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iman.ghosh\OneDrive - Prozeal Green Energy Private Limited\Desktop\SECI PROJECT , LEH\DPR &amp; FNR, Communication Matrix\DPR\"/>
    </mc:Choice>
  </mc:AlternateContent>
  <xr:revisionPtr revIDLastSave="0" documentId="13_ncr:1_{C7DA9191-8D04-49BD-B20A-82BC23F4969B}" xr6:coauthVersionLast="47" xr6:coauthVersionMax="47" xr10:uidLastSave="{00000000-0000-0000-0000-000000000000}"/>
  <bookViews>
    <workbookView xWindow="-110" yWindow="-110" windowWidth="19420" windowHeight="10300" tabRatio="787" xr2:uid="{00000000-000D-0000-FFFF-FFFF00000000}"/>
  </bookViews>
  <sheets>
    <sheet name="Project Dashbord" sheetId="29" r:id="rId1"/>
    <sheet name="MDL Status" sheetId="30" r:id="rId2"/>
    <sheet name="Under OE details" sheetId="33" state="hidden" r:id="rId3"/>
    <sheet name="Sheet1" sheetId="31" state="hidden" r:id="rId4"/>
    <sheet name="Procurement Status" sheetId="32" r:id="rId5"/>
    <sheet name="Progress Abstract" sheetId="11" r:id="rId6"/>
    <sheet name="Civil Progress" sheetId="3" r:id="rId7"/>
    <sheet name="ICR Pilling" sheetId="21" r:id="rId8"/>
    <sheet name="Cont Piling" sheetId="20" r:id="rId9"/>
    <sheet name="SW Civil" sheetId="16" r:id="rId10"/>
    <sheet name="SY ELE" sheetId="22" r:id="rId11"/>
    <sheet name="AC Progress" sheetId="28" r:id="rId12"/>
    <sheet name="DC Progress" sheetId="24" r:id="rId13"/>
    <sheet name="Daily tracker Work" sheetId="23" r:id="rId14"/>
    <sheet name="Bottleneck" sheetId="8" r:id="rId15"/>
    <sheet name="QC &amp; HSE status" sheetId="10" r:id="rId16"/>
    <sheet name="Resources Status" sheetId="13" state="hidden" r:id="rId17"/>
    <sheet name="Resources Requirement" sheetId="18" r:id="rId18"/>
    <sheet name="Hindrance" sheetId="14" r:id="rId19"/>
  </sheets>
  <externalReferences>
    <externalReference r:id="rId20"/>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5"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5" hidden="1">{#N/A,#N/A,FALSE,"PLANT-AOC";#N/A,#N/A,FALSE,"PLANT-SCM";#N/A,#N/A,FALSE,"PLANT-PLM";#N/A,#N/A,FALSE,"OPEN100K+";#N/A,#N/A,FALSE,"OPEN (INACTIVE)";#N/A,#N/A,FALSE,"COMMODITY-AOC";#N/A,#N/A,FALSE,"PSR GRAPH";#N/A,#N/A,FALSE,"PSRSUM-PL";#N/A,#N/A,FALSE,"PSRSUM-CC"}</definedName>
    <definedName name="__NEW2" localSheetId="15" hidden="1">{"MONTHPLAN",#N/A,FALSE,"DETAIL REPORT";"MONTHPRIOR",#N/A,FALSE,"DETAIL REPORT";"YTDPLAN",#N/A,FALSE,"DETAIL REPORT";"YTDPRIOR",#N/A,FALSE,"DETAIL REPORT"}</definedName>
    <definedName name="__NEW25" localSheetId="15" hidden="1">{#N/A,#N/A,FALSE,"USCORE";#N/A,#N/A,FALSE,"GSNA";#N/A,#N/A,FALSE,"ERNIE";#N/A,#N/A,FALSE,"DAVID";#N/A,#N/A,FALSE,"RON";#N/A,#N/A,FALSE,"CIP YTD (USCORE)";#N/A,#N/A,FALSE,"GRAPH (USCORE)";#N/A,#N/A,FALSE,"CIP YTD (GSNA)";#N/A,#N/A,FALSE,"GRAPH (GSNA)"}</definedName>
    <definedName name="__ok1" localSheetId="15" hidden="1">{"","","'Curves'!$W$10","'Curves'!$X$10","","","","","",""}</definedName>
    <definedName name="__ok1123" localSheetId="15"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5" hidden="1">{"Curves","Chart 1","Curves Graphique 1"}</definedName>
    <definedName name="__ok12345" localSheetId="15" hidden="1">{"MONTHPLAN",#N/A,FALSE,"DETAIL REPORT";"MONTHPRIOR",#N/A,FALSE,"DETAIL REPORT";"YTDPLAN",#N/A,FALSE,"DETAIL REPORT";"YTDPRIOR",#N/A,FALSE,"DETAIL REPORT"}</definedName>
    <definedName name="__u66" localSheetId="15"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11" hidden="1">'AC Progress'!#REF!</definedName>
    <definedName name="_xlnm._FilterDatabase" localSheetId="7" hidden="1">'ICR Pilling'!$A$1:$CZ$6</definedName>
    <definedName name="_xlnm._FilterDatabase" localSheetId="16" hidden="1">'Resources Status'!$B$2:$JS$15</definedName>
    <definedName name="_xlnm._FilterDatabase" localSheetId="3" hidden="1">Sheet1!$C$3:$I$71</definedName>
    <definedName name="_xlnm._FilterDatabase" localSheetId="9"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5" hidden="1">{"Curves","Chart 4","Curves Graphique 4"}</definedName>
    <definedName name="_TMAutoChart11Refs" localSheetId="15" hidden="1">{"","","'Curves'!$V$3","'Curves'!$W$3","","","","","",""}</definedName>
    <definedName name="_TMAutoChart12Names" localSheetId="15" hidden="1">{"Curves","Chart 3","Curves Graphique 3"}</definedName>
    <definedName name="_TMAutoChart12Refs" localSheetId="15" hidden="1">{"","","'Curves'!$C$55","'Curves'!$D$55","","","","","",""}</definedName>
    <definedName name="_TMAutoChart13Names" localSheetId="15" hidden="1">{"Curves","Chart 2","Curves Graphique 2"}</definedName>
    <definedName name="_TMAutoChart13Refs" localSheetId="15" hidden="1">{"","","'Curves'!$V$3","'Curves'!$W$3","","","","","",""}</definedName>
    <definedName name="_TMAutoChart14Names" localSheetId="15" hidden="1">{"Curves","Chart 1","Curves Graphique 1"}</definedName>
    <definedName name="_TMAutoChart14Refs" localSheetId="15" hidden="1">{"","","'Curves'!$C$55","'Curves'!$D$55","","","","","",""}</definedName>
    <definedName name="_TMAutoChart15Names" localSheetId="15" hidden="1">{"Curves","Chart 4","Curves Graphique 4"}</definedName>
    <definedName name="_TMAutoChart15Refs" localSheetId="15" hidden="1">{"","","'Curves'!$V$3","'Curves'!$W$3","","","","","",""}</definedName>
    <definedName name="_TMAutoChart16Names" localSheetId="15" hidden="1">{"Curves","Chart 3","Curves Graphique 3"}</definedName>
    <definedName name="_TMAutoChart16Refs" localSheetId="15" hidden="1">{"","","'Curves'!$V$4","'Curves'!$W$4","","","","","",""}</definedName>
    <definedName name="_TMAutoChart17Names" localSheetId="15" hidden="1">{"Curves","Chart 2","Curves Graphique 2"}</definedName>
    <definedName name="_TMAutoChart17Refs" localSheetId="15" hidden="1">{"","","'Curves'!$V$3","'Curves'!$W$3","","","","","",""}</definedName>
    <definedName name="_TMAutoChart18Names" localSheetId="15" hidden="1">{"Curves","Chart 1","Curves Graphique 1"}</definedName>
    <definedName name="_TMAutoChart18Refs" localSheetId="15" hidden="1">{"","","'Curves'!$V$4","'Curves'!$W$4","","","","","",""}</definedName>
    <definedName name="_TMAutoChart198Names" localSheetId="15" hidden="1">{"Curves","Chart 3","Curves Graphique 3"}</definedName>
    <definedName name="_TMAutoChart19Names" localSheetId="15" hidden="1">{"Curves","Chart 3","Curves Graphique 3"}</definedName>
    <definedName name="_TMAutoChart19Refs" localSheetId="15" hidden="1">{"","","'Curves'!$W$8","'Curves'!$X$8","","","","","",""}</definedName>
    <definedName name="_TMAutoChart20Names" localSheetId="15" hidden="1">{"Curves","Chart 4","Curves Graphique 4"}</definedName>
    <definedName name="_TMAutoChart20Refs" localSheetId="15" hidden="1">{"","","'Curves'!$W$11","'Curves'!$X$11","","","","","",""}</definedName>
    <definedName name="_TMAutoChart21Names" localSheetId="15" hidden="1">{"Curves","Chart 2","Curves Graphique 2"}</definedName>
    <definedName name="_TMAutoChart21Refs" localSheetId="15" hidden="1">{"","","'Curves'!$W$10","'Curves'!$X$10","","","","","",""}</definedName>
    <definedName name="_TMAutoChart22Names" localSheetId="15" hidden="1">{"Curves","Chart 1","Curves Graphique 1"}</definedName>
    <definedName name="_TMAutoChart22Refs" localSheetId="15" hidden="1">{"","","'Curves'!$W$7","'Curves'!$X$7","","","","","",""}</definedName>
    <definedName name="_TMAutoChart23Names" localSheetId="15" hidden="1">{"Curves","Chart 3","Curves Graphique 3"}</definedName>
    <definedName name="_TMAutoChart23Refs" localSheetId="15" hidden="1">{"","","'Curves'!$W$8","'Curves'!$X$8","","","","","",""}</definedName>
    <definedName name="_TMAutoChart24Names" localSheetId="15" hidden="1">{"Curves","Chart 4","Curves Graphique 4"}</definedName>
    <definedName name="_TMAutoChart24Refs" localSheetId="15" hidden="1">{"","","'Curves'!$W$12","'Curves'!$X$12","","","","","",""}</definedName>
    <definedName name="_TMAutoChart25Names" localSheetId="15" hidden="1">{"Curves","Chart 2","Curves Graphique 2"}</definedName>
    <definedName name="_TMAutoChart25Refs" localSheetId="15" hidden="1">{"","","'Curves'!$W$11","'Curves'!$X$11","","","","","",""}</definedName>
    <definedName name="_TMAutoChart26Names" localSheetId="15" hidden="1">{"Curves","Chart 1","Curves Graphique 1"}</definedName>
    <definedName name="_TMAutoChart26Refs" localSheetId="15" hidden="1">{"","","'Curves'!$W$7","'Curves'!$X$7","","","","","",""}</definedName>
    <definedName name="_TMAutoChart7Names" localSheetId="15" hidden="1">{"Curves","Chart 4","Curves Graphique 4"}</definedName>
    <definedName name="_TMAutoChart7Refs" localSheetId="15" hidden="1">{"","","'Curves'!$E$55","'Curves'!$F$55","","","","","",""}</definedName>
    <definedName name="_TMAutoChart8Names" localSheetId="15" hidden="1">{"Curves","Chart 2","Curves Graphique 2"}</definedName>
    <definedName name="_TMAutoChart8Refs" localSheetId="15"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5"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5"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5" hidden="1">{"","","'Curves'!$E$55","'Curves'!$F$55","","","","","",""}</definedName>
    <definedName name="AOUT">#REF!</definedName>
    <definedName name="APOD1">#REF!</definedName>
    <definedName name="approvers">#REF!</definedName>
    <definedName name="APR">#REF!</definedName>
    <definedName name="AQ">#N/A</definedName>
    <definedName name="as" localSheetId="15">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5"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5"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5"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5"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11">#REF!</definedName>
    <definedName name="CREDITNOTE" localSheetId="12">#REF!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11">#REF!</definedName>
    <definedName name="DEBITNOTE" localSheetId="12">#REF!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5"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5"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5"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5"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5"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5" hidden="1">{"'Leading KPI'!$A$1:$P$33","'Leading KPI'!$A$1:$P$33"}</definedName>
    <definedName name="fff" localSheetId="15" hidden="1">{"Drawing&amp;Homo.result",#N/A,FALSE,"Greco Hom. and BOM"}</definedName>
    <definedName name="ffnew" localSheetId="15"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5">IF(#REF!="red",#REF!,IF(#REF!="amber",#REF!,#REF!))</definedName>
    <definedName name="gt">IF(#REF!="red",#REF!,IF(#REF!="amber",#REF!,#REF!))</definedName>
    <definedName name="h_equipe">#REF!</definedName>
    <definedName name="ha" localSheetId="15" hidden="1">{"Drawing&amp;Homo.result",#N/A,FALSE,"Greco Hom. and BOM"}</definedName>
    <definedName name="Headcount" localSheetId="15" hidden="1">{"'Leading KPI'!$A$1:$P$33","'Leading KPI'!$A$1:$P$33"}</definedName>
    <definedName name="headcount2" localSheetId="15" hidden="1">{"'Leading KPI'!$A$1:$P$33","'Leading KPI'!$A$1:$P$33"}</definedName>
    <definedName name="HeadcountNew" localSheetId="15" hidden="1">{"'Leading KPI'!$A$1:$P$33","'Leading KPI'!$A$1:$P$33"}</definedName>
    <definedName name="Header">#REF!</definedName>
    <definedName name="hh">#REF!</definedName>
    <definedName name="hhh">#REF!</definedName>
    <definedName name="hhhhhh" localSheetId="15"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5" hidden="1">{"'Leading KPI'!$A$1:$P$33","'Leading KPI'!$A$1:$P$33"}</definedName>
    <definedName name="HTML_ControlNew" localSheetId="15"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5" hidden="1">{"DIV_COEF (DIVISAS-COEF.)",#N/A,TRUE,"DIVISAS-COEF.";"ECART PRIX PIEZAS",#N/A,TRUE,"PIEZAS";"ECART PRIX PIEZAS ACU",#N/A,TRUE,"PIEZAS";"CA_POR_DIVISAS (PIEZAS)",#N/A,TRUE,"PIEZAS";"efectivos",#N/A,TRUE,"EFECTIVOS";"REPORTIN",#N/A,TRUE,"REPORTIN";"efectivos acu",#N/A,TRUE,"EFECTIVOS"}</definedName>
    <definedName name="jku" localSheetId="15"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5" hidden="1">{"Drawing&amp;Homo.result",#N/A,FALSE,"Greco Hom. and BOM"}</definedName>
    <definedName name="kkkkk" localSheetId="15" hidden="1">{"Drawing&amp;Homo.result",#N/A,FALSE,"Greco Hom. and BOM"}</definedName>
    <definedName name="kkkkkkkkk" localSheetId="15"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5"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5" hidden="1">{"Drawing&amp;Homo.result",#N/A,FALSE,"Greco Hom. and BOM"}</definedName>
    <definedName name="LVP">#REF!</definedName>
    <definedName name="M">#REF!</definedName>
    <definedName name="M25___35_Total">#REF!</definedName>
    <definedName name="MACRO">#REF!</definedName>
    <definedName name="Macro4" localSheetId="11">#REF!</definedName>
    <definedName name="Macro4" localSheetId="12">#REF!</definedName>
    <definedName name="Macro4">#REF!</definedName>
    <definedName name="Macro6">#N/A</definedName>
    <definedName name="Macro7">#REF!</definedName>
    <definedName name="Macwell" localSheetId="15" hidden="1">{"","","'Curves'!$W$7","'Curves'!$X$7","","","","","",""}</definedName>
    <definedName name="MAIN">#REF!</definedName>
    <definedName name="Maintenanc" localSheetId="15"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5" hidden="1">{"Drawing&amp;Homo.result",#N/A,FALSE,"Greco Hom. and BOM"}</definedName>
    <definedName name="MG">#REF!</definedName>
    <definedName name="minmax">#REF!</definedName>
    <definedName name="MISC">#REF!</definedName>
    <definedName name="miscpy" localSheetId="15" hidden="1">{"page1",#N/A,FALSE,"Taean 1&amp;2";"page2",#N/A,FALSE,"Taean 1&amp;2"}</definedName>
    <definedName name="mm" localSheetId="15" hidden="1">{"Drawing&amp;Homo.result",#N/A,FALSE,"Greco Hom. and BOM"}</definedName>
    <definedName name="mmm" localSheetId="15" hidden="1">{"Drawing&amp;Homo.result",#N/A,FALSE,"Greco Hom. and BOM"}</definedName>
    <definedName name="mmmm" localSheetId="15"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5"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5" hidden="1">{"","","'Curves'!$W$11","'Curves'!$X$11","","","","","",""}</definedName>
    <definedName name="ndpl.xls" localSheetId="15" hidden="1">{"Curves","Chart 2","Curves Graphique 2"}</definedName>
    <definedName name="NetResult">#REF!</definedName>
    <definedName name="new" localSheetId="15"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5" hidden="1">{"'ID(2)'!$E$1:$N$4"}</definedName>
    <definedName name="ob_data">#REF!</definedName>
    <definedName name="OE">#REF!</definedName>
    <definedName name="OHL">#REF!</definedName>
    <definedName name="okkkkk" localSheetId="15" hidden="1">{"","","'Curves'!$W$7","'Curves'!$X$7","","","","","",""}</definedName>
    <definedName name="old" localSheetId="15" hidden="1">{"MONTHPLAN",#N/A,FALSE,"DETAIL REPORT";"MONTHPRIOR",#N/A,FALSE,"DETAIL REPORT";"YTDPLAN",#N/A,FALSE,"DETAIL REPORT";"YTDPRIOR",#N/A,FALSE,"DETAIL REPORT"}</definedName>
    <definedName name="olk" localSheetId="15" hidden="1">{"Drawing&amp;Homo.result",#N/A,FALSE,"Greco Hom. and BOM"}</definedName>
    <definedName name="one">#REF!</definedName>
    <definedName name="ONTLTD">#REF!</definedName>
    <definedName name="oooooooooo" localSheetId="15"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Status'!$A$1:$X$37</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5"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5"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5" hidden="1">{"Curves","Chart 4","Curves Graphique 4"}</definedName>
    <definedName name="Ren" localSheetId="15"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5" hidden="1">{"'ID(2)'!$E$1:$N$4"}</definedName>
    <definedName name="RPN">#REF!</definedName>
    <definedName name="rr" localSheetId="15" hidden="1">{"Portada",#N/A,FALSE,"Pres";"PL",#N/A,FALSE,"P&amp;L";"SFC",#N/A,FALSE,"SFC";"CE",#N/A,FALSE,"Capital Employed";"M+1",#N/A,FALSE,"Prev. (M+1)";"TRI",#N/A,FALSE,"Prev. Trim."}</definedName>
    <definedName name="rrr">#REF!</definedName>
    <definedName name="rs">#REF!</definedName>
    <definedName name="rtrtr" localSheetId="15"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5">{"Drawing&amp;Homo.result",#N/A,FALSE,"Greco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11">#REF!</definedName>
    <definedName name="salary" localSheetId="12">#REF!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5"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5"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5"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5">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5"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5"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5" hidden="1">{"'ID(2)'!$E$1:$N$4"}</definedName>
    <definedName name="ttt" localSheetId="15" hidden="1">{"Drawing&amp;Homo.result",#N/A,FALSE,"Greco Hom. and BOM"}</definedName>
    <definedName name="tubage">#REF!</definedName>
    <definedName name="tubmove">#REF!</definedName>
    <definedName name="TWD">#REF!</definedName>
    <definedName name="TWDis">#REF!</definedName>
    <definedName name="ty" localSheetId="15"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11">#REF!</definedName>
    <definedName name="variance" localSheetId="12">#REF!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5"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5" hidden="1">{"MONTHPLAN",#N/A,FALSE,"DETAIL REPORT";"MONTHPRIOR",#N/A,FALSE,"DETAIL REPORT";"YTDPLAN",#N/A,FALSE,"DETAIL REPORT";"YTDPRIOR",#N/A,FALSE,"DETAIL REPORT"}</definedName>
    <definedName name="wrn.BCFE." localSheetId="15" hidden="1">{#N/A,#N/A,FALSE,"PAF";#N/A,#N/A,FALSE,"Cash Flow";#N/A,#N/A,FALSE,"Capital";#N/A,#N/A,FALSE,"Expense(1)";#N/A,#N/A,FALSE,"Expense(2)";#N/A,#N/A,FALSE,"Benefit(1)";#N/A,#N/A,FALSE,"Benefit(2)";#N/A,#N/A,FALSE,"People"}</definedName>
    <definedName name="wrn.CARAT." localSheetId="15" hidden="1">{"volu carat",#N/A,FALSE,"VOLUMEN";"cta global acumul carat",#N/A,FALSE,"CTA_GLOBAL_ACUMUL";"efectivos",#N/A,FALSE,"EFECTIVOS";"bfr carat",#N/A,FALSE,"BFR_CAPITAUX ";"volu carat acu",#N/A,FALSE,"VOLUMEN";"efectivos acu",#N/A,FALSE,"EFECTIVOS"}</definedName>
    <definedName name="wrn.Cash._.Flow." localSheetId="15" hidden="1">{#N/A,#N/A,FALSE,"Cash Flow"}</definedName>
    <definedName name="wrn.CIP._.REPORT." localSheetId="15" hidden="1">{#N/A,#N/A,FALSE,"USCORE";#N/A,#N/A,FALSE,"GSNA";#N/A,#N/A,FALSE,"ERNIE";#N/A,#N/A,FALSE,"DAVID";#N/A,#N/A,FALSE,"RON";#N/A,#N/A,FALSE,"CIP YTD (USCORE)";#N/A,#N/A,FALSE,"GRAPH (USCORE)";#N/A,#N/A,FALSE,"CIP YTD (GSNA)";#N/A,#N/A,FALSE,"GRAPH (GSNA)"}</definedName>
    <definedName name="wrn.COMPLET." localSheetId="15" hidden="1">{"HIPOTESIS",#N/A,FALSE,"INDUSTRIAL";"CUADRO",#N/A,FALSE,"INDUSTRIAL";"HIPOTESIS",#N/A,FALSE,"COMERCIAL";"CUADRO",#N/A,FALSE,"COMERCIAL"}</definedName>
    <definedName name="wrn.COMPLETO." localSheetId="15"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5"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5"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5"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5" hidden="1">{"Drawing&amp;Homo.result",#N/A,FALSE,"Greco Hom. and BOM"}</definedName>
    <definedName name="wrn.GRAFICOS." localSheetId="15" hidden="1">{"GRAF. C.A.",#N/A,TRUE,"GRAFICOS";"GRAF. VOLUM.",#N/A,TRUE,"GRAFICOS";"GRAF. M.B.",#N/A,TRUE,"GRAFICOS"}</definedName>
    <definedName name="wrn.Informe._.Mensual." localSheetId="15"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5"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5"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5" hidden="1">{"Portada",#N/A,FALSE,"Pres";"PL",#N/A,FALSE,"P&amp;L";"SFC",#N/A,FALSE,"SFC";"CE",#N/A,FALSE,"Capital Employed";"M+1",#N/A,FALSE,"Prev. (M+1)";"TRI",#N/A,FALSE,"Prev. Trim."}</definedName>
    <definedName name="wrn.MGMT._.REPORTS." localSheetId="15" hidden="1">{#N/A,#N/A,FALSE,"PLANT-AOC";#N/A,#N/A,FALSE,"PLANT-SCM";#N/A,#N/A,FALSE,"PLANT-PLM";#N/A,#N/A,FALSE,"OPEN100K+";#N/A,#N/A,FALSE,"OPEN (INACTIVE)";#N/A,#N/A,FALSE,"COMMODITY-AOC";#N/A,#N/A,FALSE,"PSR GRAPH";#N/A,#N/A,FALSE,"PSRSUM-PL";#N/A,#N/A,FALSE,"PSRSUM-CC"}</definedName>
    <definedName name="wrn.OTROS_DATOS." localSheetId="15" hidden="1">{"DIV_COEF (DIVISAS-COEF.)",#N/A,TRUE,"DIVISAS-COEF.";"ECART PRIX PIEZAS",#N/A,TRUE,"PIEZAS";"ECART PRIX PIEZAS ACU",#N/A,TRUE,"PIEZAS";"CA_POR_DIVISAS (PIEZAS)",#N/A,TRUE,"PIEZAS";"efectivos",#N/A,TRUE,"EFECTIVOS";"REPORTIN",#N/A,TRUE,"REPORTIN";"efectivos acu",#N/A,TRUE,"EFECTIVOS"}</definedName>
    <definedName name="wrn.PAF." localSheetId="15" hidden="1">{#N/A,#N/A,FALSE,"PAF"}</definedName>
    <definedName name="wrn.printall." localSheetId="15" hidden="1">{"sheet1",#N/A,FALSE,"easheet";"sheet2a",#N/A,FALSE,"easheet";"sheet2b",#N/A,FALSE,"easheet";"sheet3",#N/A,FALSE,"easheet"}</definedName>
    <definedName name="wrn.report1." localSheetId="15" hidden="1">{"page1",#N/A,FALSE,"Taean 1&amp;2";"page2",#N/A,FALSE,"Taean 1&amp;2"}</definedName>
    <definedName name="wrn.TOTAL_FF." localSheetId="15" hidden="1">{"ESPAÑA_FF",#N/A,FALSE,"IBERICO";"PORTUGAL_FF",#N/A,FALSE,"IBERICO";"IBERICO_FF",#N/A,FALSE,"IBERICO"}</definedName>
    <definedName name="wrn.totsch." localSheetId="15" hidden="1">{"offequipsch",#N/A,FALSE,"GTC_Schedule";"onconstsch",#N/A,FALSE,"GTC_Schedule";"techsch",#N/A,FALSE,"GTC_Schedule";"totsch",#N/A,FALSE,"GTC_Schedule"}</definedName>
    <definedName name="wrn.Trimestral." localSheetId="15" hidden="1">{"Portada",#N/A,FALSE,"Pres";"PL",#N/A,FALSE,"P&amp;L";"SFC",#N/A,FALSE,"SFC";"CE",#N/A,FALSE,"Capital Employed";"M+1",#N/A,FALSE,"Prev. (M+1)";"TRI",#N/A,FALSE,"Prev. Trim.";"YEF",#N/A,FALSE,"Prev. Fin Année"}</definedName>
    <definedName name="wrn.UNITARIOS_ACU." localSheetId="15" hidden="1">{"unit acu",#N/A,FALSE,"UNIT-ACUMULADO";"unit exp acu 1",#N/A,FALSE,"UNIT-ACUMULADO";"unit exp acu 2",#N/A,FALSE,"UNIT-ACUMULADO"}</definedName>
    <definedName name="wrn.UNITARIOS_COMPLETO." localSheetId="15" hidden="1">{"unit nac",#N/A,FALSE,"UNIT-MENSUAL";"unit exp 1",#N/A,FALSE,"UNIT-MENSUAL";"unit exp 2",#N/A,FALSE,"UNIT-MENSUAL";"unit acu",#N/A,FALSE,"UNIT-ACUMULADO";"app exp acu 1",#N/A,FALSE,"UNIT-ACUMULADO";"app exp acu 2",#N/A,FALSE,"UNIT-ACUMULADO"}</definedName>
    <definedName name="wrn.UNITARIOS_MES." localSheetId="15" hidden="1">{"unit nac",#N/A,FALSE,"UNIT-MENSUAL";"unit exp 1",#N/A,FALSE,"UNIT-MENSUAL";"unit exp 2",#N/A,FALSE,"UNIT-MENSUAL"}</definedName>
    <definedName name="wst">#N/A</definedName>
    <definedName name="wtu">#N/A</definedName>
    <definedName name="ww">#REF!</definedName>
    <definedName name="wwr" localSheetId="15" hidden="1">{"Drawing&amp;Homo.result",#N/A,FALSE,"Greco Hom. and BOM"}</definedName>
    <definedName name="xcfg">#REF!</definedName>
    <definedName name="xx">#REF!</definedName>
    <definedName name="xxxx">#REF!</definedName>
    <definedName name="y" localSheetId="15" hidden="1">{"","","'Curves'!$W$12","'Curves'!$X$12","","","","","",""}</definedName>
    <definedName name="Year">#REF!</definedName>
    <definedName name="YEAR1">#REF!</definedName>
    <definedName name="YEAR2">#REF!</definedName>
    <definedName name="Yen">#REF!</definedName>
    <definedName name="yh" localSheetId="15"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20" l="1"/>
  <c r="G59" i="11" s="1"/>
  <c r="A3" i="32"/>
  <c r="A4" i="32" s="1"/>
  <c r="A5" i="32" s="1"/>
  <c r="A6" i="32" s="1"/>
  <c r="A7" i="32" s="1"/>
  <c r="A8" i="32" s="1"/>
  <c r="A9" i="32" s="1"/>
  <c r="A10" i="32" s="1"/>
  <c r="A11" i="32" s="1"/>
  <c r="A12" i="32" s="1"/>
  <c r="A13" i="32" s="1"/>
  <c r="A14" i="32" s="1"/>
  <c r="A15" i="32" s="1"/>
  <c r="A16" i="32" s="1"/>
  <c r="A17" i="32" s="1"/>
  <c r="A18" i="32" s="1"/>
  <c r="A19" i="32" s="1"/>
  <c r="A20" i="32" s="1"/>
  <c r="L2" i="29" l="1"/>
  <c r="F56" i="11"/>
  <c r="F57" i="11"/>
  <c r="F58" i="11"/>
  <c r="F55" i="11"/>
  <c r="C21" i="20"/>
  <c r="C22" i="20"/>
  <c r="C23" i="20"/>
  <c r="C20" i="20"/>
  <c r="J109" i="3"/>
  <c r="E9" i="29"/>
  <c r="E10" i="3"/>
  <c r="E9" i="3"/>
  <c r="E8" i="3"/>
  <c r="E7" i="3"/>
  <c r="E6" i="3"/>
  <c r="F96" i="3"/>
  <c r="D12" i="30" l="1"/>
  <c r="P12" i="30" s="1"/>
  <c r="CL8" i="3"/>
  <c r="O2" i="11"/>
  <c r="T3" i="30"/>
  <c r="CJ8" i="3"/>
  <c r="CG8" i="3"/>
  <c r="CH8" i="3"/>
  <c r="L28" i="30"/>
  <c r="W7" i="30" s="1"/>
  <c r="K28" i="30"/>
  <c r="J28" i="30"/>
  <c r="I28" i="30"/>
  <c r="H28" i="30"/>
  <c r="U7" i="30" s="1"/>
  <c r="G28" i="30"/>
  <c r="F28" i="30"/>
  <c r="V7" i="30" s="1"/>
  <c r="E28" i="30"/>
  <c r="M27" i="30"/>
  <c r="D27" i="30"/>
  <c r="P27" i="30" s="1"/>
  <c r="C27" i="30"/>
  <c r="M26" i="30"/>
  <c r="D26" i="30"/>
  <c r="N26" i="30" s="1"/>
  <c r="O26" i="30" s="1"/>
  <c r="C26" i="30"/>
  <c r="M25" i="30"/>
  <c r="D25" i="30"/>
  <c r="P25" i="30" s="1"/>
  <c r="C25" i="30"/>
  <c r="M24" i="30"/>
  <c r="D24" i="30"/>
  <c r="P24" i="30" s="1"/>
  <c r="C24" i="30"/>
  <c r="M23" i="30"/>
  <c r="D23" i="30"/>
  <c r="P23" i="30" s="1"/>
  <c r="C23" i="30"/>
  <c r="M22" i="30"/>
  <c r="D22" i="30"/>
  <c r="C22" i="30"/>
  <c r="M21" i="30"/>
  <c r="D21" i="30"/>
  <c r="C21" i="30"/>
  <c r="M20" i="30"/>
  <c r="D20" i="30"/>
  <c r="P20" i="30" s="1"/>
  <c r="C20" i="30"/>
  <c r="M19" i="30"/>
  <c r="D19" i="30"/>
  <c r="P19" i="30" s="1"/>
  <c r="C19" i="30"/>
  <c r="M18" i="30"/>
  <c r="D18" i="30"/>
  <c r="C18" i="30"/>
  <c r="M17" i="30"/>
  <c r="D17" i="30"/>
  <c r="P17" i="30" s="1"/>
  <c r="C17" i="30"/>
  <c r="M16" i="30"/>
  <c r="D16" i="30"/>
  <c r="P16" i="30" s="1"/>
  <c r="C16" i="30"/>
  <c r="M15" i="30"/>
  <c r="D15" i="30"/>
  <c r="P15" i="30" s="1"/>
  <c r="C15" i="30"/>
  <c r="M14" i="30"/>
  <c r="D14" i="30"/>
  <c r="C14" i="30"/>
  <c r="M13" i="30"/>
  <c r="D13" i="30"/>
  <c r="P13" i="30" s="1"/>
  <c r="C13" i="30"/>
  <c r="M12" i="30"/>
  <c r="C12" i="30"/>
  <c r="D7" i="30"/>
  <c r="D5" i="30"/>
  <c r="E29" i="30" l="1"/>
  <c r="N21" i="30"/>
  <c r="O21" i="30" s="1"/>
  <c r="N25" i="30"/>
  <c r="O25" i="30" s="1"/>
  <c r="T7" i="30"/>
  <c r="N14" i="30"/>
  <c r="O14" i="30" s="1"/>
  <c r="N22" i="30"/>
  <c r="O22" i="30" s="1"/>
  <c r="N18" i="30"/>
  <c r="O18" i="30" s="1"/>
  <c r="P21" i="30"/>
  <c r="N17" i="30"/>
  <c r="O17" i="30" s="1"/>
  <c r="N13" i="30"/>
  <c r="O13" i="30" s="1"/>
  <c r="P22" i="30"/>
  <c r="P26" i="30"/>
  <c r="M28" i="30"/>
  <c r="S7" i="30" s="1"/>
  <c r="P18" i="30"/>
  <c r="P14" i="30"/>
  <c r="D28" i="30"/>
  <c r="D29" i="30" s="1"/>
  <c r="N12" i="30"/>
  <c r="N16" i="30"/>
  <c r="O16" i="30" s="1"/>
  <c r="N20" i="30"/>
  <c r="O20" i="30" s="1"/>
  <c r="N24" i="30"/>
  <c r="O24" i="30" s="1"/>
  <c r="N15" i="30"/>
  <c r="O15" i="30" s="1"/>
  <c r="N19" i="30"/>
  <c r="O19" i="30" s="1"/>
  <c r="N23" i="30"/>
  <c r="O23" i="30" s="1"/>
  <c r="N27" i="30"/>
  <c r="O27" i="30" s="1"/>
  <c r="F71" i="3"/>
  <c r="H71" i="3"/>
  <c r="G14" i="29"/>
  <c r="G13" i="29"/>
  <c r="J26" i="29"/>
  <c r="J25" i="29"/>
  <c r="J24" i="29"/>
  <c r="J23" i="29"/>
  <c r="J22" i="29"/>
  <c r="J21" i="29"/>
  <c r="J20" i="29"/>
  <c r="J19" i="29"/>
  <c r="J18" i="29"/>
  <c r="J17" i="29"/>
  <c r="J16" i="29"/>
  <c r="J15" i="29"/>
  <c r="J14" i="29"/>
  <c r="J13" i="29"/>
  <c r="J12" i="29"/>
  <c r="J11" i="29"/>
  <c r="J10" i="29"/>
  <c r="J9" i="29"/>
  <c r="J29" i="29" s="1"/>
  <c r="H12" i="29"/>
  <c r="H16" i="29"/>
  <c r="H17" i="29"/>
  <c r="H18" i="29"/>
  <c r="H19" i="29"/>
  <c r="H20" i="29"/>
  <c r="H21" i="29"/>
  <c r="H22" i="29"/>
  <c r="H23" i="29"/>
  <c r="H24" i="29"/>
  <c r="H26" i="29"/>
  <c r="H27" i="29"/>
  <c r="H28" i="29"/>
  <c r="I12" i="29"/>
  <c r="K12" i="29" s="1"/>
  <c r="I16" i="29"/>
  <c r="K16" i="29" s="1"/>
  <c r="I17" i="29"/>
  <c r="K17" i="29" s="1"/>
  <c r="I18" i="29"/>
  <c r="I19" i="29"/>
  <c r="K19" i="29" s="1"/>
  <c r="I20" i="29"/>
  <c r="K20" i="29" s="1"/>
  <c r="I21" i="29"/>
  <c r="K21" i="29" s="1"/>
  <c r="I22" i="29"/>
  <c r="I23" i="29"/>
  <c r="I24" i="29"/>
  <c r="K24" i="29" s="1"/>
  <c r="I26" i="29"/>
  <c r="K26" i="29" s="1"/>
  <c r="I27" i="29"/>
  <c r="K27" i="29" s="1"/>
  <c r="I28" i="29"/>
  <c r="K28" i="29" s="1"/>
  <c r="E25" i="29"/>
  <c r="H25" i="29" s="1"/>
  <c r="R5" i="11"/>
  <c r="G29" i="30" l="1"/>
  <c r="K18" i="29"/>
  <c r="K23" i="29"/>
  <c r="K22" i="29"/>
  <c r="P28" i="30"/>
  <c r="R7" i="30"/>
  <c r="U6" i="30" s="1"/>
  <c r="N28" i="30"/>
  <c r="O28" i="30" s="1"/>
  <c r="O12" i="30"/>
  <c r="I14" i="29"/>
  <c r="K14" i="29" s="1"/>
  <c r="H14" i="29"/>
  <c r="H13" i="29"/>
  <c r="I13" i="29"/>
  <c r="K13" i="29" s="1"/>
  <c r="I25" i="29"/>
  <c r="K25" i="29" s="1"/>
  <c r="S6" i="30" l="1"/>
  <c r="T6" i="30"/>
  <c r="V6" i="30"/>
  <c r="W6" i="30"/>
  <c r="R6" i="30"/>
  <c r="E7" i="29"/>
  <c r="CD8" i="3"/>
  <c r="CE8" i="3"/>
  <c r="B43" i="14"/>
  <c r="C43" i="14"/>
  <c r="B45" i="14"/>
  <c r="C45" i="14"/>
  <c r="F67" i="11"/>
  <c r="F68" i="11"/>
  <c r="F69" i="11"/>
  <c r="F70" i="11"/>
  <c r="G70" i="11"/>
  <c r="F71" i="11"/>
  <c r="F72" i="11"/>
  <c r="G72" i="11"/>
  <c r="F73" i="11"/>
  <c r="G73" i="11"/>
  <c r="F74" i="11"/>
  <c r="G74" i="11"/>
  <c r="F75" i="11"/>
  <c r="F76" i="11"/>
  <c r="F77" i="11"/>
  <c r="G77" i="11"/>
  <c r="F78" i="11"/>
  <c r="G78" i="11"/>
  <c r="E78" i="11"/>
  <c r="E77" i="11"/>
  <c r="E76" i="11"/>
  <c r="E75" i="11"/>
  <c r="E74" i="11"/>
  <c r="E73" i="11"/>
  <c r="E72" i="11"/>
  <c r="E71" i="11"/>
  <c r="E70" i="11"/>
  <c r="E69" i="11"/>
  <c r="E68" i="11"/>
  <c r="E67" i="11"/>
  <c r="H73" i="11"/>
  <c r="D78" i="11"/>
  <c r="D77" i="11"/>
  <c r="D76" i="11"/>
  <c r="D75" i="11"/>
  <c r="D74" i="11"/>
  <c r="D73" i="11"/>
  <c r="D72" i="11"/>
  <c r="D71" i="11"/>
  <c r="D70" i="11"/>
  <c r="D69" i="11"/>
  <c r="D68" i="11"/>
  <c r="D67" i="11"/>
  <c r="J114" i="3"/>
  <c r="F114" i="3" s="1"/>
  <c r="J115" i="3"/>
  <c r="F115" i="3" s="1"/>
  <c r="J116" i="3"/>
  <c r="F116" i="3" s="1"/>
  <c r="J117" i="3"/>
  <c r="F117" i="3" s="1"/>
  <c r="J118" i="3"/>
  <c r="F118" i="3" s="1"/>
  <c r="J119" i="3"/>
  <c r="F119" i="3" s="1"/>
  <c r="G71" i="11" s="1"/>
  <c r="J120" i="3"/>
  <c r="F120" i="3" s="1"/>
  <c r="J121" i="3"/>
  <c r="F121" i="3" s="1"/>
  <c r="J122" i="3"/>
  <c r="F122" i="3" s="1"/>
  <c r="J123" i="3"/>
  <c r="F123" i="3" s="1"/>
  <c r="J124" i="3"/>
  <c r="F124" i="3" s="1"/>
  <c r="J125" i="3"/>
  <c r="F125" i="3" s="1"/>
  <c r="G75" i="11" s="1"/>
  <c r="I75" i="11" s="1"/>
  <c r="J126" i="3"/>
  <c r="F126" i="3" s="1"/>
  <c r="J127" i="3"/>
  <c r="F127" i="3" s="1"/>
  <c r="G76" i="11" s="1"/>
  <c r="J128" i="3"/>
  <c r="F128" i="3" s="1"/>
  <c r="J129" i="3"/>
  <c r="F129" i="3" s="1"/>
  <c r="J130" i="3"/>
  <c r="F130" i="3" s="1"/>
  <c r="F65" i="11"/>
  <c r="E65" i="11"/>
  <c r="F64" i="11"/>
  <c r="E64" i="11"/>
  <c r="F63" i="11"/>
  <c r="E63" i="11"/>
  <c r="F62" i="11"/>
  <c r="E62" i="11"/>
  <c r="F61" i="11"/>
  <c r="E61" i="11"/>
  <c r="F60" i="11"/>
  <c r="E60" i="11"/>
  <c r="D65" i="11"/>
  <c r="D64" i="11"/>
  <c r="D63" i="11"/>
  <c r="D62" i="11"/>
  <c r="D61" i="11"/>
  <c r="D60" i="11"/>
  <c r="J107" i="3"/>
  <c r="F107" i="3" s="1"/>
  <c r="H107" i="3" s="1"/>
  <c r="J106" i="3"/>
  <c r="F106" i="3" s="1"/>
  <c r="G64" i="11" s="1"/>
  <c r="J105" i="3"/>
  <c r="F105" i="3" s="1"/>
  <c r="H105" i="3" s="1"/>
  <c r="J104" i="3"/>
  <c r="F104" i="3" s="1"/>
  <c r="G63" i="11" s="1"/>
  <c r="J103" i="3"/>
  <c r="F103" i="3" s="1"/>
  <c r="H103" i="3" s="1"/>
  <c r="J102" i="3"/>
  <c r="F102" i="3" s="1"/>
  <c r="J101" i="3"/>
  <c r="F101" i="3" s="1"/>
  <c r="G62" i="11" s="1"/>
  <c r="J100" i="3"/>
  <c r="F100" i="3" s="1"/>
  <c r="H100" i="3" s="1"/>
  <c r="J99" i="3"/>
  <c r="F99" i="3" s="1"/>
  <c r="J98" i="3"/>
  <c r="F98" i="3" s="1"/>
  <c r="G61" i="11" s="1"/>
  <c r="J97" i="3"/>
  <c r="F97" i="3" s="1"/>
  <c r="G60"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73" i="11" l="1"/>
  <c r="I71" i="11"/>
  <c r="H77" i="11"/>
  <c r="I76" i="11"/>
  <c r="H72" i="11"/>
  <c r="I77" i="11"/>
  <c r="H75" i="11"/>
  <c r="I72" i="11"/>
  <c r="I78" i="11"/>
  <c r="I70" i="11"/>
  <c r="H78" i="11"/>
  <c r="H74" i="11"/>
  <c r="H70" i="11"/>
  <c r="H76" i="11"/>
  <c r="H71" i="11"/>
  <c r="I74" i="11"/>
  <c r="I61" i="11"/>
  <c r="I63" i="11"/>
  <c r="G65" i="11"/>
  <c r="I65" i="11" s="1"/>
  <c r="G51" i="11"/>
  <c r="I51" i="11" s="1"/>
  <c r="I52" i="11"/>
  <c r="I64" i="11"/>
  <c r="I60" i="11"/>
  <c r="I62" i="11"/>
  <c r="G107" i="3"/>
  <c r="H65" i="11" s="1"/>
  <c r="H98" i="3"/>
  <c r="G98" i="3"/>
  <c r="H61" i="11" s="1"/>
  <c r="H104" i="3"/>
  <c r="G104" i="3"/>
  <c r="H63" i="11" s="1"/>
  <c r="H106" i="3"/>
  <c r="G106" i="3"/>
  <c r="H64" i="11" s="1"/>
  <c r="H101" i="3"/>
  <c r="G101" i="3"/>
  <c r="H62" i="11" s="1"/>
  <c r="H102" i="3"/>
  <c r="G102" i="3"/>
  <c r="H99" i="3"/>
  <c r="G99" i="3"/>
  <c r="H97" i="3"/>
  <c r="G97" i="3"/>
  <c r="H60"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6" i="11" s="1"/>
  <c r="I66"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6"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F2"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J112" i="3"/>
  <c r="F112" i="3" s="1"/>
  <c r="J111" i="3"/>
  <c r="F111" i="3" s="1"/>
  <c r="J110" i="3"/>
  <c r="F110" i="3" s="1"/>
  <c r="F109" i="3"/>
  <c r="G67" i="11"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G113" i="3" l="1"/>
  <c r="G69" i="11"/>
  <c r="F108" i="3"/>
  <c r="G68" i="11"/>
  <c r="H68" i="11" s="1"/>
  <c r="H113" i="3"/>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I69" i="11" l="1"/>
  <c r="H69" i="11"/>
  <c r="H108" i="3"/>
  <c r="G79" i="11" s="1"/>
  <c r="G15" i="29" s="1"/>
  <c r="I15" i="29" s="1"/>
  <c r="K15" i="29" s="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H15" i="29" l="1"/>
  <c r="BR3" i="13"/>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D22" i="20" l="1"/>
  <c r="R4" i="16"/>
  <c r="U4" i="16"/>
  <c r="V4" i="16" s="1"/>
  <c r="N4" i="16"/>
  <c r="DU3" i="13"/>
  <c r="EE3" i="13"/>
  <c r="BT3" i="13"/>
  <c r="CI3" i="13"/>
  <c r="CJ3" i="13"/>
  <c r="CK3" i="13"/>
  <c r="AY3" i="13"/>
  <c r="G7" i="18"/>
  <c r="E22" i="20" l="1"/>
  <c r="G57" i="11"/>
  <c r="Q6" i="16"/>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H57" i="11" l="1"/>
  <c r="I57" i="11"/>
  <c r="AN3" i="13"/>
  <c r="AD3" i="13"/>
  <c r="AB3" i="13"/>
  <c r="AC3" i="13"/>
  <c r="AO3" i="13"/>
  <c r="AM3" i="13"/>
  <c r="O7" i="24"/>
  <c r="O8" i="24"/>
  <c r="O13" i="24"/>
  <c r="O12" i="24"/>
  <c r="O15" i="24"/>
  <c r="O16" i="24"/>
  <c r="O6" i="24"/>
  <c r="O17" i="24"/>
  <c r="H28" i="3"/>
  <c r="G28" i="3"/>
  <c r="EJ3" i="13"/>
  <c r="E4" i="10"/>
  <c r="E5" i="10"/>
  <c r="F100" i="11"/>
  <c r="F99" i="11"/>
  <c r="E17" i="24"/>
  <c r="E18" i="24" s="1"/>
  <c r="F91" i="11"/>
  <c r="AN22" i="24"/>
  <c r="E22" i="24"/>
  <c r="L14" i="28"/>
  <c r="L17" i="28"/>
  <c r="S27" i="28"/>
  <c r="F104"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7" i="11"/>
  <c r="F108" i="11"/>
  <c r="F109" i="11"/>
  <c r="F110" i="11"/>
  <c r="F111" i="11"/>
  <c r="F112" i="11"/>
  <c r="F113" i="11"/>
  <c r="F114" i="11"/>
  <c r="F115" i="11"/>
  <c r="F116" i="11"/>
  <c r="F117" i="11"/>
  <c r="F118" i="11"/>
  <c r="F106" i="11"/>
  <c r="F105" i="11"/>
  <c r="F97" i="11"/>
  <c r="F96" i="11"/>
  <c r="F90"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90" i="11" s="1"/>
  <c r="AS20" i="24"/>
  <c r="E102" i="22"/>
  <c r="F85" i="11" s="1"/>
  <c r="E91" i="22"/>
  <c r="F84"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6" i="11"/>
  <c r="H10" i="28"/>
  <c r="H106" i="11" s="1"/>
  <c r="V27" i="28"/>
  <c r="I90" i="11"/>
  <c r="I24" i="23"/>
  <c r="I22" i="23"/>
  <c r="G14" i="28"/>
  <c r="AK27" i="28"/>
  <c r="H7" i="23"/>
  <c r="I6" i="24"/>
  <c r="AL27" i="28"/>
  <c r="H6" i="24"/>
  <c r="H90" i="11" s="1"/>
  <c r="AR22" i="24"/>
  <c r="G97" i="22"/>
  <c r="H97" i="22"/>
  <c r="G95" i="22"/>
  <c r="H96" i="22"/>
  <c r="Q7" i="16" l="1"/>
  <c r="R7" i="16" s="1"/>
  <c r="O10" i="24"/>
  <c r="O11" i="24"/>
  <c r="L20" i="28"/>
  <c r="L11" i="28"/>
  <c r="L12" i="28"/>
  <c r="I14" i="28"/>
  <c r="G110" i="11"/>
  <c r="I110" i="11" s="1"/>
  <c r="H14" i="28"/>
  <c r="H110"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1" i="11" s="1"/>
  <c r="H78" i="22" l="1"/>
  <c r="H77" i="22"/>
  <c r="G81" i="22"/>
  <c r="E60" i="22"/>
  <c r="F82" i="11" s="1"/>
  <c r="G80" i="22"/>
  <c r="G76" i="22"/>
  <c r="G79" i="22"/>
  <c r="H75" i="22"/>
  <c r="E32" i="22" l="1"/>
  <c r="F83" i="11" s="1"/>
  <c r="F86"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8" i="11" s="1"/>
  <c r="F3" i="23"/>
  <c r="F17" i="23" l="1"/>
  <c r="F101"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4" i="11"/>
  <c r="F11" i="23"/>
  <c r="F95"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6" i="11" s="1"/>
  <c r="I96"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9" i="11"/>
  <c r="I99" i="11" s="1"/>
  <c r="I16" i="24"/>
  <c r="G100" i="11"/>
  <c r="I100" i="11" s="1"/>
  <c r="I14" i="24"/>
  <c r="G98" i="11"/>
  <c r="I98" i="11" s="1"/>
  <c r="I11" i="24"/>
  <c r="H95" i="11"/>
  <c r="G95" i="11"/>
  <c r="I95" i="11" s="1"/>
  <c r="I10" i="24"/>
  <c r="G94" i="11"/>
  <c r="I94" i="11" s="1"/>
  <c r="I7" i="24"/>
  <c r="G91" i="11"/>
  <c r="I91" i="11" s="1"/>
  <c r="I22" i="28"/>
  <c r="G118" i="11"/>
  <c r="I118" i="11" s="1"/>
  <c r="I21" i="28"/>
  <c r="G117" i="11"/>
  <c r="I117" i="11" s="1"/>
  <c r="I17" i="28"/>
  <c r="G113" i="11"/>
  <c r="I113" i="11" s="1"/>
  <c r="I13" i="28"/>
  <c r="G109" i="11"/>
  <c r="I109" i="11" s="1"/>
  <c r="I20" i="28"/>
  <c r="G116" i="11"/>
  <c r="I116" i="11" s="1"/>
  <c r="I16" i="28"/>
  <c r="G112" i="11"/>
  <c r="I112" i="11" s="1"/>
  <c r="I11" i="28"/>
  <c r="W27" i="28" s="1"/>
  <c r="G107" i="11"/>
  <c r="I107" i="11" s="1"/>
  <c r="I18" i="28"/>
  <c r="G114" i="11"/>
  <c r="I114" i="11" s="1"/>
  <c r="I19" i="28"/>
  <c r="G115" i="11"/>
  <c r="I115" i="11" s="1"/>
  <c r="I15" i="28"/>
  <c r="G111" i="11"/>
  <c r="I111" i="11" s="1"/>
  <c r="I9" i="28"/>
  <c r="G105" i="11"/>
  <c r="I8" i="28"/>
  <c r="G104"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8" i="11" s="1"/>
  <c r="I108"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7" i="11"/>
  <c r="I97" i="11" s="1"/>
  <c r="I12" i="28"/>
  <c r="I23" i="28" s="1"/>
  <c r="G119"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1" i="11" s="1"/>
  <c r="H8" i="24"/>
  <c r="H9" i="24"/>
  <c r="H10" i="24"/>
  <c r="H94" i="11" s="1"/>
  <c r="H11" i="24"/>
  <c r="H12" i="24"/>
  <c r="H96" i="11" s="1"/>
  <c r="H13" i="24"/>
  <c r="H97" i="11" s="1"/>
  <c r="H14" i="24"/>
  <c r="H98" i="11" s="1"/>
  <c r="H15" i="24"/>
  <c r="H99" i="11" s="1"/>
  <c r="H16" i="24"/>
  <c r="H100" i="11" s="1"/>
  <c r="H17" i="24"/>
  <c r="H18" i="24"/>
  <c r="O22" i="28"/>
  <c r="O11" i="28"/>
  <c r="O12" i="28"/>
  <c r="O13" i="28"/>
  <c r="O15" i="28"/>
  <c r="O16" i="28"/>
  <c r="O17" i="28"/>
  <c r="O18" i="28"/>
  <c r="O19" i="28"/>
  <c r="O20" i="28"/>
  <c r="O21" i="28"/>
  <c r="O9" i="28"/>
  <c r="O8" i="28"/>
  <c r="L9" i="28"/>
  <c r="L8" i="28"/>
  <c r="H16" i="28"/>
  <c r="H112" i="11" s="1"/>
  <c r="K7" i="22"/>
  <c r="J99" i="22"/>
  <c r="K94" i="22" l="1"/>
  <c r="I95" i="22"/>
  <c r="K99" i="22"/>
  <c r="J100" i="22"/>
  <c r="K100" i="22" s="1"/>
  <c r="J8" i="22"/>
  <c r="K8" i="22" s="1"/>
  <c r="I101" i="22"/>
  <c r="J101" i="22" s="1"/>
  <c r="K101" i="22" s="1"/>
  <c r="H22" i="28"/>
  <c r="H118" i="11" s="1"/>
  <c r="H13" i="28"/>
  <c r="H109" i="11" s="1"/>
  <c r="H19" i="28"/>
  <c r="H115" i="11" s="1"/>
  <c r="H12" i="28"/>
  <c r="H108" i="11" s="1"/>
  <c r="H21" i="28"/>
  <c r="H117" i="11" s="1"/>
  <c r="H20" i="28"/>
  <c r="H116" i="11" s="1"/>
  <c r="H3" i="24"/>
  <c r="G103" i="11"/>
  <c r="H9" i="28"/>
  <c r="H105" i="11" s="1"/>
  <c r="H11" i="28"/>
  <c r="H107" i="11" s="1"/>
  <c r="H15" i="28"/>
  <c r="H111" i="11" s="1"/>
  <c r="H18" i="28"/>
  <c r="H114" i="11" s="1"/>
  <c r="H17" i="28"/>
  <c r="H113" i="11" s="1"/>
  <c r="H8" i="28"/>
  <c r="H104"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2" i="11"/>
  <c r="F93" i="11"/>
  <c r="F92" i="11"/>
  <c r="F89" i="11"/>
  <c r="F88" i="11"/>
  <c r="F87"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4" i="11" s="1"/>
  <c r="G84" i="11"/>
  <c r="H91" i="22"/>
  <c r="JS9" i="13" l="1"/>
  <c r="JS3" i="13" s="1"/>
  <c r="G19" i="3" l="1"/>
  <c r="H19" i="3" s="1"/>
  <c r="H18" i="3" l="1"/>
  <c r="H17" i="3" s="1"/>
  <c r="G18" i="3"/>
  <c r="G17" i="3" s="1"/>
  <c r="T26" i="16" l="1"/>
  <c r="P26" i="16"/>
  <c r="L26" i="16"/>
  <c r="I119" i="11" l="1"/>
  <c r="I103" i="11"/>
  <c r="H70" i="3" l="1"/>
  <c r="H69" i="3"/>
  <c r="H68" i="3"/>
  <c r="H67" i="3"/>
  <c r="H66" i="3"/>
  <c r="H65" i="3"/>
  <c r="H64" i="3" l="1"/>
  <c r="G64" i="3"/>
  <c r="X25" i="16" l="1"/>
  <c r="T25" i="16"/>
  <c r="P25" i="16"/>
  <c r="L25" i="16"/>
  <c r="I106" i="11" l="1"/>
  <c r="B4" i="24"/>
  <c r="B5" i="24" s="1"/>
  <c r="B6" i="24" l="1"/>
  <c r="B7" i="24" s="1"/>
  <c r="B8" i="24" s="1"/>
  <c r="B9" i="24" s="1"/>
  <c r="B10" i="24" s="1"/>
  <c r="B11" i="24" s="1"/>
  <c r="B12" i="24" s="1"/>
  <c r="B13" i="24" s="1"/>
  <c r="B14" i="24" s="1"/>
  <c r="B15" i="24" s="1"/>
  <c r="B16" i="24" s="1"/>
  <c r="B17" i="24" s="1"/>
  <c r="B18" i="24" s="1"/>
  <c r="G89" i="11"/>
  <c r="G93" i="11"/>
  <c r="G101" i="11"/>
  <c r="G88" i="11" l="1"/>
  <c r="G87" i="11"/>
  <c r="G102" i="11"/>
  <c r="I102" i="11" s="1"/>
  <c r="G92" i="11"/>
  <c r="I105" i="11" l="1"/>
  <c r="H119" i="11" l="1"/>
  <c r="F5" i="16" l="1"/>
  <c r="F30" i="16" l="1"/>
  <c r="I53" i="11" l="1"/>
  <c r="I104" i="11" l="1"/>
  <c r="G10" i="3" l="1"/>
  <c r="H10" i="3" l="1"/>
  <c r="H103" i="11" l="1"/>
  <c r="I89" i="11"/>
  <c r="H89" i="11" l="1"/>
  <c r="I92" i="11" l="1"/>
  <c r="H92" i="11" l="1"/>
  <c r="I93" i="11"/>
  <c r="I88" i="11"/>
  <c r="I87" i="11"/>
  <c r="I101" i="11" l="1"/>
  <c r="H93" i="11"/>
  <c r="H101" i="11"/>
  <c r="H87" i="11"/>
  <c r="H102" i="11"/>
  <c r="H88"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5" i="11" s="1"/>
  <c r="F32" i="22"/>
  <c r="G83" i="11" s="1"/>
  <c r="F98" i="22"/>
  <c r="G73" i="22"/>
  <c r="H73" i="22"/>
  <c r="F41" i="22"/>
  <c r="G81"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5" i="11" l="1"/>
  <c r="I85" i="11" s="1"/>
  <c r="K6" i="22"/>
  <c r="I104" i="22"/>
  <c r="J104" i="22" s="1"/>
  <c r="K104" i="22" s="1"/>
  <c r="G32" i="22"/>
  <c r="H83" i="11" s="1"/>
  <c r="H98" i="22"/>
  <c r="G98" i="22"/>
  <c r="I60" i="22"/>
  <c r="I84" i="11"/>
  <c r="I81" i="11"/>
  <c r="J41" i="22"/>
  <c r="H41" i="22"/>
  <c r="G41" i="22"/>
  <c r="H81" i="11" s="1"/>
  <c r="H6" i="22"/>
  <c r="G6" i="22"/>
  <c r="F60" i="22" l="1"/>
  <c r="G82" i="11" s="1"/>
  <c r="G86" i="11" s="1"/>
  <c r="J60" i="22"/>
  <c r="I103" i="22" s="1"/>
  <c r="H102" i="22"/>
  <c r="I67" i="11"/>
  <c r="H32" i="22"/>
  <c r="K41" i="22"/>
  <c r="I83" i="11"/>
  <c r="J32" i="22"/>
  <c r="I32" i="22"/>
  <c r="I5" i="22" s="1"/>
  <c r="I109" i="22" l="1"/>
  <c r="J109" i="22" s="1"/>
  <c r="K109" i="22" s="1"/>
  <c r="I110" i="22"/>
  <c r="J110" i="22" s="1"/>
  <c r="K110" i="22" s="1"/>
  <c r="J5" i="22"/>
  <c r="I105" i="22"/>
  <c r="J103" i="22"/>
  <c r="K60" i="22"/>
  <c r="H60" i="22"/>
  <c r="G60" i="22"/>
  <c r="H82" i="11" s="1"/>
  <c r="H86" i="11" s="1"/>
  <c r="H67" i="11"/>
  <c r="I68" i="11"/>
  <c r="K32" i="22"/>
  <c r="I82" i="11"/>
  <c r="E17" i="20"/>
  <c r="J105" i="22" l="1"/>
  <c r="I106" i="22" s="1"/>
  <c r="I86"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D23" i="20" s="1"/>
  <c r="E23" i="20" l="1"/>
  <c r="G58" i="11"/>
  <c r="J114" i="22"/>
  <c r="I102" i="22"/>
  <c r="I58" i="11" l="1"/>
  <c r="H58" i="11"/>
  <c r="K114" i="22"/>
  <c r="J102" i="22"/>
  <c r="K102" i="22" s="1"/>
  <c r="E15" i="20"/>
  <c r="E14" i="20"/>
  <c r="D20" i="20" s="1"/>
  <c r="E20" i="20" l="1"/>
  <c r="G55" i="11"/>
  <c r="I55" i="11" s="1"/>
  <c r="ES1" i="20"/>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D21" i="20" s="1"/>
  <c r="E21" i="20" l="1"/>
  <c r="G56" i="11"/>
  <c r="H56" i="11" s="1"/>
  <c r="T6" i="16"/>
  <c r="I59" i="11" l="1"/>
  <c r="G11" i="29"/>
  <c r="I56" i="11"/>
  <c r="H59" i="11"/>
  <c r="I45" i="11"/>
  <c r="H45" i="11"/>
  <c r="H42" i="11"/>
  <c r="I42" i="11"/>
  <c r="I11" i="29" l="1"/>
  <c r="K11" i="29" s="1"/>
  <c r="H11" i="29"/>
  <c r="I40" i="1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9" i="11" l="1"/>
  <c r="S12" i="11" s="1"/>
  <c r="I79" i="11"/>
  <c r="T12" i="11" s="1"/>
</calcChain>
</file>

<file path=xl/sharedStrings.xml><?xml version="1.0" encoding="utf-8"?>
<sst xmlns="http://schemas.openxmlformats.org/spreadsheetml/2006/main" count="2675" uniqueCount="1076">
  <si>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</si>
  <si>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</si>
  <si>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</si>
  <si>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</si>
  <si>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</si>
  <si>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</si>
  <si>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</si>
  <si>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</si>
  <si>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</si>
  <si>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</si>
  <si>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</si>
  <si>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</si>
  <si>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</si>
  <si>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</si>
  <si>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</si>
  <si>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</si>
  <si>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</si>
  <si>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</si>
  <si>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</si>
  <si>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</si>
  <si>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</si>
  <si>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</si>
  <si>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</si>
  <si>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</si>
  <si>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</si>
  <si>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</si>
  <si>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</si>
  <si>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</si>
  <si>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</si>
  <si>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</si>
  <si>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</si>
  <si>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</si>
  <si>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</si>
  <si>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</si>
  <si>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</si>
  <si>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</si>
  <si>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</si>
  <si>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</si>
  <si>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</si>
  <si>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</si>
  <si>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</si>
  <si>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</si>
  <si>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</si>
  <si>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</si>
  <si>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</si>
  <si>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</si>
  <si>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</si>
  <si>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</si>
  <si>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</si>
  <si>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</si>
  <si>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</si>
  <si>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</si>
  <si>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</si>
  <si>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</si>
  <si>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</si>
  <si>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</si>
  <si>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</si>
  <si>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</si>
  <si>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</si>
  <si>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</si>
  <si>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</si>
  <si>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</si>
  <si>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</si>
  <si>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</si>
  <si>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</si>
  <si>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</si>
  <si>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</si>
  <si>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</si>
  <si>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</si>
  <si>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</si>
  <si>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</si>
  <si>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</si>
  <si>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</si>
  <si>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</si>
  <si>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</si>
  <si>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</si>
  <si>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</si>
  <si>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</si>
  <si>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</si>
  <si>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</si>
  <si>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</si>
  <si>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</si>
  <si>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</si>
  <si>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</si>
  <si>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</si>
  <si>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</si>
  <si>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</si>
  <si>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</si>
  <si>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</si>
  <si>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</si>
  <si>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</si>
  <si>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</si>
  <si>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</si>
  <si>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</si>
  <si>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</si>
  <si>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</si>
  <si>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</si>
  <si>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</si>
  <si>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</si>
  <si>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</si>
  <si>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</si>
  <si>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</si>
  <si>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</si>
  <si>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</si>
  <si>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</si>
  <si>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</si>
  <si>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</si>
  <si>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</si>
  <si>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</si>
  <si>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</si>
  <si>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</si>
  <si>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</si>
  <si>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</si>
  <si>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</si>
  <si>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</si>
  <si>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</si>
  <si>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</si>
  <si>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</si>
  <si>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</si>
  <si>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</si>
  <si>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</si>
  <si>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</si>
  <si>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</si>
  <si>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</si>
  <si>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</si>
  <si>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</si>
  <si>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</si>
  <si>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</si>
  <si>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</si>
  <si>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</si>
  <si>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</si>
  <si>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</si>
  <si>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</si>
  <si>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</si>
  <si>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</si>
  <si>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</si>
  <si>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</si>
  <si>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</si>
  <si>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</si>
  <si>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</si>
  <si>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</si>
  <si>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</si>
  <si>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</si>
  <si>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</si>
  <si>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</si>
  <si>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</si>
  <si>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</si>
  <si>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</si>
  <si>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</si>
  <si>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</si>
  <si>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</si>
  <si>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</si>
  <si>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</si>
  <si>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</si>
  <si>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</si>
  <si>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</si>
  <si>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</si>
  <si>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</si>
  <si>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</si>
  <si>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</si>
  <si>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</si>
  <si>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</si>
  <si>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</si>
  <si>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</si>
  <si>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Marking</t>
  </si>
  <si>
    <t>Casting</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</si>
  <si>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</si>
  <si>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</si>
  <si>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</si>
  <si>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</si>
  <si>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</si>
  <si>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</si>
  <si>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</si>
  <si>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</si>
  <si>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</si>
  <si>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</si>
  <si>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</si>
  <si>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</si>
  <si>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</si>
  <si>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</si>
  <si>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</si>
  <si>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</si>
  <si>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</si>
  <si>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</si>
  <si>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</si>
  <si>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</si>
  <si>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</si>
  <si>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</si>
  <si>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</si>
  <si>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</si>
  <si>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</si>
  <si>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</si>
  <si>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</si>
  <si>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</si>
  <si>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</si>
  <si>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</si>
  <si>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</si>
  <si>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</si>
  <si>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</si>
  <si>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</si>
  <si>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</si>
  <si>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</si>
  <si>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</si>
  <si>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</si>
  <si>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</si>
  <si>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</si>
  <si>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</si>
  <si>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</si>
  <si>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</si>
  <si>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</si>
  <si>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</si>
  <si>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</si>
  <si>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</si>
  <si>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</si>
  <si>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</si>
  <si>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</si>
  <si>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</si>
  <si>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</si>
  <si>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</si>
  <si>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</si>
  <si>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</si>
  <si>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</si>
  <si>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</si>
  <si>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</si>
  <si>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</si>
  <si>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</si>
  <si>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</si>
  <si>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</si>
  <si>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</si>
  <si>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</si>
  <si>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</si>
  <si>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</si>
  <si>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</si>
  <si>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</si>
  <si>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</si>
  <si>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</si>
  <si>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</si>
  <si>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</si>
  <si>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</si>
  <si>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</si>
  <si>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</si>
  <si>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</si>
  <si>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</si>
  <si>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</si>
  <si>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</si>
  <si>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</si>
  <si>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</si>
  <si>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</si>
  <si>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</si>
  <si>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</si>
  <si>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</si>
  <si>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</si>
  <si>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</si>
  <si>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</si>
  <si>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</si>
  <si>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</si>
  <si>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</si>
  <si>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</si>
  <si>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</si>
  <si>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</si>
  <si>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</si>
  <si>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</si>
  <si>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</si>
  <si>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</si>
  <si>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</si>
  <si>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</si>
  <si>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</si>
  <si>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</si>
  <si>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</si>
  <si>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</si>
  <si>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</si>
  <si>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</si>
  <si>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</si>
  <si>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</si>
  <si>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</si>
  <si>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</si>
  <si>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</si>
  <si>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</si>
  <si>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</si>
  <si>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</si>
  <si>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</si>
  <si>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</si>
  <si>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</si>
  <si>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</si>
  <si>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</si>
  <si>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</si>
  <si>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</si>
  <si>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</si>
  <si>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</si>
  <si>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</si>
  <si>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</si>
  <si>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</si>
  <si>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</si>
  <si>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</si>
  <si>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</si>
  <si>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</si>
  <si>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</si>
  <si>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</si>
  <si>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</si>
  <si>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</si>
  <si>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</si>
  <si>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</si>
  <si>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</si>
  <si>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</si>
  <si>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</si>
  <si>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</si>
  <si>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</si>
  <si>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</si>
  <si>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</si>
  <si>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</si>
  <si>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</si>
  <si>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</si>
  <si>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</si>
  <si>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</si>
  <si>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</si>
  <si>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</si>
  <si>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</si>
  <si>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</si>
  <si>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</si>
  <si>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</si>
  <si>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</si>
  <si>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</si>
  <si>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</si>
  <si>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</si>
  <si>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</si>
  <si>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</si>
  <si>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</si>
  <si>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</si>
  <si>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</si>
  <si>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</si>
  <si>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</si>
  <si>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</si>
  <si>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</si>
  <si>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</si>
  <si>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</si>
  <si>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</si>
  <si>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</si>
  <si>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</si>
  <si>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</si>
  <si>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</si>
  <si>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</si>
  <si>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</si>
  <si>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</si>
  <si>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</si>
  <si>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</si>
  <si>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</si>
  <si>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</si>
  <si>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</si>
  <si>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</si>
  <si>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</si>
  <si>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</si>
  <si>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</si>
  <si>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</si>
  <si>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</si>
  <si>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</si>
  <si>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</si>
  <si>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</si>
  <si>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</si>
  <si>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</si>
  <si>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</si>
  <si>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</si>
  <si>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</si>
  <si>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</si>
  <si>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</si>
  <si>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</si>
  <si>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</si>
  <si>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</si>
  <si>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</si>
  <si>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</si>
  <si>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</si>
  <si>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</si>
  <si>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</si>
  <si>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</si>
  <si>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</si>
  <si>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</si>
  <si>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</si>
  <si>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</si>
  <si>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</si>
  <si>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</si>
  <si>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</si>
  <si>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</si>
  <si>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</si>
  <si>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</si>
  <si>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</si>
  <si>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</si>
  <si>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</si>
  <si>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</si>
  <si>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</si>
  <si>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</si>
  <si>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</si>
  <si>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</si>
  <si>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</si>
  <si>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</si>
  <si>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</si>
  <si>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</si>
  <si>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</si>
  <si>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</si>
  <si>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</si>
  <si>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</si>
  <si>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</si>
  <si>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</si>
  <si>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</si>
  <si>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</si>
  <si>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</si>
  <si>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</si>
  <si>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</si>
  <si>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</si>
  <si>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</si>
  <si>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</si>
  <si>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</si>
  <si>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</si>
  <si>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</si>
  <si>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</si>
  <si>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</si>
  <si>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</si>
  <si>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</si>
  <si>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</si>
  <si>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</si>
  <si>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</si>
  <si>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</si>
  <si>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</si>
  <si>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</si>
  <si>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</si>
  <si>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</si>
  <si>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</si>
  <si>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</si>
  <si>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</si>
  <si>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</si>
  <si>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</si>
  <si>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</si>
  <si>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</si>
  <si>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</si>
  <si>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</si>
  <si>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</si>
  <si>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</si>
  <si>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</si>
  <si>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</si>
  <si>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</si>
  <si>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</si>
  <si>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</si>
  <si>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</si>
  <si>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</si>
  <si>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</si>
  <si>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</si>
  <si>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</si>
  <si>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</si>
  <si>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</si>
  <si>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</si>
  <si>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</si>
  <si>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</si>
  <si>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</si>
  <si>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</si>
  <si>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</si>
  <si>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</si>
  <si>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</si>
  <si>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</si>
  <si>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</si>
  <si>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</si>
  <si>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</si>
  <si>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</si>
  <si>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</si>
  <si>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</si>
  <si>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</si>
  <si>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</si>
  <si>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</si>
  <si>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</si>
  <si>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</si>
  <si>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</si>
  <si>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</si>
  <si>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</si>
  <si>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</si>
  <si>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</si>
  <si>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</si>
  <si>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</si>
  <si>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</si>
  <si>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</si>
  <si>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</si>
  <si>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</si>
  <si>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</si>
  <si>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</si>
  <si>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</si>
  <si>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</si>
  <si>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</si>
  <si>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</si>
  <si>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</si>
  <si>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</si>
  <si>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</si>
  <si>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</si>
  <si>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</si>
  <si>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</si>
  <si>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</si>
  <si>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</si>
  <si>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</si>
  <si>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</si>
  <si>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</si>
  <si>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</si>
  <si>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</si>
  <si>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</si>
  <si>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</si>
  <si>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</si>
  <si>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</si>
  <si>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</si>
  <si>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</si>
  <si>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</si>
  <si>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</si>
  <si>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</si>
  <si>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</si>
  <si>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</si>
  <si>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</si>
  <si>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</si>
  <si>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</si>
  <si>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</si>
  <si>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</si>
  <si>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</si>
  <si>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</si>
  <si>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</si>
  <si>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</si>
  <si>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</si>
  <si>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</si>
  <si>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</si>
  <si>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</si>
  <si>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</si>
  <si>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</si>
  <si>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</si>
  <si>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</si>
  <si>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</si>
  <si>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</si>
  <si>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</si>
  <si>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</si>
  <si>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</si>
  <si>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</si>
  <si>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</si>
  <si>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</si>
  <si>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</si>
  <si>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</si>
  <si>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</si>
  <si>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</si>
  <si>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</si>
  <si>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</si>
  <si>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</si>
  <si>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</si>
  <si>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</si>
  <si>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</si>
  <si>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</si>
  <si>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</si>
  <si>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</si>
  <si>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</si>
  <si>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</si>
  <si>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</si>
  <si>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</si>
  <si>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</si>
  <si>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</si>
  <si>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</si>
  <si>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</si>
  <si>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</si>
  <si>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</si>
  <si>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</si>
  <si>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</si>
  <si>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</si>
  <si>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</si>
  <si>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</si>
  <si>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</si>
  <si>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</si>
  <si>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</si>
  <si>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</si>
  <si>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</si>
  <si>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</si>
  <si>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</si>
  <si>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</si>
  <si>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</si>
  <si>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</si>
  <si>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</si>
  <si>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</si>
  <si>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</si>
  <si>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</si>
  <si>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</si>
  <si>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</si>
  <si>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</si>
  <si>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</si>
  <si>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</si>
  <si>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</si>
  <si>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</si>
  <si>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</si>
  <si>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</si>
  <si>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</si>
  <si>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</si>
  <si>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</si>
  <si>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</si>
  <si>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</si>
  <si>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</si>
  <si>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</si>
  <si>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</si>
  <si>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</si>
  <si>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</si>
  <si>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</si>
  <si>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</si>
  <si>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</si>
  <si>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</si>
  <si>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</si>
  <si>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SECI-LEH25MW-GTP-ELE-20</t>
  </si>
  <si>
    <t>SECI-LEH25MW-DBR-CIV-44</t>
  </si>
  <si>
    <t>SECI-LEH25MW-DWG-CIV-45</t>
  </si>
  <si>
    <t>SECI-LEH25MW-DWG-CIV-47</t>
  </si>
  <si>
    <t>SECI-LEH25MW-DWG-CIV-49</t>
  </si>
  <si>
    <t>SECI-LEH25MW-DBR-ELE-78</t>
  </si>
  <si>
    <t>SECI-LEH25MW-DWG-ELE-119</t>
  </si>
  <si>
    <t>CAT-II</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</si>
  <si>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</si>
  <si>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</si>
  <si>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</si>
  <si>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</si>
  <si>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</si>
  <si>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</si>
  <si>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</si>
  <si>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</si>
  <si>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</si>
  <si>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</si>
  <si>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</si>
  <si>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</si>
  <si>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</si>
  <si>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</si>
  <si>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</si>
  <si>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</si>
  <si>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</si>
  <si>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</si>
  <si>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</si>
  <si>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</si>
  <si>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</si>
  <si>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</si>
  <si>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</si>
  <si>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</si>
  <si>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</si>
  <si>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</si>
  <si>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</si>
  <si>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</si>
  <si>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</si>
  <si>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</si>
  <si>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</si>
  <si>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</si>
  <si>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</si>
  <si>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</si>
  <si>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</si>
  <si>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</si>
  <si>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</si>
  <si>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</si>
  <si>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</si>
  <si>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</si>
  <si>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</si>
  <si>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</si>
  <si>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</si>
  <si>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</si>
  <si>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</si>
  <si>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</si>
  <si>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</si>
  <si>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</si>
  <si>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</si>
  <si>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</si>
  <si>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</si>
  <si>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</si>
  <si>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</si>
  <si>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</si>
  <si>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</si>
  <si>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</si>
  <si>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</si>
  <si>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</si>
  <si>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</si>
  <si>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</si>
  <si>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</si>
  <si>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</si>
  <si>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</si>
  <si>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</si>
  <si>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</si>
  <si>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</si>
  <si>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</si>
  <si>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</si>
  <si>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</si>
  <si>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</si>
  <si>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</si>
  <si>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</si>
  <si>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</si>
  <si>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</si>
  <si>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</si>
  <si>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</si>
  <si>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</si>
  <si>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</si>
  <si>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</si>
  <si>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</si>
  <si>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</si>
  <si>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</si>
  <si>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</si>
  <si>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</si>
  <si>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</si>
  <si>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</si>
  <si>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</si>
  <si>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</si>
  <si>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</si>
  <si>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</si>
  <si>
    <t>Photovoltaic Module</t>
  </si>
  <si>
    <t>System Design Basis Report _x000D_
(including Energy Yield Simulation and shadow analysis report)</t>
  </si>
  <si>
    <t>SECI-LEH25MW-GTP-ELE-1</t>
  </si>
  <si>
    <t>String Combiner Box (SCB)</t>
  </si>
  <si>
    <t>Inverter Duty Transformer (IDT)</t>
  </si>
  <si>
    <t>11kV HT Combiner Panel</t>
  </si>
  <si>
    <t>SECI-LEH25MW-GTP-ELE-12</t>
  </si>
  <si>
    <t>SECI-LEH25MW-GTP-ELE-13</t>
  </si>
  <si>
    <t>SECI-LEH25MW-GTP-ELE-15</t>
  </si>
  <si>
    <t>SECI-LEH25MW-GTP-ELE-16</t>
  </si>
  <si>
    <t>SECI-LEH25MW-GTP-ELE-17</t>
  </si>
  <si>
    <t>SECI-LEH25MW-GTP-ELE-18</t>
  </si>
  <si>
    <t>SECI-LEH25MW-GTP-ELE-19</t>
  </si>
  <si>
    <t>Communication Cable</t>
  </si>
  <si>
    <t>LT Auxiliary Power Cable</t>
  </si>
  <si>
    <t>Control Cable</t>
  </si>
  <si>
    <t>SECI-LEH25MW-GTP-ELE-24</t>
  </si>
  <si>
    <t>SECI-LEH25MW-GTP-ELE-25</t>
  </si>
  <si>
    <t>SECI-LEH25MW-GTP-ELE-26</t>
  </si>
  <si>
    <t>Overall System Schematic, Equipment Layout and BoM</t>
  </si>
  <si>
    <t>PCS Transformer (GTP, Drawings, Type Test Report and QAP)</t>
  </si>
  <si>
    <t>PCS Transformer  NIFPS (GTP, Drawings and QAP) (If Applicable)</t>
  </si>
  <si>
    <t>BESS Earthing Scheme</t>
  </si>
  <si>
    <t>Energy Management System (EMS) document (GTP, schematics,and GA)</t>
  </si>
  <si>
    <t>DC and AC Sizing Cable Calculation</t>
  </si>
  <si>
    <t>DC and AC Cable GTP</t>
  </si>
  <si>
    <t>SECI-LEH25MW-DWG-ELE-29</t>
  </si>
  <si>
    <t>SECI-LEH25MW-GTP-ELE-33</t>
  </si>
  <si>
    <t>SECI-LEH25MW-GTP-ELE-34</t>
  </si>
  <si>
    <t>SECI-LEH25MW-DWG-ELE-37</t>
  </si>
  <si>
    <t>SECI-LEH25MW-GTP-ELE-41</t>
  </si>
  <si>
    <t>SECI-LEH25MW-DBR-ELE-42</t>
  </si>
  <si>
    <t>SECI-LEH25MW-GTP-ELE-43</t>
  </si>
  <si>
    <t>Battery Energy Storage System (BESS)</t>
  </si>
  <si>
    <t xml:space="preserve">Basic Engineering </t>
  </si>
  <si>
    <t>Major Electrical Equipments (GTP, GA, Type Test Reports and QAP)</t>
  </si>
  <si>
    <t>Cable sizing documents</t>
  </si>
  <si>
    <t>Cable GTPs, Type Test Reports and QAP</t>
  </si>
  <si>
    <t>MMS Fabrication Drawing (Interior)</t>
  </si>
  <si>
    <t>MMS Foundation Drawing (Interior)</t>
  </si>
  <si>
    <t>Pile Test Report (if applicable)</t>
  </si>
  <si>
    <t>44A</t>
  </si>
  <si>
    <t>45A</t>
  </si>
  <si>
    <t>46A</t>
  </si>
  <si>
    <t>47A</t>
  </si>
  <si>
    <t>SECI-LEH25MW-DWG-CIV-46A</t>
  </si>
  <si>
    <t>SECI-LEH25MW-DWG-CIV-47A</t>
  </si>
  <si>
    <t>SECI-LEH25MW-IR-CIV-50</t>
  </si>
  <si>
    <t>Module Mounting structure</t>
  </si>
  <si>
    <t>MCR - Plumbing Network and Sanitary Details</t>
  </si>
  <si>
    <t xml:space="preserve">MCR Heating/HVAC Sytem - Layout, General Arrangement and Details </t>
  </si>
  <si>
    <t>MCR Heating/HVAC System - Design Basis Report (DBR)</t>
  </si>
  <si>
    <t>MCR Lighting Layout</t>
  </si>
  <si>
    <t>MCR - Cable Trench General Arrangement and Reinforcement Details</t>
  </si>
  <si>
    <t>SECI-LEH25MW-DWG-CIV-57</t>
  </si>
  <si>
    <t>SECI-LEH25MW-DWG-CIV-58</t>
  </si>
  <si>
    <t>SECI-LEH25MW-DBR-CIV-59</t>
  </si>
  <si>
    <t>SECI-LEH25MW-DWG-ELE-60</t>
  </si>
  <si>
    <t>SECI-LEH25MW-DWG-CIV-61</t>
  </si>
  <si>
    <t>LCR Equipment Layout</t>
  </si>
  <si>
    <t>Inverter Foundation and Super Structure DBR</t>
  </si>
  <si>
    <t>HT Container Foundation and Super Structure DBR</t>
  </si>
  <si>
    <t>Inverter Foundation and Superstructure - General Arrangement and Reinforcement Details</t>
  </si>
  <si>
    <t>HT Container Foundation and Superstructure - General Arrangement and Reinforcement Details</t>
  </si>
  <si>
    <t>Cable Trench Layout for ICR room</t>
  </si>
  <si>
    <t>63A</t>
  </si>
  <si>
    <t>64A</t>
  </si>
  <si>
    <t>SECI-LEH25MW-DWG-ELE-62</t>
  </si>
  <si>
    <t>SECI-LEH25MW-DBR-CIV-63</t>
  </si>
  <si>
    <t>SECI-LEH25MW-DBR-CIV-63A</t>
  </si>
  <si>
    <t>SECI-LEH25MW-DWG-CIV-64</t>
  </si>
  <si>
    <t>SECI-LEH25MW-DWG-CIV-64A</t>
  </si>
  <si>
    <t>SECI-LEH25MW-DWG-ELE-65</t>
  </si>
  <si>
    <t>BESS Transformer Foundation - General Arrangement and Details</t>
  </si>
  <si>
    <t>Design Basis Report (DBR) for BESS Transformer foundation</t>
  </si>
  <si>
    <t>BESS Yard Fence &amp; Gate  - General Arrangement and Details</t>
  </si>
  <si>
    <t>BESS PCS Foundation - DBR</t>
  </si>
  <si>
    <t>BESS PCS Foundation - General Arrangement and Details</t>
  </si>
  <si>
    <t>SECI-LEH25MW-DWG-CIV-66</t>
  </si>
  <si>
    <t>SECI-LEH25MW-DBR-CIV-67</t>
  </si>
  <si>
    <t>SECI-LEH25MW-DWG-CIV-70</t>
  </si>
  <si>
    <t>SECI-LEH25MW-DBR-CIV-71</t>
  </si>
  <si>
    <t>SECI-LEH25MW-DWG-CIV-72</t>
  </si>
  <si>
    <t>LCR Equipment Room</t>
  </si>
  <si>
    <t>MCR Building</t>
  </si>
  <si>
    <t>String Combiner Panel Structure and Foundation - General Arrangement and Details</t>
  </si>
  <si>
    <t>Auxiliary Tranformer Foundation DBR and GA Drawing</t>
  </si>
  <si>
    <t>Inverter Transformer Foundation DBR</t>
  </si>
  <si>
    <t>Inverter Transformer Foundation - General Arrangement and Details</t>
  </si>
  <si>
    <t>SECI-LEH25MW-DWG-CIV-73</t>
  </si>
  <si>
    <t>SECI-LEH25MW-DWG-CIV-74</t>
  </si>
  <si>
    <t>SECI-LEH25MW-DBR-CIV-75</t>
  </si>
  <si>
    <t>SECI-LEH25MW-DWG-CIV-76</t>
  </si>
  <si>
    <t>Cable trench Layout and Cross section (DC, AC, Lighting and CCTV system etc)</t>
  </si>
  <si>
    <t>PV Array Yard Earthing Layout</t>
  </si>
  <si>
    <t>LCR and MCR Yard Earthing Layout</t>
  </si>
  <si>
    <t>Illumination Design and Simulation Report</t>
  </si>
  <si>
    <t>Plant Lighting Layout and Lighting Pole GA &amp; Foundation</t>
  </si>
  <si>
    <t>LED Luminarie and Pole with accessories</t>
  </si>
  <si>
    <t>Auxiliary SLD</t>
  </si>
  <si>
    <t>UPS ( GTP, GA &amp; Drawing, QAP and Type Test Reports</t>
  </si>
  <si>
    <t xml:space="preserve">Auxiliary Transformer (GTP, GA &amp; Drawing, QAP and Type Test Reports) </t>
  </si>
  <si>
    <t>GTP and Schematics of LT distribution panel</t>
  </si>
  <si>
    <t>SCADA System Architecture and IO List</t>
  </si>
  <si>
    <t>SCADA Schematic</t>
  </si>
  <si>
    <t>GTP of SCADA system components - Hardware &amp; Software</t>
  </si>
  <si>
    <t>CCTV Layout and General Arrangement</t>
  </si>
  <si>
    <t xml:space="preserve">Solar Cable Connector (GTP and Type Test Reports) </t>
  </si>
  <si>
    <t xml:space="preserve">HT Cable Termination Kit (GTP, GA Drawing and Type Test Reports) </t>
  </si>
  <si>
    <t>Lightning protection system: GTP, LA Mounting and Foundation drawing</t>
  </si>
  <si>
    <t>Earthing electrode and Accessories- GTP</t>
  </si>
  <si>
    <t>Testing Instruments</t>
  </si>
  <si>
    <t>Weather Monitoring System: GA, GTP and Mounting &amp; Foundation drawing</t>
  </si>
  <si>
    <t>CCTV System</t>
  </si>
  <si>
    <t>SECI-LEH25MW-DWG-ELE-77</t>
  </si>
  <si>
    <t>SECI-LEH25MW-DWG-ELE-79</t>
  </si>
  <si>
    <t>SECI-LEH25MW-DWG-ELE-81</t>
  </si>
  <si>
    <t>SECI-LEH25MW-DBR-ELE-82</t>
  </si>
  <si>
    <t>SECI-LEH25MW-DWG-ELE-83</t>
  </si>
  <si>
    <t>SECI-LEH25MW-GTP-ELE-84</t>
  </si>
  <si>
    <t>SECI-LEH25MW-DWG-ELE-86</t>
  </si>
  <si>
    <t>SECI-LEH25MW-GTP-ELE-87</t>
  </si>
  <si>
    <t>SECI-LEH25MW-GTP-ELE-88</t>
  </si>
  <si>
    <t>SECI-LEH25MW-GTP-ELE-89</t>
  </si>
  <si>
    <t>SECI-LEH25MW-DBR-ELE-90</t>
  </si>
  <si>
    <t>SECI-LEH25MW-DWG-ELE-91</t>
  </si>
  <si>
    <t>SECI-LEH25MW-GTP-ELE-92</t>
  </si>
  <si>
    <t>SECI-LEH25MW-DWG-ELE-93</t>
  </si>
  <si>
    <t>SECI-LEH25MW-GTP-ELE-94</t>
  </si>
  <si>
    <t>SECI-LEH25MW-GTP-ELE-95</t>
  </si>
  <si>
    <t>SECI-LEH25MW-GTP-ELE-96</t>
  </si>
  <si>
    <t>SECI-LEH25MW-GTP-ELE-97</t>
  </si>
  <si>
    <t>SECI-LEH25MW-GTP-ELE-98</t>
  </si>
  <si>
    <t>SECI-LEH25MW-GTP-ELE-99</t>
  </si>
  <si>
    <t>SECI-LEH25MW-GTP-ELE-100</t>
  </si>
  <si>
    <t>Layout, Ancillary Equipment GTP and DBR</t>
  </si>
  <si>
    <t>Equipment foundations</t>
  </si>
  <si>
    <t>Roads - DBR</t>
  </si>
  <si>
    <t>Road Layout and Sections</t>
  </si>
  <si>
    <t>Drainage-DBR</t>
  </si>
  <si>
    <t>Drainage Layout and Sections</t>
  </si>
  <si>
    <t>PV Module Cleaning System-DBR and GA</t>
  </si>
  <si>
    <t>Security Room - Architectural Plan, Elevation, Sections &amp; Finishing</t>
  </si>
  <si>
    <t xml:space="preserve">Security Room Superstructure and Foundation -Design Basis Report </t>
  </si>
  <si>
    <t xml:space="preserve">Security Room Superstructure and Foundation- General Arrangement and Details </t>
  </si>
  <si>
    <t xml:space="preserve">Security Room - Plumbing and Sanitary Layout, General Arrangement and Details </t>
  </si>
  <si>
    <t xml:space="preserve">Security Room Heating/HVAC Sytem - Layout, General Arrangement and Details </t>
  </si>
  <si>
    <t>SECI-LEH25MW-DBR-CIV-101</t>
  </si>
  <si>
    <t>SECI-LEH25MW-DWG-CIV-102</t>
  </si>
  <si>
    <t>SECI-LEH25MW-DBR-CIV-103</t>
  </si>
  <si>
    <t>SECI-LEH25MW-DWG-CIV-104</t>
  </si>
  <si>
    <t>SECI-LEH25MW-DBR-CIV-105</t>
  </si>
  <si>
    <t>SECI-LEH25MW-DWG-CIV-106</t>
  </si>
  <si>
    <t>SECI-LEH25MW-DBR-CIV-107</t>
  </si>
  <si>
    <t>SECI-LEH25MW-DWG-CIV-108</t>
  </si>
  <si>
    <t>SECI-LEH25MW-DWG-CIV-109</t>
  </si>
  <si>
    <t>SECI-LEH25MW-DWG-CIV-110</t>
  </si>
  <si>
    <t>Cable Schedules</t>
  </si>
  <si>
    <t>Ancillary Systems</t>
  </si>
  <si>
    <t>SECI-LEH25MW-DOC-ELE-111</t>
  </si>
  <si>
    <t>SECI-LEH25MW-DOC-ELE-112</t>
  </si>
  <si>
    <t>SECI-LEH25MW-DOC-ELE-113</t>
  </si>
  <si>
    <t>SECI-LEH25MW-DOC-ELE-114</t>
  </si>
  <si>
    <t>SECI-LEH25MW-DOC-ELE-115</t>
  </si>
  <si>
    <t>SECI-LEH25MW-DOC-ELE-116</t>
  </si>
  <si>
    <t>SECI-LEH25MW-DOC-ELE-117</t>
  </si>
  <si>
    <t>Battery &amp; Battery Charger for Switchyard - Sizing Calculations</t>
  </si>
  <si>
    <t>Main Control Room UPS Sizing Calculation</t>
  </si>
  <si>
    <t>Auxiliary System SLD and DB Details</t>
  </si>
  <si>
    <t>Switchyard Cable Trench Layout - layout, design and details</t>
  </si>
  <si>
    <t>Switchyard Erection Key Diagram</t>
  </si>
  <si>
    <t>Switchyard Illumination Layout</t>
  </si>
  <si>
    <t>Fire &amp; Smoke Detection Layout for Buildings and Switchyard along with GTP</t>
  </si>
  <si>
    <t>NIFP System- Power Transformer</t>
  </si>
  <si>
    <t>Voltage Transformer (Metering) - GTP and Drawing</t>
  </si>
  <si>
    <t>ABT Meter- GTP and Drawing</t>
  </si>
  <si>
    <t xml:space="preserve">Control and Relay panels (GTP, GA &amp; Drawing, QAP and Type Test Reports) </t>
  </si>
  <si>
    <t>UPS System MCR building - GTP and Drawing</t>
  </si>
  <si>
    <t xml:space="preserve">Station Auxiliary ACDB - GTP and drawing </t>
  </si>
  <si>
    <t>Power and Control cables - GTP and drawing</t>
  </si>
  <si>
    <t>Switchyard Illumination - GTP and drawing</t>
  </si>
  <si>
    <t>BMK. JB, MB - GTP and drawing</t>
  </si>
  <si>
    <t>Telemetry system - GTP and drawing</t>
  </si>
  <si>
    <t>Transmission conductor/cable - GTP and Drawing</t>
  </si>
  <si>
    <t>Line Disc insulator - GTP and Drawing</t>
  </si>
  <si>
    <t>Transmission Line Earthing Details</t>
  </si>
  <si>
    <t>Line Hardware Material - GTP and Drawing</t>
  </si>
  <si>
    <t>Line Conductor - GTP and Drawing</t>
  </si>
  <si>
    <t>Relay setting Calculation &amp; Chart</t>
  </si>
  <si>
    <t>GA drawing of LA support Structure</t>
  </si>
  <si>
    <t>GA drawing of ISO support Structure</t>
  </si>
  <si>
    <t>GA drawing of CT support Structure</t>
  </si>
  <si>
    <t>GA drawing of PT support Structure</t>
  </si>
  <si>
    <t>Isolator Foundation Drawing</t>
  </si>
  <si>
    <t>Circuit Breaker Foundation Drawing</t>
  </si>
  <si>
    <t>ABT Meter Foundation Drawing</t>
  </si>
  <si>
    <t>Gantry - GA and Foundation (as applicable)</t>
  </si>
  <si>
    <t>Switchyard DSLP Layout &amp; Calculation</t>
  </si>
  <si>
    <t>66kV HT Conductor</t>
  </si>
  <si>
    <t>HT and LT Cable Schedule- Switchyard</t>
  </si>
  <si>
    <t>Control Scheme Cable Schedule- Switchyard</t>
  </si>
  <si>
    <t>SAS Cable Schedule- Switchyard</t>
  </si>
  <si>
    <t xml:space="preserve">Switchyard Fencing and Gate </t>
  </si>
  <si>
    <t>LILO Switchyard Layout</t>
  </si>
  <si>
    <t>Transmission line Route Layout</t>
  </si>
  <si>
    <t>66KV line Tower Schedule</t>
  </si>
  <si>
    <t>66KV Line profile</t>
  </si>
  <si>
    <t>Transmission Tower- GA and Structural Drawing</t>
  </si>
  <si>
    <t>Transmission Tower- Foundation Drawing</t>
  </si>
  <si>
    <t>SECI-LEH25MW-DBR-ELE-120</t>
  </si>
  <si>
    <t>SECI-LEH25MW-DBR-ELE-121</t>
  </si>
  <si>
    <t>SECI-LEH25MW-DWG-ELE-123</t>
  </si>
  <si>
    <t>SECI-LEH25MW-DWG-ELE-128</t>
  </si>
  <si>
    <t>SECI-LEH25MW-DWG-ELE-129</t>
  </si>
  <si>
    <t>SECI-LEH25MW-DWG-ELE-130</t>
  </si>
  <si>
    <t>SECI-LEH25MW-DWG-ELE-131</t>
  </si>
  <si>
    <t>SECI-LEH25MW-GTP-ELE-133</t>
  </si>
  <si>
    <t>SECI-LEH25MW-GTP-ELE-139</t>
  </si>
  <si>
    <t>SECI-LEH25MW-GTP-ELE-140</t>
  </si>
  <si>
    <t>SECI-LEH25MW-GTP-ELE-141</t>
  </si>
  <si>
    <t>SECI-LEH25MW-GTP-ELE-142</t>
  </si>
  <si>
    <t>SECI-LEH25MW-GTP-ELE-143</t>
  </si>
  <si>
    <t>SECI-LEH25MW-GTP-ELE-144</t>
  </si>
  <si>
    <t>SECI-LEH25MW-GTP-ELE-147</t>
  </si>
  <si>
    <t>SECI-LEH25MW-GTP-ELE-148</t>
  </si>
  <si>
    <t>SECI-LEH25MW-GTP-ELE-149</t>
  </si>
  <si>
    <t>SECI-LEH25MW-GTP-ELE-150</t>
  </si>
  <si>
    <t>SECI-LEH25MW-GTP-ELE-151</t>
  </si>
  <si>
    <t>SECI-LEH25MW-DWG-ELE-152</t>
  </si>
  <si>
    <t>SECI-LEH25MW-GTP-ELE-153</t>
  </si>
  <si>
    <t>SECI-LEH25MW-GTP-ELE-154</t>
  </si>
  <si>
    <t>SECI-LEH25MW-DBR-ELE-155</t>
  </si>
  <si>
    <t>SECI-LEH25MW-DWG-CIV-158</t>
  </si>
  <si>
    <t>SECI-LEH25MW-DWG-CIV-159</t>
  </si>
  <si>
    <t>SECI-LEH25MW-DWG-CIV-160</t>
  </si>
  <si>
    <t>SECI-LEH25MW-DWG-CIV-161</t>
  </si>
  <si>
    <t>SECI-LEH25MW-DWG-CIV-162</t>
  </si>
  <si>
    <t>SECI-LEH25MW-DWG-CIV-163</t>
  </si>
  <si>
    <t>SECI-LEH25MW-DWG-CIV-167</t>
  </si>
  <si>
    <t>SECI-LEH25MW-DWG-CIV-168</t>
  </si>
  <si>
    <t>SECI-LEH25MW-DWG-ELE-169</t>
  </si>
  <si>
    <t>SECI-LEH25MW-DOC-ELE-170</t>
  </si>
  <si>
    <t>SECI-LEH25MW-DOC-ELE-171</t>
  </si>
  <si>
    <t>SECI-LEH25MW-DOC-ELE-172</t>
  </si>
  <si>
    <t>SECI-LEH25MW-DOC-ELE-173</t>
  </si>
  <si>
    <t>SECI-LEH25MW-DWG-CIV-174</t>
  </si>
  <si>
    <t>SECI-LEH25MW-DWG-ELE-175</t>
  </si>
  <si>
    <t>SECI-LEH25MW-DWG-ELE-176</t>
  </si>
  <si>
    <t>SECI-LEH25MW-DWG-ELE-177</t>
  </si>
  <si>
    <t>SECI-LEH25MW-DWG-ELE-178</t>
  </si>
  <si>
    <t>SECI-LEH25MW-DWG-CIV-179</t>
  </si>
  <si>
    <t>SECI-LEH25MW-DWG-CIV-180</t>
  </si>
  <si>
    <t>SUB. APPROVED</t>
  </si>
  <si>
    <t>Barbed wire installation</t>
  </si>
  <si>
    <t>Block-01</t>
  </si>
  <si>
    <t>Block-02</t>
  </si>
  <si>
    <t>Block-03</t>
  </si>
  <si>
    <t>Block-04</t>
  </si>
  <si>
    <t>TBD</t>
  </si>
  <si>
    <t>MST</t>
  </si>
  <si>
    <t>Boring</t>
  </si>
  <si>
    <t>Capping</t>
  </si>
  <si>
    <t>Pile Capping</t>
  </si>
  <si>
    <t>Yash
 Construction</t>
  </si>
  <si>
    <t>Progress
in %</t>
  </si>
  <si>
    <t>MMS- Pile</t>
  </si>
  <si>
    <t xml:space="preserve">Sl No </t>
  </si>
  <si>
    <t xml:space="preserve">PO NO </t>
  </si>
  <si>
    <t xml:space="preserve">PO Release Date </t>
  </si>
  <si>
    <t xml:space="preserve">PO Amendment </t>
  </si>
  <si>
    <t xml:space="preserve">Vendor Name </t>
  </si>
  <si>
    <t xml:space="preserve">Material Details </t>
  </si>
  <si>
    <t xml:space="preserve">Material Status &amp; Remarks </t>
  </si>
  <si>
    <t xml:space="preserve"> PGEL/25-26/2954</t>
  </si>
  <si>
    <t>19.06.2025</t>
  </si>
  <si>
    <t>27.08.25</t>
  </si>
  <si>
    <t xml:space="preserve">Fimer India Pvt.Ltd </t>
  </si>
  <si>
    <t xml:space="preserve">SECI, LEH </t>
  </si>
  <si>
    <t>INVERTER &amp; CONVERTER</t>
  </si>
  <si>
    <t xml:space="preserve">Document approval stage </t>
  </si>
  <si>
    <t>PGEL/25-26/3389</t>
  </si>
  <si>
    <t>14.07.2025</t>
  </si>
  <si>
    <t>N/A</t>
  </si>
  <si>
    <t>ELEKTROLITES POWER (P) LTD</t>
  </si>
  <si>
    <t xml:space="preserve">LA </t>
  </si>
  <si>
    <t xml:space="preserve">Production approval pending </t>
  </si>
  <si>
    <t>PGEL/25-26/3390</t>
  </si>
  <si>
    <t>Isolator</t>
  </si>
  <si>
    <t>PGEL/25-26/1250</t>
  </si>
  <si>
    <t>13.05.2025</t>
  </si>
  <si>
    <t>Atlanta Electricals Pvt Ltd</t>
  </si>
  <si>
    <t xml:space="preserve">Power Transformer </t>
  </si>
  <si>
    <t xml:space="preserve">CAT-II Approval Received </t>
  </si>
  <si>
    <t>PGEL/25-26/2918</t>
  </si>
  <si>
    <t>13.08.2025</t>
  </si>
  <si>
    <t>Strolar Mounting Systems</t>
  </si>
  <si>
    <t xml:space="preserve">Exterior Column Post </t>
  </si>
  <si>
    <t xml:space="preserve">Lot 1 has been delivered and the rest of the quantity is under production </t>
  </si>
  <si>
    <t>PGEL/25-26/4044</t>
  </si>
  <si>
    <t>21.08.2025</t>
  </si>
  <si>
    <t xml:space="preserve">Exterior Superstructure </t>
  </si>
  <si>
    <t xml:space="preserve">Under fabrication </t>
  </si>
  <si>
    <t>PGEL/25-26/4045</t>
  </si>
  <si>
    <t>19.08.2025</t>
  </si>
  <si>
    <t xml:space="preserve"> Interior Column Post  </t>
  </si>
  <si>
    <t>PGEL/25-26/3576</t>
  </si>
  <si>
    <t>21.07.2025</t>
  </si>
  <si>
    <t>23.07.2025</t>
  </si>
  <si>
    <t>PARLAX INFRASTRUCTURES PRIVATE</t>
  </si>
  <si>
    <t xml:space="preserve">MCR Work </t>
  </si>
  <si>
    <t xml:space="preserve">Work in Progress </t>
  </si>
  <si>
    <t xml:space="preserve"> PGEL/25-26/3231</t>
  </si>
  <si>
    <t>03.07.2025</t>
  </si>
  <si>
    <t>Transformers &amp; Rectifiers (India) Limited</t>
  </si>
  <si>
    <t xml:space="preserve">IDT </t>
  </si>
  <si>
    <t xml:space="preserve"> PGEL/25-26/3017</t>
  </si>
  <si>
    <t>24.06.2025</t>
  </si>
  <si>
    <t>Technocrafts Electric Private Limited</t>
  </si>
  <si>
    <t xml:space="preserve">ICOG &amp; SWBD Panel </t>
  </si>
  <si>
    <t xml:space="preserve">Under the documentation stage </t>
  </si>
  <si>
    <t>PGEL/25-26/60</t>
  </si>
  <si>
    <t>19.04.2025</t>
  </si>
  <si>
    <t>Vijayshree Steel Industries</t>
  </si>
  <si>
    <t xml:space="preserve">Fencing </t>
  </si>
  <si>
    <t xml:space="preserve">Delivered </t>
  </si>
  <si>
    <t xml:space="preserve"> PGEL/25-26/59</t>
  </si>
  <si>
    <t>8.4.2025</t>
  </si>
  <si>
    <t>PGEL/25-26/3597</t>
  </si>
  <si>
    <t xml:space="preserve">               24.07.2025</t>
  </si>
  <si>
    <t>KWALITY FORGE</t>
  </si>
  <si>
    <t>EXT Column to Column Connector Fasteners</t>
  </si>
  <si>
    <t xml:space="preserve"> PGEL/25-26/4043</t>
  </si>
  <si>
    <t>20.08.2025</t>
  </si>
  <si>
    <t>INT  Column to Column Connector Fasteners</t>
  </si>
  <si>
    <t xml:space="preserve">Under the Manufacturing process </t>
  </si>
  <si>
    <t xml:space="preserve"> PGEL/25-26/3016</t>
  </si>
  <si>
    <t xml:space="preserve"> 26.06.2025</t>
  </si>
  <si>
    <t>Wanbang Digital Energy Co. Ltd.</t>
  </si>
  <si>
    <t>Battery Energy Storage System</t>
  </si>
  <si>
    <t>Under Document Approval process</t>
  </si>
  <si>
    <t xml:space="preserve"> PGEL/25-26/3561</t>
  </si>
  <si>
    <t>NAWANG RINCHEN GOVT.CONTRACTOR</t>
  </si>
  <si>
    <t>BOREWELL WORK</t>
  </si>
  <si>
    <t xml:space="preserve">Work Completed </t>
  </si>
  <si>
    <t>PGEL/25-26/3595</t>
  </si>
  <si>
    <t>24.07.2025</t>
  </si>
  <si>
    <t xml:space="preserve">M.S.T construction </t>
  </si>
  <si>
    <t>MMS PILING WORK</t>
  </si>
  <si>
    <t xml:space="preserve">Work is in progress </t>
  </si>
  <si>
    <t>PGEL/25-26/2142</t>
  </si>
  <si>
    <t>29.05.2025</t>
  </si>
  <si>
    <t xml:space="preserve">Yash construction company </t>
  </si>
  <si>
    <t>Pre-requisites</t>
  </si>
  <si>
    <t>Approval Category_x000D_
I - Information_x000D_
A - Approval</t>
  </si>
  <si>
    <t>Document Type</t>
  </si>
  <si>
    <t>SECI Drawing/Document No.</t>
  </si>
  <si>
    <t>Submission Status</t>
  </si>
  <si>
    <t>Approval Status Category2</t>
  </si>
  <si>
    <t>NA</t>
  </si>
  <si>
    <t>Electrical</t>
  </si>
  <si>
    <t>A</t>
  </si>
  <si>
    <t>GTP</t>
  </si>
  <si>
    <t>DBR</t>
  </si>
  <si>
    <t>LT Cable Sizing DBR</t>
  </si>
  <si>
    <t>BESS sizing DBR</t>
  </si>
  <si>
    <t>DWG</t>
  </si>
  <si>
    <t>BESS sizing DBR, Schematics</t>
  </si>
  <si>
    <t>MCR Arch. Dwg</t>
  </si>
  <si>
    <t>Civil</t>
  </si>
  <si>
    <t>Cable GTPs</t>
  </si>
  <si>
    <t>Plant End Substation Earthing DBR</t>
  </si>
  <si>
    <t>Power Evacuation SLD, DBR for Power Evacuation System</t>
  </si>
  <si>
    <t>I</t>
  </si>
  <si>
    <t>-</t>
  </si>
  <si>
    <t xml:space="preserve">Expected Delivery </t>
  </si>
  <si>
    <t>PGEL/25-26/4244</t>
  </si>
  <si>
    <t>01.09.2025</t>
  </si>
  <si>
    <t xml:space="preserve">CG POWER AND INDUSTRIAL SOLUTIONS </t>
  </si>
  <si>
    <t xml:space="preserve">CT &amp; PT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</si>
</sst>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6">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
      <b/>
      <sz val="9"/>
      <color theme="1"/>
      <name val="Calibri"/>
      <family val="2"/>
      <scheme val="minor"/>
    </font>
    <font>
      <b/>
      <sz val="8"/>
      <name val="Cambria"/>
      <family val="1"/>
    </font>
  </fonts>
  <fills count="34">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5" tint="0.39997558519241921"/>
        <bgColor indexed="64"/>
      </patternFill>
    </fill>
    <fill>
      <patternFill patternType="solid">
        <fgColor theme="3" tint="0.79998168889431442"/>
        <bgColor indexed="64"/>
      </patternFill>
    </fill>
  </fills>
  <borders count="23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
      <left style="dashed">
        <color auto="1"/>
      </left>
      <right/>
      <top style="dashed">
        <color auto="1"/>
      </top>
      <bottom style="medium">
        <color indexed="64"/>
      </bottom>
      <diagonal/>
    </border>
    <border>
      <left/>
      <right/>
      <top style="dashed">
        <color auto="1"/>
      </top>
      <bottom style="medium">
        <color indexed="64"/>
      </bottom>
      <diagonal/>
    </border>
    <border>
      <left style="dashDotDot">
        <color indexed="64"/>
      </left>
      <right style="medium">
        <color indexed="64"/>
      </right>
      <top style="dashDotDot">
        <color indexed="64"/>
      </top>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87">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52" fillId="0" borderId="53" xfId="0" applyFont="1" applyBorder="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70" xfId="0" applyFont="1" applyFill="1" applyBorder="1" applyAlignment="1">
      <alignment horizontal="left" vertical="center"/>
    </xf>
    <xf numFmtId="0" fontId="72" fillId="20" borderId="196"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5" xfId="208" applyFont="1" applyFill="1" applyBorder="1" applyAlignment="1">
      <alignment vertical="center"/>
    </xf>
    <xf numFmtId="0" fontId="90" fillId="4" borderId="208" xfId="208" applyFont="1" applyFill="1" applyBorder="1" applyAlignment="1">
      <alignment horizontal="center" vertical="center"/>
    </xf>
    <xf numFmtId="0" fontId="91" fillId="4" borderId="208" xfId="208" applyFont="1" applyFill="1" applyBorder="1" applyAlignment="1">
      <alignment horizontal="center" vertical="center" wrapText="1"/>
    </xf>
    <xf numFmtId="0" fontId="90" fillId="4" borderId="208"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71" fillId="4" borderId="210" xfId="208" applyFont="1" applyFill="1" applyBorder="1" applyAlignment="1">
      <alignment vertical="center"/>
    </xf>
    <xf numFmtId="9" fontId="71" fillId="4" borderId="213" xfId="209" applyFont="1" applyFill="1" applyBorder="1" applyAlignment="1">
      <alignment horizontal="center" vertical="center" wrapText="1"/>
    </xf>
    <xf numFmtId="9" fontId="71" fillId="4" borderId="214" xfId="209" applyFont="1" applyFill="1" applyBorder="1" applyAlignment="1">
      <alignment horizontal="center" vertical="center" wrapText="1"/>
    </xf>
    <xf numFmtId="0" fontId="71" fillId="4" borderId="213" xfId="208"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87" fillId="4" borderId="9" xfId="208" applyFont="1" applyFill="1" applyBorder="1"/>
    <xf numFmtId="0" fontId="94" fillId="4" borderId="225" xfId="208" applyFont="1" applyFill="1" applyBorder="1" applyAlignment="1">
      <alignment horizontal="center" vertical="center"/>
    </xf>
    <xf numFmtId="0" fontId="94" fillId="4" borderId="225" xfId="208" applyFont="1" applyFill="1" applyBorder="1" applyAlignment="1">
      <alignment horizontal="center" vertical="center" wrapText="1"/>
    </xf>
    <xf numFmtId="0" fontId="98" fillId="4" borderId="227" xfId="208" applyFont="1" applyFill="1" applyBorder="1" applyAlignment="1">
      <alignment horizontal="left" vertical="center"/>
    </xf>
    <xf numFmtId="0" fontId="86" fillId="4" borderId="228" xfId="208" applyFont="1" applyFill="1" applyBorder="1" applyAlignment="1">
      <alignment vertical="center" wrapText="1"/>
    </xf>
    <xf numFmtId="0" fontId="86" fillId="4" borderId="229" xfId="208" applyFont="1" applyFill="1" applyBorder="1" applyAlignment="1">
      <alignment vertical="center" wrapText="1"/>
    </xf>
    <xf numFmtId="0" fontId="87" fillId="4" borderId="230" xfId="208" applyFont="1" applyFill="1" applyBorder="1" applyAlignment="1">
      <alignment horizontal="left" vertical="center" wrapText="1"/>
    </xf>
    <xf numFmtId="0" fontId="71" fillId="4" borderId="231" xfId="208" applyFont="1" applyFill="1" applyBorder="1" applyAlignment="1">
      <alignment horizontal="center" vertical="center" wrapText="1"/>
    </xf>
    <xf numFmtId="0" fontId="71" fillId="29" borderId="231" xfId="208" applyFont="1" applyFill="1" applyBorder="1" applyAlignment="1">
      <alignment horizontal="center" vertical="center" wrapText="1"/>
    </xf>
    <xf numFmtId="0" fontId="71" fillId="2" borderId="231" xfId="208" applyFont="1" applyFill="1" applyBorder="1" applyAlignment="1">
      <alignment horizontal="center" vertical="center" wrapText="1"/>
    </xf>
    <xf numFmtId="0" fontId="98" fillId="4" borderId="231" xfId="208" applyFont="1" applyFill="1" applyBorder="1" applyAlignment="1">
      <alignment horizontal="center" vertical="center" wrapText="1"/>
    </xf>
    <xf numFmtId="0" fontId="71" fillId="4" borderId="231" xfId="208" applyFont="1" applyFill="1" applyBorder="1" applyAlignment="1">
      <alignment horizontal="center" vertical="center"/>
    </xf>
    <xf numFmtId="9" fontId="98" fillId="4" borderId="231" xfId="208" applyNumberFormat="1" applyFont="1" applyFill="1" applyBorder="1" applyAlignment="1">
      <alignment horizontal="center" vertical="center"/>
    </xf>
    <xf numFmtId="9" fontId="99" fillId="4" borderId="232" xfId="208" applyNumberFormat="1" applyFont="1" applyFill="1" applyBorder="1" applyAlignment="1">
      <alignment horizontal="center" vertical="center" wrapText="1"/>
    </xf>
    <xf numFmtId="0" fontId="100" fillId="4" borderId="233" xfId="208" applyFont="1" applyFill="1" applyBorder="1" applyAlignment="1">
      <alignment horizontal="center" vertical="center" wrapText="1"/>
    </xf>
    <xf numFmtId="0" fontId="100" fillId="4" borderId="225" xfId="208" applyFont="1" applyFill="1" applyBorder="1" applyAlignment="1">
      <alignment horizontal="center" vertical="center" wrapText="1"/>
    </xf>
    <xf numFmtId="0" fontId="100" fillId="2" borderId="225" xfId="208" applyFont="1" applyFill="1" applyBorder="1" applyAlignment="1">
      <alignment horizontal="center" vertical="center" wrapText="1"/>
    </xf>
    <xf numFmtId="0" fontId="100" fillId="30" borderId="225" xfId="208" applyFont="1" applyFill="1" applyBorder="1" applyAlignment="1">
      <alignment horizontal="center" vertical="center" wrapText="1"/>
    </xf>
    <xf numFmtId="9" fontId="100" fillId="4" borderId="225" xfId="208" applyNumberFormat="1" applyFont="1" applyFill="1" applyBorder="1" applyAlignment="1">
      <alignment horizontal="center" vertical="center"/>
    </xf>
    <xf numFmtId="9" fontId="101" fillId="4" borderId="234"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4" borderId="23" xfId="0" applyFill="1" applyBorder="1" applyAlignment="1">
      <alignment horizontal="left" vertical="center" wrapText="1"/>
    </xf>
    <xf numFmtId="0" fontId="0" fillId="31" borderId="40" xfId="0" applyFill="1" applyBorder="1" applyAlignment="1">
      <alignment horizontal="center" vertical="center"/>
    </xf>
    <xf numFmtId="0" fontId="0" fillId="31" borderId="41" xfId="0" applyFill="1" applyBorder="1" applyAlignment="1">
      <alignment horizontal="center" vertical="center"/>
    </xf>
    <xf numFmtId="0" fontId="0" fillId="31" borderId="41" xfId="0" applyFill="1" applyBorder="1" applyAlignment="1">
      <alignment horizontal="center" vertical="center" wrapText="1"/>
    </xf>
    <xf numFmtId="0" fontId="0" fillId="31" borderId="43" xfId="0" applyFill="1" applyBorder="1" applyAlignment="1">
      <alignment horizontal="center" vertical="center" wrapText="1"/>
    </xf>
    <xf numFmtId="0" fontId="0" fillId="4" borderId="3" xfId="0" applyFill="1" applyBorder="1" applyAlignment="1">
      <alignment horizontal="left" vertical="center"/>
    </xf>
    <xf numFmtId="172" fontId="0" fillId="4" borderId="18" xfId="0" applyNumberFormat="1" applyFill="1" applyBorder="1" applyAlignment="1">
      <alignment horizontal="left" vertical="center"/>
    </xf>
    <xf numFmtId="172" fontId="0" fillId="4" borderId="3" xfId="0" applyNumberFormat="1" applyFill="1" applyBorder="1" applyAlignment="1">
      <alignment horizontal="left" vertical="center"/>
    </xf>
    <xf numFmtId="172" fontId="0" fillId="4" borderId="23" xfId="0" applyNumberFormat="1" applyFill="1" applyBorder="1" applyAlignment="1">
      <alignment horizontal="left" vertical="center"/>
    </xf>
    <xf numFmtId="0" fontId="0" fillId="4" borderId="0" xfId="0" applyFill="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50" fillId="4" borderId="18" xfId="0" applyFont="1" applyFill="1" applyBorder="1" applyAlignment="1">
      <alignment horizontal="left" vertical="center"/>
    </xf>
    <xf numFmtId="0" fontId="0" fillId="4" borderId="20" xfId="0" applyFill="1" applyBorder="1" applyAlignment="1">
      <alignment horizontal="left" vertical="center"/>
    </xf>
    <xf numFmtId="0" fontId="50" fillId="4" borderId="3" xfId="0" applyFont="1" applyFill="1" applyBorder="1" applyAlignment="1">
      <alignment horizontal="left" vertical="center"/>
    </xf>
    <xf numFmtId="0" fontId="0" fillId="4" borderId="22" xfId="0" applyFill="1" applyBorder="1" applyAlignment="1">
      <alignment horizontal="left" vertical="center"/>
    </xf>
    <xf numFmtId="0" fontId="0" fillId="4" borderId="23" xfId="0" applyFill="1" applyBorder="1" applyAlignment="1">
      <alignment horizontal="left" vertical="center"/>
    </xf>
    <xf numFmtId="0" fontId="50" fillId="4" borderId="23" xfId="0" applyFont="1" applyFill="1" applyBorder="1" applyAlignment="1">
      <alignment horizontal="left" vertical="center"/>
    </xf>
    <xf numFmtId="0" fontId="0" fillId="4" borderId="100" xfId="0" applyFill="1" applyBorder="1" applyAlignment="1">
      <alignment horizontal="left" vertical="center"/>
    </xf>
    <xf numFmtId="0" fontId="0" fillId="4" borderId="1" xfId="0" applyFill="1" applyBorder="1" applyAlignment="1">
      <alignment horizontal="left" vertical="center"/>
    </xf>
    <xf numFmtId="0" fontId="0" fillId="4" borderId="112" xfId="0" applyFill="1" applyBorder="1" applyAlignment="1">
      <alignment horizontal="left" vertical="center"/>
    </xf>
    <xf numFmtId="0" fontId="52" fillId="0" borderId="20" xfId="0" applyFont="1" applyBorder="1" applyAlignment="1">
      <alignment horizontal="center" vertical="center"/>
    </xf>
    <xf numFmtId="0" fontId="52" fillId="0" borderId="22" xfId="0" applyFont="1" applyBorder="1" applyAlignment="1">
      <alignment horizontal="center" vertical="center"/>
    </xf>
    <xf numFmtId="14" fontId="74" fillId="0" borderId="187" xfId="3" applyNumberFormat="1" applyFont="1" applyBorder="1" applyAlignment="1" applyProtection="1">
      <alignment horizontal="left" vertical="center"/>
      <protection locked="0"/>
    </xf>
    <xf numFmtId="16" fontId="75" fillId="4" borderId="238" xfId="0" applyNumberFormat="1" applyFont="1" applyFill="1" applyBorder="1" applyAlignment="1">
      <alignment horizontal="center" vertical="center"/>
    </xf>
    <xf numFmtId="0" fontId="52" fillId="0" borderId="25" xfId="0" applyFont="1" applyBorder="1" applyAlignment="1">
      <alignment horizontal="center" vertical="center"/>
    </xf>
    <xf numFmtId="0" fontId="9" fillId="0" borderId="26" xfId="0" applyFont="1" applyBorder="1" applyAlignment="1">
      <alignment horizontal="center" vertical="center"/>
    </xf>
    <xf numFmtId="0" fontId="51" fillId="19" borderId="46" xfId="0" applyFont="1" applyFill="1" applyBorder="1" applyAlignment="1">
      <alignment horizontal="center" vertical="center"/>
    </xf>
    <xf numFmtId="0" fontId="51" fillId="19" borderId="47" xfId="0" applyFont="1" applyFill="1" applyBorder="1" applyAlignment="1">
      <alignment horizontal="center" vertical="center"/>
    </xf>
    <xf numFmtId="0" fontId="51" fillId="19" borderId="48" xfId="0" applyFont="1" applyFill="1" applyBorder="1" applyAlignment="1">
      <alignment horizontal="center" vertical="center" wrapText="1"/>
    </xf>
    <xf numFmtId="10" fontId="0" fillId="0" borderId="31" xfId="0" applyNumberFormat="1" applyBorder="1" applyAlignment="1">
      <alignment horizontal="center" vertical="center"/>
    </xf>
    <xf numFmtId="10" fontId="0" fillId="0" borderId="39" xfId="0" applyNumberFormat="1" applyBorder="1" applyAlignment="1">
      <alignment horizontal="center" vertical="center"/>
    </xf>
    <xf numFmtId="2" fontId="0" fillId="0" borderId="0" xfId="0" applyNumberFormat="1" applyAlignment="1">
      <alignment horizontal="center" vertical="center"/>
    </xf>
    <xf numFmtId="1" fontId="71" fillId="0" borderId="3" xfId="0" applyNumberFormat="1" applyFont="1" applyBorder="1" applyAlignment="1">
      <alignment horizontal="left"/>
    </xf>
    <xf numFmtId="201" fontId="71" fillId="0" borderId="3" xfId="2" applyNumberFormat="1" applyFont="1" applyBorder="1" applyAlignment="1">
      <alignment horizontal="center"/>
    </xf>
    <xf numFmtId="1" fontId="75" fillId="4" borderId="162" xfId="0" applyNumberFormat="1" applyFont="1" applyFill="1" applyBorder="1" applyAlignment="1">
      <alignment horizontal="left" vertical="center"/>
    </xf>
    <xf numFmtId="1" fontId="75" fillId="4" borderId="162" xfId="0" applyNumberFormat="1" applyFont="1" applyFill="1" applyBorder="1" applyAlignment="1">
      <alignment horizontal="right" vertical="center"/>
    </xf>
    <xf numFmtId="201" fontId="75" fillId="0" borderId="162" xfId="2" applyNumberFormat="1" applyFont="1" applyFill="1" applyBorder="1" applyAlignment="1">
      <alignment horizontal="right" vertical="center"/>
    </xf>
    <xf numFmtId="0" fontId="3" fillId="6" borderId="3" xfId="0" applyFont="1" applyFill="1" applyBorder="1" applyAlignment="1">
      <alignment horizontal="center" vertical="center"/>
    </xf>
    <xf numFmtId="165" fontId="2" fillId="0" borderId="3" xfId="207" applyFont="1" applyBorder="1" applyAlignment="1">
      <alignment horizontal="center" vertical="center"/>
    </xf>
    <xf numFmtId="0" fontId="0" fillId="4" borderId="3" xfId="0" applyFill="1" applyBorder="1"/>
    <xf numFmtId="14" fontId="0" fillId="0" borderId="3" xfId="0" applyNumberFormat="1" applyBorder="1" applyAlignment="1">
      <alignment horizontal="center"/>
    </xf>
    <xf numFmtId="0" fontId="0" fillId="4" borderId="3" xfId="0" applyFill="1" applyBorder="1" applyAlignment="1">
      <alignment horizontal="center" vertical="center" wrapText="1"/>
    </xf>
    <xf numFmtId="201" fontId="75" fillId="0" borderId="157" xfId="2" applyNumberFormat="1" applyFont="1" applyFill="1" applyBorder="1" applyAlignment="1">
      <alignment horizontal="right" vertical="center"/>
    </xf>
    <xf numFmtId="0" fontId="87" fillId="4" borderId="3" xfId="208" applyFont="1" applyFill="1" applyBorder="1"/>
    <xf numFmtId="0" fontId="87" fillId="4" borderId="3" xfId="208" applyFont="1" applyFill="1" applyBorder="1" applyAlignment="1">
      <alignment vertical="center" wrapText="1"/>
    </xf>
    <xf numFmtId="0" fontId="87" fillId="4" borderId="20" xfId="208" applyFont="1" applyFill="1" applyBorder="1"/>
    <xf numFmtId="0" fontId="87" fillId="4" borderId="21" xfId="208" applyFont="1" applyFill="1" applyBorder="1"/>
    <xf numFmtId="0" fontId="87" fillId="4" borderId="22" xfId="208" applyFont="1" applyFill="1" applyBorder="1"/>
    <xf numFmtId="0" fontId="87" fillId="4" borderId="23" xfId="208" applyFont="1" applyFill="1" applyBorder="1" applyAlignment="1">
      <alignment vertical="center" wrapText="1"/>
    </xf>
    <xf numFmtId="0" fontId="87" fillId="4" borderId="23" xfId="208" applyFont="1" applyFill="1" applyBorder="1"/>
    <xf numFmtId="0" fontId="87" fillId="4" borderId="24" xfId="208" applyFont="1" applyFill="1" applyBorder="1"/>
    <xf numFmtId="0" fontId="87" fillId="4" borderId="25" xfId="208" applyFont="1" applyFill="1" applyBorder="1"/>
    <xf numFmtId="0" fontId="87" fillId="4" borderId="26" xfId="208" applyFont="1" applyFill="1" applyBorder="1" applyAlignment="1">
      <alignment vertical="center" wrapText="1"/>
    </xf>
    <xf numFmtId="0" fontId="87" fillId="4" borderId="26" xfId="208" applyFont="1" applyFill="1" applyBorder="1"/>
    <xf numFmtId="0" fontId="87" fillId="4" borderId="31" xfId="208" applyFont="1" applyFill="1" applyBorder="1"/>
    <xf numFmtId="0" fontId="105" fillId="33" borderId="46" xfId="208" applyFont="1" applyFill="1" applyBorder="1" applyAlignment="1">
      <alignment horizontal="center" vertical="center" wrapText="1"/>
    </xf>
    <xf numFmtId="0" fontId="105" fillId="33" borderId="47" xfId="208" applyFont="1" applyFill="1" applyBorder="1" applyAlignment="1">
      <alignment horizontal="center" vertical="center" wrapText="1"/>
    </xf>
    <xf numFmtId="0" fontId="105" fillId="33" borderId="48" xfId="208" applyFont="1" applyFill="1" applyBorder="1" applyAlignment="1">
      <alignment horizontal="center" vertical="center" wrapText="1"/>
    </xf>
    <xf numFmtId="17" fontId="0" fillId="0" borderId="3" xfId="0" applyNumberFormat="1" applyBorder="1" applyAlignment="1">
      <alignment horizontal="center"/>
    </xf>
    <xf numFmtId="17" fontId="0" fillId="0" borderId="3" xfId="0" applyNumberFormat="1" applyBorder="1" applyAlignment="1">
      <alignment horizontal="center" vertical="center"/>
    </xf>
    <xf numFmtId="17" fontId="0" fillId="0" borderId="0" xfId="0" applyNumberFormat="1" applyAlignment="1">
      <alignment horizontal="center"/>
    </xf>
    <xf numFmtId="17" fontId="0" fillId="0" borderId="0" xfId="0" applyNumberFormat="1" applyAlignment="1">
      <alignment horizontal="center" vertical="center"/>
    </xf>
    <xf numFmtId="16" fontId="0" fillId="0" borderId="0" xfId="0" applyNumberFormat="1" applyAlignment="1">
      <alignment horizontal="center" vertical="center"/>
    </xf>
    <xf numFmtId="17" fontId="0" fillId="0" borderId="1" xfId="0" applyNumberFormat="1" applyBorder="1" applyAlignment="1">
      <alignment horizontal="center"/>
    </xf>
    <xf numFmtId="16" fontId="0" fillId="0" borderId="0" xfId="0" applyNumberFormat="1" applyAlignment="1">
      <alignment horizontal="center"/>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4"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8" xfId="3" applyNumberFormat="1" applyFont="1" applyFill="1" applyBorder="1" applyAlignment="1">
      <alignment horizontal="left" vertical="center" wrapText="1"/>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173" fontId="78" fillId="6" borderId="201"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2" xfId="208" applyFont="1" applyFill="1" applyBorder="1" applyAlignment="1">
      <alignment horizontal="center" vertical="center" wrapText="1"/>
    </xf>
    <xf numFmtId="0" fontId="97" fillId="4" borderId="226"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6" xfId="208" applyFont="1" applyFill="1" applyBorder="1" applyAlignment="1">
      <alignment horizontal="left" vertical="center"/>
    </xf>
    <xf numFmtId="0" fontId="75" fillId="4" borderId="207" xfId="208" applyFont="1" applyFill="1" applyBorder="1" applyAlignment="1">
      <alignment horizontal="left" vertical="center"/>
    </xf>
    <xf numFmtId="0" fontId="92" fillId="4" borderId="211" xfId="208" applyFont="1" applyFill="1" applyBorder="1" applyAlignment="1">
      <alignment horizontal="left" vertical="center"/>
    </xf>
    <xf numFmtId="0" fontId="75" fillId="4" borderId="211" xfId="208" applyFont="1" applyFill="1" applyBorder="1" applyAlignment="1">
      <alignment horizontal="left" vertical="center"/>
    </xf>
    <xf numFmtId="0" fontId="75" fillId="4" borderId="212" xfId="208" applyFont="1" applyFill="1" applyBorder="1" applyAlignment="1">
      <alignment horizontal="left" vertical="center"/>
    </xf>
    <xf numFmtId="0" fontId="93" fillId="4" borderId="211" xfId="208" applyFont="1" applyFill="1" applyBorder="1" applyAlignment="1">
      <alignment horizontal="left" vertical="center" wrapText="1"/>
    </xf>
    <xf numFmtId="0" fontId="93" fillId="4" borderId="212" xfId="208" applyFont="1" applyFill="1" applyBorder="1" applyAlignment="1">
      <alignment horizontal="left" vertical="center" wrapText="1"/>
    </xf>
    <xf numFmtId="14" fontId="86" fillId="4" borderId="211" xfId="208" applyNumberFormat="1" applyFont="1" applyFill="1" applyBorder="1" applyAlignment="1">
      <alignment horizontal="left" vertical="center"/>
    </xf>
    <xf numFmtId="0" fontId="71" fillId="4" borderId="211" xfId="208" applyFont="1" applyFill="1" applyBorder="1" applyAlignment="1">
      <alignment horizontal="left" vertical="center"/>
    </xf>
    <xf numFmtId="0" fontId="71" fillId="4" borderId="212" xfId="208" applyFont="1" applyFill="1" applyBorder="1" applyAlignment="1">
      <alignment horizontal="left" vertical="center"/>
    </xf>
    <xf numFmtId="0" fontId="75" fillId="4" borderId="215" xfId="208" applyFont="1" applyFill="1" applyBorder="1" applyAlignment="1">
      <alignment horizontal="center" vertical="center" wrapText="1"/>
    </xf>
    <xf numFmtId="0" fontId="75" fillId="4" borderId="216" xfId="208" applyFont="1" applyFill="1" applyBorder="1" applyAlignment="1">
      <alignment horizontal="center" vertical="center" wrapText="1"/>
    </xf>
    <xf numFmtId="0" fontId="94" fillId="4" borderId="217" xfId="208" applyFont="1" applyFill="1" applyBorder="1" applyAlignment="1">
      <alignment horizontal="center" vertical="center" wrapText="1"/>
    </xf>
    <xf numFmtId="0" fontId="96" fillId="4" borderId="223" xfId="208" applyFont="1" applyFill="1" applyBorder="1" applyAlignment="1">
      <alignment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53" fillId="32" borderId="81" xfId="0" applyFont="1" applyFill="1" applyBorder="1" applyAlignment="1">
      <alignment horizontal="left" vertical="center" textRotation="90"/>
    </xf>
    <xf numFmtId="0" fontId="53" fillId="32" borderId="83" xfId="0" applyFont="1" applyFill="1" applyBorder="1" applyAlignment="1">
      <alignment horizontal="left" vertical="center" textRotation="90"/>
    </xf>
    <xf numFmtId="0" fontId="53" fillId="32" borderId="85" xfId="0" applyFont="1" applyFill="1" applyBorder="1" applyAlignment="1">
      <alignment horizontal="left" vertical="center" textRotation="90"/>
    </xf>
    <xf numFmtId="0" fontId="104" fillId="6" borderId="81" xfId="0" applyFont="1" applyFill="1" applyBorder="1" applyAlignment="1">
      <alignment horizontal="left" vertical="center" wrapText="1"/>
    </xf>
    <xf numFmtId="0" fontId="104" fillId="6" borderId="83" xfId="0" applyFont="1" applyFill="1" applyBorder="1" applyAlignment="1">
      <alignment horizontal="left" vertical="center" wrapText="1"/>
    </xf>
    <xf numFmtId="0" fontId="104" fillId="6" borderId="85" xfId="0" applyFont="1" applyFill="1" applyBorder="1" applyAlignment="1">
      <alignment horizontal="left" vertical="center" wrapText="1"/>
    </xf>
    <xf numFmtId="0" fontId="3" fillId="32" borderId="81" xfId="0" applyFont="1" applyFill="1" applyBorder="1" applyAlignment="1">
      <alignment horizontal="left" vertical="center" wrapText="1"/>
    </xf>
    <xf numFmtId="0" fontId="3" fillId="32" borderId="83" xfId="0" applyFont="1" applyFill="1" applyBorder="1" applyAlignment="1">
      <alignment horizontal="left" vertical="center" wrapText="1"/>
    </xf>
    <xf numFmtId="0" fontId="3" fillId="32" borderId="85" xfId="0" applyFont="1" applyFill="1" applyBorder="1" applyAlignment="1">
      <alignment horizontal="left" vertical="center" wrapText="1"/>
    </xf>
    <xf numFmtId="0" fontId="3" fillId="6" borderId="81" xfId="0" applyFont="1" applyFill="1" applyBorder="1" applyAlignment="1">
      <alignment horizontal="left" vertical="center" textRotation="90" wrapText="1"/>
    </xf>
    <xf numFmtId="0" fontId="3" fillId="6" borderId="83" xfId="0" applyFont="1" applyFill="1" applyBorder="1" applyAlignment="1">
      <alignment horizontal="left" vertical="center" textRotation="90" wrapText="1"/>
    </xf>
    <xf numFmtId="0" fontId="3" fillId="6" borderId="85" xfId="0" applyFont="1" applyFill="1" applyBorder="1" applyAlignment="1">
      <alignment horizontal="left" vertical="center" textRotation="90" wrapText="1"/>
    </xf>
    <xf numFmtId="0" fontId="0" fillId="4" borderId="81" xfId="0" applyFill="1" applyBorder="1" applyAlignment="1">
      <alignment horizontal="left" vertical="center"/>
    </xf>
    <xf numFmtId="0" fontId="0" fillId="4" borderId="83" xfId="0" applyFill="1" applyBorder="1" applyAlignment="1">
      <alignment horizontal="left" vertical="center"/>
    </xf>
    <xf numFmtId="0" fontId="0" fillId="4" borderId="85" xfId="0" applyFill="1" applyBorder="1" applyAlignment="1">
      <alignment horizontal="left" vertical="center"/>
    </xf>
    <xf numFmtId="0" fontId="9" fillId="6" borderId="81" xfId="0" applyFont="1" applyFill="1" applyBorder="1" applyAlignment="1">
      <alignment horizontal="left" vertical="center" textRotation="90"/>
    </xf>
    <xf numFmtId="0" fontId="9" fillId="6" borderId="83" xfId="0" applyFont="1" applyFill="1" applyBorder="1" applyAlignment="1">
      <alignment horizontal="left" vertical="center" textRotation="90"/>
    </xf>
    <xf numFmtId="0" fontId="9" fillId="6" borderId="85" xfId="0" applyFont="1" applyFill="1" applyBorder="1" applyAlignment="1">
      <alignment horizontal="left" vertical="center" textRotation="90"/>
    </xf>
    <xf numFmtId="0" fontId="3" fillId="32" borderId="81" xfId="0" applyFont="1" applyFill="1" applyBorder="1" applyAlignment="1">
      <alignment horizontal="left" vertical="center" textRotation="90"/>
    </xf>
    <xf numFmtId="0" fontId="3" fillId="32" borderId="83" xfId="0" applyFont="1" applyFill="1" applyBorder="1" applyAlignment="1">
      <alignment horizontal="left" vertical="center" textRotation="90"/>
    </xf>
    <xf numFmtId="0" fontId="3" fillId="32" borderId="85" xfId="0" applyFont="1" applyFill="1" applyBorder="1" applyAlignment="1">
      <alignment horizontal="left" vertical="center" textRotation="90"/>
    </xf>
    <xf numFmtId="0" fontId="3" fillId="6" borderId="81" xfId="0" applyFont="1" applyFill="1" applyBorder="1" applyAlignment="1">
      <alignment horizontal="left" vertical="center" textRotation="90"/>
    </xf>
    <xf numFmtId="0" fontId="3" fillId="6" borderId="83" xfId="0" applyFont="1" applyFill="1" applyBorder="1" applyAlignment="1">
      <alignment horizontal="left" vertical="center" textRotation="90"/>
    </xf>
    <xf numFmtId="0" fontId="3" fillId="6" borderId="85" xfId="0" applyFont="1" applyFill="1" applyBorder="1" applyAlignment="1">
      <alignment horizontal="left" vertical="center" textRotation="90"/>
    </xf>
    <xf numFmtId="0" fontId="0" fillId="4" borderId="81" xfId="0" applyFill="1" applyBorder="1" applyAlignment="1">
      <alignment horizontal="left" vertical="center" textRotation="90" wrapText="1"/>
    </xf>
    <xf numFmtId="0" fontId="0" fillId="4" borderId="83" xfId="0" applyFill="1" applyBorder="1" applyAlignment="1">
      <alignment horizontal="left" vertical="center" textRotation="90" wrapText="1"/>
    </xf>
    <xf numFmtId="0" fontId="0" fillId="4" borderId="85" xfId="0" applyFill="1" applyBorder="1" applyAlignment="1">
      <alignment horizontal="left" vertical="center" textRotation="90" wrapText="1"/>
    </xf>
    <xf numFmtId="0" fontId="0" fillId="4" borderId="81" xfId="0" applyFill="1" applyBorder="1" applyAlignment="1">
      <alignment horizontal="left" vertical="center" textRotation="90"/>
    </xf>
    <xf numFmtId="0" fontId="0" fillId="4" borderId="83" xfId="0" applyFill="1" applyBorder="1" applyAlignment="1">
      <alignment horizontal="left" vertical="center" textRotation="90"/>
    </xf>
    <xf numFmtId="0" fontId="0" fillId="4" borderId="85" xfId="0" applyFill="1" applyBorder="1" applyAlignment="1">
      <alignment horizontal="left" vertical="center" textRotation="90"/>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7"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6" xfId="0" applyFont="1" applyBorder="1" applyAlignment="1">
      <alignment horizontal="center" vertical="center" wrapText="1"/>
    </xf>
    <xf numFmtId="0" fontId="76" fillId="0" borderId="187" xfId="0" applyFont="1" applyBorder="1" applyAlignment="1">
      <alignment horizontal="center" vertical="center" wrapText="1"/>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6" fillId="4" borderId="37"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5"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0" fontId="0" fillId="26" borderId="236" xfId="0" applyFill="1" applyBorder="1" applyAlignment="1">
      <alignment horizontal="center"/>
    </xf>
    <xf numFmtId="0" fontId="0" fillId="26" borderId="237" xfId="0" applyFill="1" applyBorder="1" applyAlignment="1">
      <alignment horizontal="center"/>
    </xf>
    <xf numFmtId="0" fontId="0" fillId="26" borderId="59" xfId="0" applyFill="1" applyBorder="1" applyAlignment="1">
      <alignment horizontal="center"/>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17"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22" borderId="26"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23" xfId="0" applyFill="1" applyBorder="1" applyAlignment="1">
      <alignment horizontal="center" vertical="center" wrapText="1"/>
    </xf>
    <xf numFmtId="0" fontId="0" fillId="0" borderId="26"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0" borderId="4" xfId="0" applyBorder="1" applyAlignment="1">
      <alignment horizontal="center" vertical="center"/>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22" borderId="18" xfId="0" applyFill="1" applyBorder="1" applyAlignment="1">
      <alignment horizontal="center" vertical="center" wrapText="1"/>
    </xf>
    <xf numFmtId="0" fontId="0" fillId="0" borderId="58" xfId="0" applyBorder="1" applyAlignment="1">
      <alignment horizontal="center" vertical="center"/>
    </xf>
    <xf numFmtId="0" fontId="0" fillId="22" borderId="4" xfId="0" applyFill="1" applyBorder="1" applyAlignment="1">
      <alignment horizontal="center" vertical="center" wrapText="1"/>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0" borderId="37" xfId="0" applyBorder="1" applyAlignment="1">
      <alignment horizontal="center" vertical="center"/>
    </xf>
    <xf numFmtId="0" fontId="0" fillId="22" borderId="38" xfId="0" applyFill="1" applyBorder="1" applyAlignment="1">
      <alignment horizontal="center" vertical="center" wrapText="1"/>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138"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85" xfId="0" applyBorder="1" applyAlignment="1">
      <alignment horizontal="center" vertical="center" wrapText="1"/>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48">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5.7999999999999996E-2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187</c:v>
                </c:pt>
                <c:pt idx="1">
                  <c:v>30</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0.23076923076923078</c:v>
                </c:pt>
                <c:pt idx="1">
                  <c:v>0.76923076923076916</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785</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Abstract'!$C$81</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Abstract'!$G$86:$H$86</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Abstract'!$C$87</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Abstract'!$G$103:$H$103</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Abstract'!$D$102</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Abstract'!$F$102:$G$102</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Abstract'!$C$104</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Abstract'!$G$119:$H$119</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0.85931458699472751</c:v>
                </c:pt>
                <c:pt idx="1">
                  <c:v>0.14068541300527249</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Abstract'!$G$66:$H$66</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Abstract'!$G$79:$H$79</c:f>
              <c:numCache>
                <c:formatCode>0.00</c:formatCode>
                <c:ptCount val="2"/>
                <c:pt idx="0">
                  <c:v>0.15</c:v>
                </c:pt>
                <c:pt idx="1">
                  <c:v>0.85</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0.39793405188835768</c:v>
                </c:pt>
                <c:pt idx="1">
                  <c:v>0.60206594811164227</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Abstract'!$G$59:$H$59</c:f>
              <c:numCache>
                <c:formatCode>0.00</c:formatCode>
                <c:ptCount val="2"/>
                <c:pt idx="0">
                  <c:v>5.0804093567251463E-2</c:v>
                </c:pt>
                <c:pt idx="1">
                  <c:v>0.94919590643274854</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5.80%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479316" y="1572079"/>
              <a:ext cx="4510313" cy="26742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16.04%</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23%</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85</xdr:row>
      <xdr:rowOff>0</xdr:rowOff>
    </xdr:from>
    <xdr:to>
      <xdr:col>13</xdr:col>
      <xdr:colOff>489855</xdr:colOff>
      <xdr:row>85</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79</xdr:row>
      <xdr:rowOff>85270</xdr:rowOff>
    </xdr:from>
    <xdr:to>
      <xdr:col>14</xdr:col>
      <xdr:colOff>2782456</xdr:colOff>
      <xdr:row>91</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80</xdr:row>
      <xdr:rowOff>28037</xdr:rowOff>
    </xdr:from>
    <xdr:to>
      <xdr:col>14</xdr:col>
      <xdr:colOff>127000</xdr:colOff>
      <xdr:row>91</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101</xdr:row>
      <xdr:rowOff>92365</xdr:rowOff>
    </xdr:from>
    <xdr:to>
      <xdr:col>14</xdr:col>
      <xdr:colOff>2055091</xdr:colOff>
      <xdr:row>118</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109</xdr:row>
      <xdr:rowOff>150091</xdr:rowOff>
    </xdr:from>
    <xdr:to>
      <xdr:col>14</xdr:col>
      <xdr:colOff>288637</xdr:colOff>
      <xdr:row>111</xdr:row>
      <xdr:rowOff>26549</xdr:rowOff>
    </xdr:to>
    <xdr:sp macro="" textlink="$I$102">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91</xdr:row>
      <xdr:rowOff>219364</xdr:rowOff>
    </xdr:from>
    <xdr:to>
      <xdr:col>14</xdr:col>
      <xdr:colOff>1743363</xdr:colOff>
      <xdr:row>103</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66</xdr:row>
      <xdr:rowOff>243416</xdr:rowOff>
    </xdr:from>
    <xdr:to>
      <xdr:col>13</xdr:col>
      <xdr:colOff>1239118</xdr:colOff>
      <xdr:row>76</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66</xdr:row>
      <xdr:rowOff>243416</xdr:rowOff>
    </xdr:from>
    <xdr:to>
      <xdr:col>14</xdr:col>
      <xdr:colOff>2762691</xdr:colOff>
      <xdr:row>76</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66</xdr:row>
      <xdr:rowOff>243417</xdr:rowOff>
    </xdr:from>
    <xdr:to>
      <xdr:col>13</xdr:col>
      <xdr:colOff>698501</xdr:colOff>
      <xdr:row>68</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71</xdr:row>
      <xdr:rowOff>137583</xdr:rowOff>
    </xdr:from>
    <xdr:to>
      <xdr:col>13</xdr:col>
      <xdr:colOff>77656</xdr:colOff>
      <xdr:row>73</xdr:row>
      <xdr:rowOff>65993</xdr:rowOff>
    </xdr:to>
    <xdr:sp macro="" textlink="$I$66">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71</xdr:row>
      <xdr:rowOff>95250</xdr:rowOff>
    </xdr:from>
    <xdr:to>
      <xdr:col>14</xdr:col>
      <xdr:colOff>1636354</xdr:colOff>
      <xdr:row>73</xdr:row>
      <xdr:rowOff>34069</xdr:rowOff>
    </xdr:to>
    <xdr:sp macro="" textlink="$I$79">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15%</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65</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911678</xdr:colOff>
      <xdr:row>58</xdr:row>
      <xdr:rowOff>16631</xdr:rowOff>
    </xdr:from>
    <xdr:to>
      <xdr:col>14</xdr:col>
      <xdr:colOff>414262</xdr:colOff>
      <xdr:row>60</xdr:row>
      <xdr:rowOff>99785</xdr:rowOff>
    </xdr:to>
    <xdr:sp macro="" textlink="$I$59">
      <xdr:nvSpPr>
        <xdr:cNvPr id="7" name="TextBox 6">
          <a:extLst>
            <a:ext uri="{FF2B5EF4-FFF2-40B4-BE49-F238E27FC236}">
              <a16:creationId xmlns:a16="http://schemas.microsoft.com/office/drawing/2014/main" id="{A6873BD5-B850-4E81-99D6-52FC2D674D46}"/>
            </a:ext>
          </a:extLst>
        </xdr:cNvPr>
        <xdr:cNvSpPr txBox="1"/>
      </xdr:nvSpPr>
      <xdr:spPr>
        <a:xfrm>
          <a:off x="12223749" y="13152060"/>
          <a:ext cx="981227" cy="509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5.080%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785</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6">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3">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9">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35.45%</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M29"/>
  <sheetViews>
    <sheetView tabSelected="1" zoomScale="70" zoomScaleNormal="70" workbookViewId="0">
      <selection activeCell="C2" sqref="C2:L29"/>
    </sheetView>
  </sheetViews>
  <sheetFormatPr defaultRowHeight="14"/>
  <cols>
    <col min="1" max="2" width="3.1796875" style="494" customWidth="1"/>
    <col min="3" max="3" width="3.90625" style="491" customWidth="1"/>
    <col min="4" max="4" width="30" style="491" bestFit="1" customWidth="1"/>
    <col min="5" max="5" width="7.08984375" style="492" bestFit="1" customWidth="1"/>
    <col min="6" max="6" width="7.81640625" style="491" bestFit="1" customWidth="1"/>
    <col min="7" max="7" width="12.1796875" style="491" bestFit="1" customWidth="1"/>
    <col min="8" max="8" width="9" style="491" customWidth="1"/>
    <col min="9" max="10" width="15.7265625" style="491" customWidth="1"/>
    <col min="11" max="11" width="13" style="493" customWidth="1"/>
    <col min="12" max="12" width="40.6328125" style="494" customWidth="1"/>
    <col min="13" max="13" width="2.453125" style="494" customWidth="1"/>
    <col min="14" max="16384" width="8.7265625" style="494"/>
  </cols>
  <sheetData>
    <row r="1" spans="3:13" ht="6" customHeight="1" thickBot="1"/>
    <row r="2" spans="3:13" ht="23" thickBot="1">
      <c r="C2" s="735" t="s">
        <v>527</v>
      </c>
      <c r="D2" s="736"/>
      <c r="E2" s="736"/>
      <c r="F2" s="736"/>
      <c r="G2" s="736"/>
      <c r="H2" s="736"/>
      <c r="I2" s="736"/>
      <c r="J2" s="736"/>
      <c r="K2" s="736"/>
      <c r="L2" s="619" t="str">
        <f ca="1">+"PROGRESS ON: 
"&amp;TEXT(TODAY()-1,"DD-MMM-YYY")</f>
        <v>PROGRESS ON: 
11-Sep-2025</v>
      </c>
    </row>
    <row r="3" spans="3:13" ht="40" customHeight="1">
      <c r="C3" s="754" t="s">
        <v>0</v>
      </c>
      <c r="D3" s="755"/>
      <c r="E3" s="740" t="s">
        <v>440</v>
      </c>
      <c r="F3" s="741"/>
      <c r="G3" s="741"/>
      <c r="H3" s="741"/>
      <c r="I3" s="741"/>
      <c r="J3" s="741"/>
      <c r="K3" s="742"/>
      <c r="L3" s="737"/>
    </row>
    <row r="4" spans="3:13" ht="45" customHeight="1">
      <c r="C4" s="756" t="s">
        <v>421</v>
      </c>
      <c r="D4" s="757"/>
      <c r="E4" s="743" t="s">
        <v>420</v>
      </c>
      <c r="F4" s="744"/>
      <c r="G4" s="744"/>
      <c r="H4" s="744"/>
      <c r="I4" s="744"/>
      <c r="J4" s="744"/>
      <c r="K4" s="745"/>
      <c r="L4" s="738"/>
    </row>
    <row r="5" spans="3:13" ht="40" customHeight="1">
      <c r="C5" s="756" t="s">
        <v>1</v>
      </c>
      <c r="D5" s="757"/>
      <c r="E5" s="743" t="s">
        <v>422</v>
      </c>
      <c r="F5" s="744"/>
      <c r="G5" s="744"/>
      <c r="H5" s="744"/>
      <c r="I5" s="744"/>
      <c r="J5" s="744"/>
      <c r="K5" s="745"/>
      <c r="L5" s="738"/>
    </row>
    <row r="6" spans="3:13" ht="17.5">
      <c r="C6" s="756" t="s">
        <v>2</v>
      </c>
      <c r="D6" s="757"/>
      <c r="E6" s="746">
        <v>45616</v>
      </c>
      <c r="F6" s="747"/>
      <c r="G6" s="747"/>
      <c r="H6" s="747"/>
      <c r="I6" s="747"/>
      <c r="J6" s="747"/>
      <c r="K6" s="748"/>
      <c r="L6" s="738"/>
    </row>
    <row r="7" spans="3:13" ht="18" thickBot="1">
      <c r="C7" s="752" t="s">
        <v>3</v>
      </c>
      <c r="D7" s="753"/>
      <c r="E7" s="749">
        <f>E6+(36*30)</f>
        <v>46696</v>
      </c>
      <c r="F7" s="750"/>
      <c r="G7" s="750"/>
      <c r="H7" s="750"/>
      <c r="I7" s="750"/>
      <c r="J7" s="750"/>
      <c r="K7" s="751"/>
      <c r="L7" s="739"/>
    </row>
    <row r="8" spans="3:13" ht="60.5" thickBot="1">
      <c r="C8" s="587" t="s">
        <v>437</v>
      </c>
      <c r="D8" s="588" t="s">
        <v>4</v>
      </c>
      <c r="E8" s="589" t="s">
        <v>7</v>
      </c>
      <c r="F8" s="589" t="s">
        <v>6</v>
      </c>
      <c r="G8" s="589" t="s">
        <v>500</v>
      </c>
      <c r="H8" s="588" t="s">
        <v>9</v>
      </c>
      <c r="I8" s="590" t="s">
        <v>501</v>
      </c>
      <c r="J8" s="590" t="s">
        <v>502</v>
      </c>
      <c r="K8" s="590" t="s">
        <v>503</v>
      </c>
      <c r="L8" s="590" t="s">
        <v>523</v>
      </c>
    </row>
    <row r="9" spans="3:13" ht="14.5" customHeight="1">
      <c r="C9" s="594">
        <v>1</v>
      </c>
      <c r="D9" s="595" t="s">
        <v>504</v>
      </c>
      <c r="E9" s="596">
        <f>2276*2.5</f>
        <v>5690</v>
      </c>
      <c r="F9" s="597" t="s">
        <v>524</v>
      </c>
      <c r="G9" s="599">
        <f>'Civil Progress'!F5</f>
        <v>4889.5</v>
      </c>
      <c r="H9" s="597">
        <f>E9-G9</f>
        <v>800.5</v>
      </c>
      <c r="I9" s="604">
        <f t="shared" ref="I9:I28" si="0">ROUND(G9/E9,3)</f>
        <v>0.85899999999999999</v>
      </c>
      <c r="J9" s="601">
        <f>60%*2%</f>
        <v>1.2E-2</v>
      </c>
      <c r="K9" s="607">
        <f>ROUND(I9*J9,3)</f>
        <v>0.01</v>
      </c>
      <c r="L9" s="730"/>
    </row>
    <row r="10" spans="3:13" ht="14.5" customHeight="1">
      <c r="C10" s="598">
        <v>2</v>
      </c>
      <c r="D10" s="592" t="s">
        <v>505</v>
      </c>
      <c r="E10" s="593">
        <v>1</v>
      </c>
      <c r="F10" s="591" t="s">
        <v>196</v>
      </c>
      <c r="G10" s="600">
        <f>'Progress Abstract'!G39</f>
        <v>0.23076923076923078</v>
      </c>
      <c r="H10" s="600">
        <f>E10-G10</f>
        <v>0.76923076923076916</v>
      </c>
      <c r="I10" s="605">
        <f t="shared" si="0"/>
        <v>0.23100000000000001</v>
      </c>
      <c r="J10" s="602">
        <f>60%*15%</f>
        <v>0.09</v>
      </c>
      <c r="K10" s="606">
        <f>ROUND(I10*J10,3)</f>
        <v>2.1000000000000001E-2</v>
      </c>
      <c r="L10" s="731"/>
    </row>
    <row r="11" spans="3:13" ht="15">
      <c r="C11" s="598">
        <v>3</v>
      </c>
      <c r="D11" s="592" t="s">
        <v>510</v>
      </c>
      <c r="E11" s="697">
        <v>1</v>
      </c>
      <c r="F11" s="591" t="s">
        <v>196</v>
      </c>
      <c r="G11" s="600">
        <f>'Progress Abstract'!G59</f>
        <v>5.0804093567251463E-2</v>
      </c>
      <c r="H11" s="600">
        <f t="shared" ref="H11:H28" si="1">E11-G11</f>
        <v>0.94919590643274854</v>
      </c>
      <c r="I11" s="698">
        <f>ROUND(G11/E11,3)</f>
        <v>5.0999999999999997E-2</v>
      </c>
      <c r="J11" s="602">
        <f>60%*38%</f>
        <v>0.22799999999999998</v>
      </c>
      <c r="K11" s="606">
        <f t="shared" ref="K11:K27" si="2">ROUND(I11*J11,3)</f>
        <v>1.2E-2</v>
      </c>
      <c r="L11" s="731"/>
      <c r="M11" s="586"/>
    </row>
    <row r="12" spans="3:13">
      <c r="C12" s="598">
        <v>4</v>
      </c>
      <c r="D12" s="592" t="s">
        <v>509</v>
      </c>
      <c r="E12" s="593">
        <v>1</v>
      </c>
      <c r="F12" s="591" t="s">
        <v>196</v>
      </c>
      <c r="G12" s="591">
        <v>0</v>
      </c>
      <c r="H12" s="600">
        <f t="shared" si="1"/>
        <v>1</v>
      </c>
      <c r="I12" s="605">
        <f t="shared" si="0"/>
        <v>0</v>
      </c>
      <c r="J12" s="602">
        <f>60%*15%</f>
        <v>0.09</v>
      </c>
      <c r="K12" s="606">
        <f t="shared" si="2"/>
        <v>0</v>
      </c>
      <c r="L12" s="731"/>
    </row>
    <row r="13" spans="3:13" ht="14.5" customHeight="1">
      <c r="C13" s="598">
        <v>5</v>
      </c>
      <c r="D13" s="592" t="s">
        <v>506</v>
      </c>
      <c r="E13" s="593">
        <v>4</v>
      </c>
      <c r="F13" s="591" t="s">
        <v>196</v>
      </c>
      <c r="G13" s="600">
        <f>'Civil Progress'!F71</f>
        <v>3</v>
      </c>
      <c r="H13" s="600">
        <f t="shared" si="1"/>
        <v>1</v>
      </c>
      <c r="I13" s="605">
        <f t="shared" si="0"/>
        <v>0.75</v>
      </c>
      <c r="J13" s="602">
        <f>60%*2%</f>
        <v>1.2E-2</v>
      </c>
      <c r="K13" s="606">
        <f t="shared" si="2"/>
        <v>8.9999999999999993E-3</v>
      </c>
      <c r="L13" s="731"/>
    </row>
    <row r="14" spans="3:13" ht="14.5" customHeight="1">
      <c r="C14" s="598">
        <v>6</v>
      </c>
      <c r="D14" s="592" t="s">
        <v>507</v>
      </c>
      <c r="E14" s="593">
        <v>5</v>
      </c>
      <c r="F14" s="591" t="s">
        <v>196</v>
      </c>
      <c r="G14" s="600">
        <f>'Civil Progress'!F96</f>
        <v>0</v>
      </c>
      <c r="H14" s="600">
        <f t="shared" si="1"/>
        <v>5</v>
      </c>
      <c r="I14" s="605">
        <f t="shared" si="0"/>
        <v>0</v>
      </c>
      <c r="J14" s="602">
        <f>60%*2%</f>
        <v>1.2E-2</v>
      </c>
      <c r="K14" s="606">
        <f t="shared" si="2"/>
        <v>0</v>
      </c>
      <c r="L14" s="731"/>
    </row>
    <row r="15" spans="3:13" ht="14.5" customHeight="1">
      <c r="C15" s="598">
        <v>7</v>
      </c>
      <c r="D15" s="592" t="s">
        <v>508</v>
      </c>
      <c r="E15" s="593">
        <v>1</v>
      </c>
      <c r="F15" s="591" t="s">
        <v>196</v>
      </c>
      <c r="G15" s="600">
        <f>'Progress Abstract'!G79</f>
        <v>0.15</v>
      </c>
      <c r="H15" s="600">
        <f t="shared" si="1"/>
        <v>0.85</v>
      </c>
      <c r="I15" s="605">
        <f t="shared" si="0"/>
        <v>0.15</v>
      </c>
      <c r="J15" s="602">
        <f>60%*6%</f>
        <v>3.5999999999999997E-2</v>
      </c>
      <c r="K15" s="606">
        <f t="shared" si="2"/>
        <v>5.0000000000000001E-3</v>
      </c>
      <c r="L15" s="731"/>
    </row>
    <row r="16" spans="3:13" ht="14.5" customHeight="1">
      <c r="C16" s="598">
        <v>8</v>
      </c>
      <c r="D16" s="592" t="s">
        <v>513</v>
      </c>
      <c r="E16" s="593">
        <v>4</v>
      </c>
      <c r="F16" s="591" t="s">
        <v>196</v>
      </c>
      <c r="G16" s="591">
        <v>0</v>
      </c>
      <c r="H16" s="600">
        <f t="shared" si="1"/>
        <v>4</v>
      </c>
      <c r="I16" s="605">
        <f t="shared" si="0"/>
        <v>0</v>
      </c>
      <c r="J16" s="602">
        <f>60%*4%</f>
        <v>2.4E-2</v>
      </c>
      <c r="K16" s="606">
        <f t="shared" si="2"/>
        <v>0</v>
      </c>
      <c r="L16" s="731"/>
    </row>
    <row r="17" spans="3:12" ht="14.5" customHeight="1">
      <c r="C17" s="598">
        <v>9</v>
      </c>
      <c r="D17" s="592" t="s">
        <v>514</v>
      </c>
      <c r="E17" s="593">
        <v>3934</v>
      </c>
      <c r="F17" s="591" t="s">
        <v>525</v>
      </c>
      <c r="G17" s="591">
        <v>0</v>
      </c>
      <c r="H17" s="600">
        <f t="shared" si="1"/>
        <v>3934</v>
      </c>
      <c r="I17" s="605">
        <f t="shared" si="0"/>
        <v>0</v>
      </c>
      <c r="J17" s="602">
        <f>60%*12%</f>
        <v>7.1999999999999995E-2</v>
      </c>
      <c r="K17" s="606">
        <f t="shared" si="2"/>
        <v>0</v>
      </c>
      <c r="L17" s="731"/>
    </row>
    <row r="18" spans="3:12" ht="14.5" customHeight="1">
      <c r="C18" s="598">
        <v>10</v>
      </c>
      <c r="D18" s="592" t="s">
        <v>511</v>
      </c>
      <c r="E18" s="593">
        <v>3000</v>
      </c>
      <c r="F18" s="591" t="s">
        <v>526</v>
      </c>
      <c r="G18" s="591">
        <v>0</v>
      </c>
      <c r="H18" s="600">
        <f t="shared" si="1"/>
        <v>3000</v>
      </c>
      <c r="I18" s="605">
        <f t="shared" si="0"/>
        <v>0</v>
      </c>
      <c r="J18" s="602">
        <f>60%*2%</f>
        <v>1.2E-2</v>
      </c>
      <c r="K18" s="606">
        <f t="shared" si="2"/>
        <v>0</v>
      </c>
      <c r="L18" s="731"/>
    </row>
    <row r="19" spans="3:12" ht="14.5" customHeight="1">
      <c r="C19" s="598">
        <v>11</v>
      </c>
      <c r="D19" s="592" t="s">
        <v>512</v>
      </c>
      <c r="E19" s="593">
        <v>1000</v>
      </c>
      <c r="F19" s="591" t="s">
        <v>526</v>
      </c>
      <c r="G19" s="591">
        <v>0</v>
      </c>
      <c r="H19" s="600">
        <f t="shared" si="1"/>
        <v>1000</v>
      </c>
      <c r="I19" s="605">
        <f t="shared" si="0"/>
        <v>0</v>
      </c>
      <c r="J19" s="602">
        <f>60%*1%</f>
        <v>6.0000000000000001E-3</v>
      </c>
      <c r="K19" s="606">
        <f t="shared" si="2"/>
        <v>0</v>
      </c>
      <c r="L19" s="731"/>
    </row>
    <row r="20" spans="3:12" ht="14.5" customHeight="1">
      <c r="C20" s="598">
        <v>12</v>
      </c>
      <c r="D20" s="592" t="s">
        <v>110</v>
      </c>
      <c r="E20" s="593">
        <v>1</v>
      </c>
      <c r="F20" s="591" t="s">
        <v>196</v>
      </c>
      <c r="G20" s="591">
        <v>0.2</v>
      </c>
      <c r="H20" s="600">
        <f t="shared" si="1"/>
        <v>0.8</v>
      </c>
      <c r="I20" s="605">
        <f t="shared" si="0"/>
        <v>0.2</v>
      </c>
      <c r="J20" s="602">
        <f>60%*1%</f>
        <v>6.0000000000000001E-3</v>
      </c>
      <c r="K20" s="606">
        <f t="shared" si="2"/>
        <v>1E-3</v>
      </c>
      <c r="L20" s="731"/>
    </row>
    <row r="21" spans="3:12" ht="14.5" customHeight="1">
      <c r="C21" s="598">
        <v>13</v>
      </c>
      <c r="D21" s="592" t="s">
        <v>516</v>
      </c>
      <c r="E21" s="593">
        <v>1</v>
      </c>
      <c r="F21" s="591" t="s">
        <v>196</v>
      </c>
      <c r="G21" s="591">
        <v>0</v>
      </c>
      <c r="H21" s="600">
        <f t="shared" si="1"/>
        <v>1</v>
      </c>
      <c r="I21" s="605">
        <f t="shared" si="0"/>
        <v>0</v>
      </c>
      <c r="J21" s="602">
        <f>37%*20%</f>
        <v>7.3999999999999996E-2</v>
      </c>
      <c r="K21" s="606">
        <f t="shared" si="2"/>
        <v>0</v>
      </c>
      <c r="L21" s="731"/>
    </row>
    <row r="22" spans="3:12" ht="14.5" customHeight="1">
      <c r="C22" s="598">
        <v>14</v>
      </c>
      <c r="D22" s="592" t="s">
        <v>517</v>
      </c>
      <c r="E22" s="593">
        <v>1</v>
      </c>
      <c r="F22" s="591" t="s">
        <v>196</v>
      </c>
      <c r="G22" s="591">
        <v>0</v>
      </c>
      <c r="H22" s="600">
        <f t="shared" si="1"/>
        <v>1</v>
      </c>
      <c r="I22" s="605">
        <f t="shared" si="0"/>
        <v>0</v>
      </c>
      <c r="J22" s="602">
        <f>37%*20%</f>
        <v>7.3999999999999996E-2</v>
      </c>
      <c r="K22" s="606">
        <f t="shared" si="2"/>
        <v>0</v>
      </c>
      <c r="L22" s="731"/>
    </row>
    <row r="23" spans="3:12" ht="14.5" customHeight="1">
      <c r="C23" s="598">
        <v>15</v>
      </c>
      <c r="D23" s="592" t="s">
        <v>515</v>
      </c>
      <c r="E23" s="593">
        <v>1</v>
      </c>
      <c r="F23" s="591" t="s">
        <v>196</v>
      </c>
      <c r="G23" s="591">
        <v>0</v>
      </c>
      <c r="H23" s="600">
        <f t="shared" si="1"/>
        <v>1</v>
      </c>
      <c r="I23" s="605">
        <f t="shared" si="0"/>
        <v>0</v>
      </c>
      <c r="J23" s="602">
        <f>37%*20%</f>
        <v>7.3999999999999996E-2</v>
      </c>
      <c r="K23" s="606">
        <f t="shared" si="2"/>
        <v>0</v>
      </c>
      <c r="L23" s="731"/>
    </row>
    <row r="24" spans="3:12" ht="14.5" customHeight="1">
      <c r="C24" s="598">
        <v>16</v>
      </c>
      <c r="D24" s="592" t="s">
        <v>519</v>
      </c>
      <c r="E24" s="593">
        <v>1</v>
      </c>
      <c r="F24" s="591" t="s">
        <v>196</v>
      </c>
      <c r="G24" s="591">
        <v>0</v>
      </c>
      <c r="H24" s="600">
        <f t="shared" si="1"/>
        <v>1</v>
      </c>
      <c r="I24" s="605">
        <f t="shared" si="0"/>
        <v>0</v>
      </c>
      <c r="J24" s="602">
        <f>37%*10%</f>
        <v>3.6999999999999998E-2</v>
      </c>
      <c r="K24" s="606">
        <f t="shared" si="2"/>
        <v>0</v>
      </c>
      <c r="L24" s="731"/>
    </row>
    <row r="25" spans="3:12" ht="14.5" customHeight="1">
      <c r="C25" s="598">
        <v>17</v>
      </c>
      <c r="D25" s="592" t="s">
        <v>518</v>
      </c>
      <c r="E25" s="593">
        <f>3934*24</f>
        <v>94416</v>
      </c>
      <c r="F25" s="591" t="s">
        <v>35</v>
      </c>
      <c r="G25" s="591">
        <v>0</v>
      </c>
      <c r="H25" s="600">
        <f t="shared" si="1"/>
        <v>94416</v>
      </c>
      <c r="I25" s="605">
        <f t="shared" si="0"/>
        <v>0</v>
      </c>
      <c r="J25" s="602">
        <f>37%*20%</f>
        <v>7.3999999999999996E-2</v>
      </c>
      <c r="K25" s="606">
        <f t="shared" si="2"/>
        <v>0</v>
      </c>
      <c r="L25" s="731"/>
    </row>
    <row r="26" spans="3:12" ht="14.5" customHeight="1">
      <c r="C26" s="598">
        <v>18</v>
      </c>
      <c r="D26" s="592" t="s">
        <v>520</v>
      </c>
      <c r="E26" s="593">
        <v>1</v>
      </c>
      <c r="F26" s="591" t="s">
        <v>196</v>
      </c>
      <c r="G26" s="591">
        <v>0</v>
      </c>
      <c r="H26" s="600">
        <f t="shared" si="1"/>
        <v>1</v>
      </c>
      <c r="I26" s="605">
        <f t="shared" si="0"/>
        <v>0</v>
      </c>
      <c r="J26" s="602">
        <f>37%*10%</f>
        <v>3.6999999999999998E-2</v>
      </c>
      <c r="K26" s="606">
        <f t="shared" si="2"/>
        <v>0</v>
      </c>
      <c r="L26" s="731"/>
    </row>
    <row r="27" spans="3:12" ht="14.5" customHeight="1">
      <c r="C27" s="598">
        <v>19</v>
      </c>
      <c r="D27" s="592" t="s">
        <v>521</v>
      </c>
      <c r="E27" s="593">
        <v>1</v>
      </c>
      <c r="F27" s="591" t="s">
        <v>196</v>
      </c>
      <c r="G27" s="591">
        <v>0</v>
      </c>
      <c r="H27" s="600">
        <f t="shared" si="1"/>
        <v>1</v>
      </c>
      <c r="I27" s="605">
        <f t="shared" si="0"/>
        <v>0</v>
      </c>
      <c r="J27" s="603">
        <v>0.01</v>
      </c>
      <c r="K27" s="606">
        <f t="shared" si="2"/>
        <v>0</v>
      </c>
      <c r="L27" s="731"/>
    </row>
    <row r="28" spans="3:12" ht="15" customHeight="1" thickBot="1">
      <c r="C28" s="610">
        <v>20</v>
      </c>
      <c r="D28" s="611" t="s">
        <v>522</v>
      </c>
      <c r="E28" s="612">
        <v>1</v>
      </c>
      <c r="F28" s="613" t="s">
        <v>196</v>
      </c>
      <c r="G28" s="613">
        <v>0</v>
      </c>
      <c r="H28" s="608">
        <f t="shared" si="1"/>
        <v>1</v>
      </c>
      <c r="I28" s="614">
        <f t="shared" si="0"/>
        <v>0</v>
      </c>
      <c r="J28" s="615">
        <v>0.02</v>
      </c>
      <c r="K28" s="616">
        <f>ROUND(I28*J28,3)</f>
        <v>0</v>
      </c>
      <c r="L28" s="731"/>
    </row>
    <row r="29" spans="3:12" ht="18" thickBot="1">
      <c r="C29" s="732" t="s">
        <v>523</v>
      </c>
      <c r="D29" s="733"/>
      <c r="E29" s="733"/>
      <c r="F29" s="733"/>
      <c r="G29" s="733"/>
      <c r="H29" s="733"/>
      <c r="I29" s="734"/>
      <c r="J29" s="617">
        <f>SUM(J9:J28)</f>
        <v>0.99999999999999978</v>
      </c>
      <c r="K29" s="617">
        <f>SUM(K9:K28)</f>
        <v>5.7999999999999996E-2</v>
      </c>
      <c r="L29" s="618"/>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zoomScale="70" zoomScaleNormal="90" zoomScaleSheetLayoutView="70" workbookViewId="0">
      <selection activeCell="F14" sqref="F14"/>
    </sheetView>
  </sheetViews>
  <sheetFormatPr defaultRowHeight="12.5"/>
  <cols>
    <col min="1" max="2" width="1.453125" style="620" customWidth="1"/>
    <col min="3" max="3" width="28.1796875" style="620" customWidth="1"/>
    <col min="4" max="4" width="8.54296875" style="620" customWidth="1"/>
    <col min="5" max="5" width="4.6328125" style="620" bestFit="1" customWidth="1"/>
    <col min="6" max="6" width="11.08984375" style="620" bestFit="1" customWidth="1"/>
    <col min="7" max="7" width="9.1796875" style="620" bestFit="1" customWidth="1"/>
    <col min="8" max="8" width="11.08984375" style="620" bestFit="1" customWidth="1"/>
    <col min="9" max="9" width="10.08984375" style="620" customWidth="1"/>
    <col min="10" max="10" width="11.81640625" style="620" customWidth="1"/>
    <col min="11" max="11" width="9.81640625" style="620" customWidth="1"/>
    <col min="12" max="12" width="8.81640625" style="620" customWidth="1"/>
    <col min="13" max="13" width="6.7265625" style="620" bestFit="1" customWidth="1"/>
    <col min="14" max="14" width="8.453125" style="620" customWidth="1"/>
    <col min="15" max="15" width="8.54296875" style="620" customWidth="1"/>
    <col min="16" max="16" width="9.26953125" style="620" bestFit="1" customWidth="1"/>
    <col min="17" max="17" width="2.81640625" style="620" customWidth="1"/>
    <col min="18" max="18" width="16.90625" style="620" bestFit="1" customWidth="1"/>
    <col min="19" max="22" width="8.7265625" style="620"/>
    <col min="23" max="23" width="12.36328125" style="620" bestFit="1" customWidth="1"/>
    <col min="24" max="16384" width="8.7265625" style="620"/>
  </cols>
  <sheetData>
    <row r="2" spans="3:23" ht="13" thickBot="1"/>
    <row r="3" spans="3:23" ht="9" customHeight="1">
      <c r="C3" s="760" t="s">
        <v>528</v>
      </c>
      <c r="D3" s="761"/>
      <c r="E3" s="761"/>
      <c r="F3" s="761"/>
      <c r="G3" s="761"/>
      <c r="H3" s="761"/>
      <c r="I3" s="761"/>
      <c r="J3" s="761"/>
      <c r="K3" s="761"/>
      <c r="L3" s="761"/>
      <c r="M3" s="761"/>
      <c r="N3" s="761"/>
      <c r="O3" s="761"/>
      <c r="P3" s="761"/>
      <c r="Q3" s="761"/>
      <c r="R3" s="761"/>
      <c r="S3" s="761"/>
      <c r="T3" s="764" t="str">
        <f ca="1">+"PROGRESS ON: 
"&amp;TEXT(TODAY()-1,"DD-MMM-YYY")</f>
        <v>PROGRESS ON: 
11-Sep-2025</v>
      </c>
      <c r="U3" s="764"/>
      <c r="V3" s="764"/>
      <c r="W3" s="765"/>
    </row>
    <row r="4" spans="3:23" ht="9" customHeight="1" thickBot="1">
      <c r="C4" s="762"/>
      <c r="D4" s="763"/>
      <c r="E4" s="763"/>
      <c r="F4" s="763"/>
      <c r="G4" s="763"/>
      <c r="H4" s="763"/>
      <c r="I4" s="763"/>
      <c r="J4" s="763"/>
      <c r="K4" s="763"/>
      <c r="L4" s="763"/>
      <c r="M4" s="763"/>
      <c r="N4" s="763"/>
      <c r="O4" s="763"/>
      <c r="P4" s="763"/>
      <c r="Q4" s="763"/>
      <c r="R4" s="763"/>
      <c r="S4" s="763"/>
      <c r="T4" s="766"/>
      <c r="U4" s="766"/>
      <c r="V4" s="766"/>
      <c r="W4" s="767"/>
    </row>
    <row r="5" spans="3:23" ht="23">
      <c r="C5" s="621" t="s">
        <v>529</v>
      </c>
      <c r="D5" s="768" t="str">
        <f>[1]Coverpage!D4</f>
        <v>Solar Energy Corporation of India Ltd</v>
      </c>
      <c r="E5" s="768"/>
      <c r="F5" s="768"/>
      <c r="G5" s="768"/>
      <c r="H5" s="768"/>
      <c r="I5" s="768"/>
      <c r="J5" s="768"/>
      <c r="K5" s="768"/>
      <c r="L5" s="768"/>
      <c r="M5" s="768"/>
      <c r="N5" s="768"/>
      <c r="O5" s="768"/>
      <c r="P5" s="769"/>
      <c r="R5" s="622" t="s">
        <v>530</v>
      </c>
      <c r="S5" s="623" t="s">
        <v>531</v>
      </c>
      <c r="T5" s="624" t="s">
        <v>532</v>
      </c>
      <c r="U5" s="624" t="s">
        <v>533</v>
      </c>
      <c r="V5" s="624" t="s">
        <v>534</v>
      </c>
      <c r="W5" s="625" t="s">
        <v>535</v>
      </c>
    </row>
    <row r="6" spans="3:23" ht="15">
      <c r="C6" s="626" t="s">
        <v>536</v>
      </c>
      <c r="D6" s="770" t="s">
        <v>422</v>
      </c>
      <c r="E6" s="771"/>
      <c r="F6" s="771"/>
      <c r="G6" s="771"/>
      <c r="H6" s="771"/>
      <c r="I6" s="771"/>
      <c r="J6" s="771"/>
      <c r="K6" s="771"/>
      <c r="L6" s="771"/>
      <c r="M6" s="771"/>
      <c r="N6" s="771"/>
      <c r="O6" s="771"/>
      <c r="P6" s="772"/>
      <c r="R6" s="627">
        <f t="shared" ref="R6:W6" si="0">R7/$R$7</f>
        <v>1</v>
      </c>
      <c r="S6" s="627">
        <f t="shared" si="0"/>
        <v>0.46524064171122997</v>
      </c>
      <c r="T6" s="627">
        <f t="shared" si="0"/>
        <v>0.16042780748663102</v>
      </c>
      <c r="U6" s="627">
        <f t="shared" si="0"/>
        <v>8.0213903743315509E-2</v>
      </c>
      <c r="V6" s="627">
        <f t="shared" si="0"/>
        <v>0.12834224598930483</v>
      </c>
      <c r="W6" s="628">
        <f t="shared" si="0"/>
        <v>0.53475935828877008</v>
      </c>
    </row>
    <row r="7" spans="3:23" ht="23" customHeight="1">
      <c r="C7" s="626" t="s">
        <v>537</v>
      </c>
      <c r="D7" s="773" t="str">
        <f>[1]Coverpage!D5</f>
        <v>25 MW (AC) Solar PV Power Plant (50 MWp DC) with 20 MW / 50 MWh
Battery Energy Storage System at Taru, Leh, UT of Ladakh, India</v>
      </c>
      <c r="E7" s="773"/>
      <c r="F7" s="773"/>
      <c r="G7" s="773"/>
      <c r="H7" s="773"/>
      <c r="I7" s="773"/>
      <c r="J7" s="773"/>
      <c r="K7" s="773"/>
      <c r="L7" s="773"/>
      <c r="M7" s="773"/>
      <c r="N7" s="773"/>
      <c r="O7" s="773"/>
      <c r="P7" s="774"/>
      <c r="R7" s="629">
        <f>D28</f>
        <v>187</v>
      </c>
      <c r="S7" s="629">
        <f>M28</f>
        <v>87</v>
      </c>
      <c r="T7" s="629">
        <f>I28+J28</f>
        <v>30</v>
      </c>
      <c r="U7" s="629">
        <f>H28</f>
        <v>15</v>
      </c>
      <c r="V7" s="629">
        <f>F28</f>
        <v>24</v>
      </c>
      <c r="W7" s="630">
        <f>L28</f>
        <v>100</v>
      </c>
    </row>
    <row r="8" spans="3:23" ht="15">
      <c r="C8" s="626" t="s">
        <v>538</v>
      </c>
      <c r="D8" s="775" t="s">
        <v>539</v>
      </c>
      <c r="E8" s="776"/>
      <c r="F8" s="776"/>
      <c r="G8" s="776"/>
      <c r="H8" s="776"/>
      <c r="I8" s="776"/>
      <c r="J8" s="776"/>
      <c r="K8" s="776"/>
      <c r="L8" s="776"/>
      <c r="M8" s="776"/>
      <c r="N8" s="776"/>
      <c r="O8" s="776"/>
      <c r="P8" s="777"/>
      <c r="R8" s="778" t="s">
        <v>540</v>
      </c>
      <c r="S8" s="778"/>
      <c r="T8" s="778"/>
      <c r="U8" s="778"/>
      <c r="V8" s="778"/>
      <c r="W8" s="779"/>
    </row>
    <row r="9" spans="3:23" ht="12.5" customHeight="1">
      <c r="C9" s="780" t="s">
        <v>541</v>
      </c>
      <c r="D9" s="782" t="s">
        <v>530</v>
      </c>
      <c r="E9" s="784"/>
      <c r="F9" s="785"/>
      <c r="G9" s="785"/>
      <c r="H9" s="785"/>
      <c r="I9" s="785"/>
      <c r="J9" s="785"/>
      <c r="K9" s="785"/>
      <c r="L9" s="785"/>
      <c r="M9" s="786"/>
      <c r="N9" s="782" t="s">
        <v>542</v>
      </c>
      <c r="O9" s="782" t="s">
        <v>543</v>
      </c>
      <c r="P9" s="758" t="s">
        <v>544</v>
      </c>
      <c r="W9" s="631"/>
    </row>
    <row r="10" spans="3:23" ht="31.5" customHeight="1" thickBot="1">
      <c r="C10" s="781"/>
      <c r="D10" s="783"/>
      <c r="E10" s="632" t="s">
        <v>545</v>
      </c>
      <c r="F10" s="632" t="s">
        <v>546</v>
      </c>
      <c r="G10" s="632" t="s">
        <v>547</v>
      </c>
      <c r="H10" s="633" t="s">
        <v>548</v>
      </c>
      <c r="I10" s="633" t="s">
        <v>549</v>
      </c>
      <c r="J10" s="633" t="s">
        <v>550</v>
      </c>
      <c r="K10" s="633" t="s">
        <v>551</v>
      </c>
      <c r="L10" s="633" t="s">
        <v>552</v>
      </c>
      <c r="M10" s="633" t="s">
        <v>553</v>
      </c>
      <c r="N10" s="783"/>
      <c r="O10" s="783"/>
      <c r="P10" s="759"/>
      <c r="W10" s="631"/>
    </row>
    <row r="11" spans="3:23" ht="14">
      <c r="C11" s="634" t="s">
        <v>554</v>
      </c>
      <c r="D11" s="635"/>
      <c r="E11" s="635"/>
      <c r="F11" s="635"/>
      <c r="G11" s="635"/>
      <c r="H11" s="635"/>
      <c r="I11" s="635"/>
      <c r="J11" s="635"/>
      <c r="K11" s="635"/>
      <c r="L11" s="635"/>
      <c r="M11" s="635"/>
      <c r="N11" s="635"/>
      <c r="O11" s="635"/>
      <c r="P11" s="636"/>
      <c r="W11" s="631"/>
    </row>
    <row r="12" spans="3:23" ht="14">
      <c r="C12" s="637" t="str">
        <f>[1]MDL!A11</f>
        <v xml:space="preserve">A.Basic Engineering </v>
      </c>
      <c r="D12" s="638">
        <f>SUM(E12:L12)</f>
        <v>11</v>
      </c>
      <c r="E12" s="639">
        <v>0</v>
      </c>
      <c r="F12" s="639">
        <v>3</v>
      </c>
      <c r="G12" s="639">
        <v>2</v>
      </c>
      <c r="H12" s="639">
        <v>0</v>
      </c>
      <c r="I12" s="640">
        <v>2</v>
      </c>
      <c r="J12" s="640">
        <v>4</v>
      </c>
      <c r="K12" s="639">
        <v>0</v>
      </c>
      <c r="L12" s="639">
        <v>0</v>
      </c>
      <c r="M12" s="641">
        <f>SUM(E12:K12)</f>
        <v>11</v>
      </c>
      <c r="N12" s="642">
        <f>(D12-E12)-M12</f>
        <v>0</v>
      </c>
      <c r="O12" s="643">
        <f>((D12-E12)-N12)/(D12-E12)</f>
        <v>1</v>
      </c>
      <c r="P12" s="644">
        <f t="shared" ref="P12:P28" si="1">(((F12+G12)*$E$18+H12*$E$19+I12*$E$20+J12*$E$21)/(D12-E12))</f>
        <v>0</v>
      </c>
      <c r="W12" s="631"/>
    </row>
    <row r="13" spans="3:23" ht="37.5">
      <c r="C13" s="637" t="str">
        <f>[1]MDL!A23</f>
        <v>B.Major Electrical Equipments (GTP, GA, Type Test Reports and QAP)</v>
      </c>
      <c r="D13" s="638">
        <f t="shared" ref="D13:D21" si="2">SUM(E13:L13)</f>
        <v>4</v>
      </c>
      <c r="E13" s="639">
        <v>0</v>
      </c>
      <c r="F13" s="639">
        <v>1</v>
      </c>
      <c r="G13" s="639">
        <v>0</v>
      </c>
      <c r="H13" s="639">
        <v>0</v>
      </c>
      <c r="I13" s="640">
        <v>0</v>
      </c>
      <c r="J13" s="640">
        <v>0</v>
      </c>
      <c r="K13" s="639">
        <v>0</v>
      </c>
      <c r="L13" s="639">
        <v>3</v>
      </c>
      <c r="M13" s="641">
        <f t="shared" ref="M13:M27" si="3">SUM(E13:K13)</f>
        <v>1</v>
      </c>
      <c r="N13" s="642">
        <f t="shared" ref="N13:N27" si="4">(D13-E13)-M13</f>
        <v>3</v>
      </c>
      <c r="O13" s="643">
        <f t="shared" ref="O13:O28" si="5">((D13-E13)-N13)/(D13-E13)</f>
        <v>0.25</v>
      </c>
      <c r="P13" s="644">
        <f t="shared" si="1"/>
        <v>0</v>
      </c>
      <c r="W13" s="631"/>
    </row>
    <row r="14" spans="3:23" ht="14">
      <c r="C14" s="637" t="str">
        <f>[1]MDL!A27</f>
        <v>C.Cable sizing documents</v>
      </c>
      <c r="D14" s="638">
        <f t="shared" si="2"/>
        <v>4</v>
      </c>
      <c r="E14" s="639">
        <v>0</v>
      </c>
      <c r="F14" s="639">
        <v>0</v>
      </c>
      <c r="G14" s="639">
        <v>0</v>
      </c>
      <c r="H14" s="639">
        <v>1</v>
      </c>
      <c r="I14" s="640">
        <v>3</v>
      </c>
      <c r="J14" s="640">
        <v>0</v>
      </c>
      <c r="K14" s="639">
        <v>0</v>
      </c>
      <c r="L14" s="639">
        <v>0</v>
      </c>
      <c r="M14" s="641">
        <f t="shared" si="3"/>
        <v>4</v>
      </c>
      <c r="N14" s="642">
        <f t="shared" si="4"/>
        <v>0</v>
      </c>
      <c r="O14" s="643">
        <f t="shared" si="5"/>
        <v>1</v>
      </c>
      <c r="P14" s="644">
        <f t="shared" si="1"/>
        <v>0</v>
      </c>
      <c r="W14" s="631"/>
    </row>
    <row r="15" spans="3:23" ht="25">
      <c r="C15" s="637" t="str">
        <f>[1]MDL!A32</f>
        <v>D.Cable GTPs, Type Test Reports and QAP</v>
      </c>
      <c r="D15" s="638">
        <f t="shared" si="2"/>
        <v>7</v>
      </c>
      <c r="E15" s="639">
        <v>0</v>
      </c>
      <c r="F15" s="639">
        <v>0</v>
      </c>
      <c r="G15" s="639">
        <v>1</v>
      </c>
      <c r="H15" s="639">
        <v>1</v>
      </c>
      <c r="I15" s="640">
        <v>2</v>
      </c>
      <c r="J15" s="640">
        <v>0</v>
      </c>
      <c r="K15" s="639">
        <v>0</v>
      </c>
      <c r="L15" s="639">
        <v>3</v>
      </c>
      <c r="M15" s="641">
        <f t="shared" si="3"/>
        <v>4</v>
      </c>
      <c r="N15" s="642">
        <f t="shared" si="4"/>
        <v>3</v>
      </c>
      <c r="O15" s="643">
        <f t="shared" si="5"/>
        <v>0.5714285714285714</v>
      </c>
      <c r="P15" s="644">
        <f t="shared" si="1"/>
        <v>0</v>
      </c>
      <c r="W15" s="631"/>
    </row>
    <row r="16" spans="3:23" ht="25">
      <c r="C16" s="637" t="str">
        <f>[1]MDL!A40</f>
        <v>E.Battery Energy Storage System (BESS)</v>
      </c>
      <c r="D16" s="638">
        <f t="shared" si="2"/>
        <v>17</v>
      </c>
      <c r="E16" s="639">
        <v>0</v>
      </c>
      <c r="F16" s="639">
        <v>2</v>
      </c>
      <c r="G16" s="639">
        <v>4</v>
      </c>
      <c r="H16" s="639">
        <v>0</v>
      </c>
      <c r="I16" s="640">
        <v>4</v>
      </c>
      <c r="J16" s="640">
        <v>3</v>
      </c>
      <c r="K16" s="639">
        <v>0</v>
      </c>
      <c r="L16" s="639">
        <v>4</v>
      </c>
      <c r="M16" s="641">
        <f t="shared" si="3"/>
        <v>13</v>
      </c>
      <c r="N16" s="642">
        <f t="shared" si="4"/>
        <v>4</v>
      </c>
      <c r="O16" s="643">
        <f t="shared" si="5"/>
        <v>0.76470588235294112</v>
      </c>
      <c r="P16" s="644">
        <f t="shared" si="1"/>
        <v>0</v>
      </c>
      <c r="W16" s="631"/>
    </row>
    <row r="17" spans="3:23" ht="14">
      <c r="C17" s="637" t="str">
        <f>[1]MDL!A59</f>
        <v>F.Module Mounting structure</v>
      </c>
      <c r="D17" s="638">
        <f t="shared" si="2"/>
        <v>12</v>
      </c>
      <c r="E17" s="639">
        <v>0</v>
      </c>
      <c r="F17" s="639">
        <v>1</v>
      </c>
      <c r="G17" s="639">
        <v>0</v>
      </c>
      <c r="H17" s="639">
        <v>7</v>
      </c>
      <c r="I17" s="640">
        <v>0</v>
      </c>
      <c r="J17" s="640">
        <v>4</v>
      </c>
      <c r="K17" s="639">
        <v>0</v>
      </c>
      <c r="L17" s="639">
        <v>0</v>
      </c>
      <c r="M17" s="641">
        <f t="shared" si="3"/>
        <v>12</v>
      </c>
      <c r="N17" s="642">
        <f t="shared" si="4"/>
        <v>0</v>
      </c>
      <c r="O17" s="643">
        <f t="shared" si="5"/>
        <v>1</v>
      </c>
      <c r="P17" s="644">
        <f t="shared" si="1"/>
        <v>0</v>
      </c>
      <c r="W17" s="631"/>
    </row>
    <row r="18" spans="3:23" ht="24" customHeight="1">
      <c r="C18" s="637" t="str">
        <f>[1]MDL!A67</f>
        <v>G.MCR Building</v>
      </c>
      <c r="D18" s="638">
        <f t="shared" si="2"/>
        <v>11</v>
      </c>
      <c r="E18" s="639">
        <v>0</v>
      </c>
      <c r="F18" s="639">
        <v>1</v>
      </c>
      <c r="G18" s="639">
        <v>1</v>
      </c>
      <c r="H18" s="639">
        <v>1</v>
      </c>
      <c r="I18" s="640">
        <v>4</v>
      </c>
      <c r="J18" s="640">
        <v>0</v>
      </c>
      <c r="K18" s="639">
        <v>0</v>
      </c>
      <c r="L18" s="639">
        <v>4</v>
      </c>
      <c r="M18" s="641">
        <f t="shared" si="3"/>
        <v>7</v>
      </c>
      <c r="N18" s="642">
        <f t="shared" si="4"/>
        <v>4</v>
      </c>
      <c r="O18" s="643">
        <f t="shared" si="5"/>
        <v>0.63636363636363635</v>
      </c>
      <c r="P18" s="644">
        <f t="shared" si="1"/>
        <v>0</v>
      </c>
      <c r="W18" s="631"/>
    </row>
    <row r="19" spans="3:23" ht="24" customHeight="1">
      <c r="C19" s="637" t="str">
        <f>[1]MDL!A79</f>
        <v xml:space="preserve">H.Open Plinth for LCR Equipment </v>
      </c>
      <c r="D19" s="638">
        <f t="shared" si="2"/>
        <v>6</v>
      </c>
      <c r="E19" s="639">
        <v>0</v>
      </c>
      <c r="F19" s="639">
        <v>0</v>
      </c>
      <c r="G19" s="639">
        <v>0</v>
      </c>
      <c r="H19" s="639">
        <v>0</v>
      </c>
      <c r="I19" s="640">
        <v>0</v>
      </c>
      <c r="J19" s="640">
        <v>0</v>
      </c>
      <c r="K19" s="639">
        <v>0</v>
      </c>
      <c r="L19" s="639">
        <v>6</v>
      </c>
      <c r="M19" s="641">
        <f t="shared" si="3"/>
        <v>0</v>
      </c>
      <c r="N19" s="642">
        <f t="shared" si="4"/>
        <v>6</v>
      </c>
      <c r="O19" s="643">
        <f t="shared" si="5"/>
        <v>0</v>
      </c>
      <c r="P19" s="644">
        <f t="shared" si="1"/>
        <v>0</v>
      </c>
      <c r="W19" s="631"/>
    </row>
    <row r="20" spans="3:23" ht="24" customHeight="1">
      <c r="C20" s="637" t="str">
        <f>[1]MDL!A84</f>
        <v>I.BESS Foundation</v>
      </c>
      <c r="D20" s="638">
        <f t="shared" si="2"/>
        <v>7</v>
      </c>
      <c r="E20" s="639">
        <v>0</v>
      </c>
      <c r="F20" s="639">
        <v>2</v>
      </c>
      <c r="G20" s="639">
        <v>0</v>
      </c>
      <c r="H20" s="639">
        <v>2</v>
      </c>
      <c r="I20" s="640">
        <v>0</v>
      </c>
      <c r="J20" s="640">
        <v>0</v>
      </c>
      <c r="K20" s="639">
        <v>0</v>
      </c>
      <c r="L20" s="639">
        <v>3</v>
      </c>
      <c r="M20" s="641">
        <f t="shared" si="3"/>
        <v>4</v>
      </c>
      <c r="N20" s="642">
        <f t="shared" si="4"/>
        <v>3</v>
      </c>
      <c r="O20" s="643">
        <f t="shared" si="5"/>
        <v>0.5714285714285714</v>
      </c>
      <c r="P20" s="644">
        <f t="shared" si="1"/>
        <v>0</v>
      </c>
      <c r="W20" s="631"/>
    </row>
    <row r="21" spans="3:23" ht="24" customHeight="1">
      <c r="C21" s="637" t="str">
        <f>[1]MDL!A92</f>
        <v>J.Equipment foundations</v>
      </c>
      <c r="D21" s="638">
        <f t="shared" si="2"/>
        <v>4</v>
      </c>
      <c r="E21" s="639">
        <v>0</v>
      </c>
      <c r="F21" s="639">
        <v>0</v>
      </c>
      <c r="G21" s="639">
        <v>0</v>
      </c>
      <c r="H21" s="639">
        <v>0</v>
      </c>
      <c r="I21" s="640">
        <v>0</v>
      </c>
      <c r="J21" s="640">
        <v>0</v>
      </c>
      <c r="K21" s="639">
        <v>0</v>
      </c>
      <c r="L21" s="639">
        <v>4</v>
      </c>
      <c r="M21" s="641">
        <f t="shared" si="3"/>
        <v>0</v>
      </c>
      <c r="N21" s="642">
        <f t="shared" si="4"/>
        <v>4</v>
      </c>
      <c r="O21" s="643">
        <f t="shared" si="5"/>
        <v>0</v>
      </c>
      <c r="P21" s="644">
        <f t="shared" si="1"/>
        <v>0</v>
      </c>
      <c r="W21" s="631"/>
    </row>
    <row r="22" spans="3:23" ht="24" customHeight="1">
      <c r="C22" s="637" t="str">
        <f>[1]MDL!A97</f>
        <v>K.Layout, Ancillary Equipment GTP and DBR</v>
      </c>
      <c r="D22" s="638">
        <f t="shared" ref="D22:D24" si="6">SUM(E22:L22)</f>
        <v>24</v>
      </c>
      <c r="E22" s="639">
        <v>0</v>
      </c>
      <c r="F22" s="639">
        <v>1</v>
      </c>
      <c r="G22" s="639">
        <v>1</v>
      </c>
      <c r="H22" s="639">
        <v>1</v>
      </c>
      <c r="I22" s="640">
        <v>1</v>
      </c>
      <c r="J22" s="640">
        <v>0</v>
      </c>
      <c r="K22" s="639">
        <v>0</v>
      </c>
      <c r="L22" s="639">
        <v>20</v>
      </c>
      <c r="M22" s="641">
        <f t="shared" si="3"/>
        <v>4</v>
      </c>
      <c r="N22" s="642">
        <f t="shared" si="4"/>
        <v>20</v>
      </c>
      <c r="O22" s="643">
        <f t="shared" si="5"/>
        <v>0.16666666666666666</v>
      </c>
      <c r="P22" s="644">
        <f t="shared" si="1"/>
        <v>0</v>
      </c>
      <c r="W22" s="631"/>
    </row>
    <row r="23" spans="3:23" ht="24" customHeight="1">
      <c r="C23" s="637" t="str">
        <f>[1]MDL!A122</f>
        <v>M.Ancillary Systems</v>
      </c>
      <c r="D23" s="638">
        <f t="shared" si="6"/>
        <v>10</v>
      </c>
      <c r="E23" s="639">
        <v>0</v>
      </c>
      <c r="F23" s="639">
        <v>0</v>
      </c>
      <c r="G23" s="639">
        <v>0</v>
      </c>
      <c r="H23" s="639">
        <v>0</v>
      </c>
      <c r="I23" s="640">
        <v>0</v>
      </c>
      <c r="J23" s="640">
        <v>0</v>
      </c>
      <c r="K23" s="639">
        <v>0</v>
      </c>
      <c r="L23" s="639">
        <v>10</v>
      </c>
      <c r="M23" s="641">
        <f t="shared" si="3"/>
        <v>0</v>
      </c>
      <c r="N23" s="642">
        <f t="shared" si="4"/>
        <v>10</v>
      </c>
      <c r="O23" s="643">
        <f t="shared" si="5"/>
        <v>0</v>
      </c>
      <c r="P23" s="644">
        <f t="shared" si="1"/>
        <v>0</v>
      </c>
      <c r="W23" s="631"/>
    </row>
    <row r="24" spans="3:23" ht="24" customHeight="1">
      <c r="C24" s="637" t="str">
        <f>[1]MDL!A133</f>
        <v>N.Cable Schedules</v>
      </c>
      <c r="D24" s="638">
        <f t="shared" si="6"/>
        <v>7</v>
      </c>
      <c r="E24" s="639">
        <v>0</v>
      </c>
      <c r="F24" s="639">
        <v>0</v>
      </c>
      <c r="G24" s="639">
        <v>0</v>
      </c>
      <c r="H24" s="639">
        <v>0</v>
      </c>
      <c r="I24" s="640">
        <v>0</v>
      </c>
      <c r="J24" s="640">
        <v>0</v>
      </c>
      <c r="K24" s="639">
        <v>0</v>
      </c>
      <c r="L24" s="639">
        <v>7</v>
      </c>
      <c r="M24" s="641">
        <f t="shared" si="3"/>
        <v>0</v>
      </c>
      <c r="N24" s="642">
        <f t="shared" si="4"/>
        <v>7</v>
      </c>
      <c r="O24" s="643">
        <f t="shared" si="5"/>
        <v>0</v>
      </c>
      <c r="P24" s="644">
        <f t="shared" si="1"/>
        <v>0</v>
      </c>
      <c r="W24" s="631"/>
    </row>
    <row r="25" spans="3:23" ht="24" customHeight="1">
      <c r="C25" s="637" t="str">
        <f>[1]MDL!A142</f>
        <v>O.System Drawings and Layouts</v>
      </c>
      <c r="D25" s="638">
        <f t="shared" ref="D25:D27" si="7">SUM(E25:L25)</f>
        <v>14</v>
      </c>
      <c r="E25" s="639">
        <v>0</v>
      </c>
      <c r="F25" s="639">
        <v>2</v>
      </c>
      <c r="G25" s="639">
        <v>1</v>
      </c>
      <c r="H25" s="639">
        <v>2</v>
      </c>
      <c r="I25" s="640">
        <v>2</v>
      </c>
      <c r="J25" s="640">
        <v>0</v>
      </c>
      <c r="K25" s="639">
        <v>0</v>
      </c>
      <c r="L25" s="639">
        <v>7</v>
      </c>
      <c r="M25" s="641">
        <f t="shared" si="3"/>
        <v>7</v>
      </c>
      <c r="N25" s="642">
        <f t="shared" si="4"/>
        <v>7</v>
      </c>
      <c r="O25" s="643">
        <f t="shared" si="5"/>
        <v>0.5</v>
      </c>
      <c r="P25" s="644">
        <f t="shared" si="1"/>
        <v>0</v>
      </c>
      <c r="W25" s="631"/>
    </row>
    <row r="26" spans="3:23" ht="24" customHeight="1">
      <c r="C26" s="637" t="str">
        <f>[1]MDL!A157</f>
        <v xml:space="preserve">P.Equipment GTPs, Type test reports and Inspection Reports  </v>
      </c>
      <c r="D26" s="638">
        <f t="shared" si="7"/>
        <v>24</v>
      </c>
      <c r="E26" s="639">
        <v>0</v>
      </c>
      <c r="F26" s="639">
        <v>2</v>
      </c>
      <c r="G26" s="639">
        <v>6</v>
      </c>
      <c r="H26" s="639">
        <v>0</v>
      </c>
      <c r="I26" s="640">
        <v>1</v>
      </c>
      <c r="J26" s="640">
        <v>0</v>
      </c>
      <c r="K26" s="639">
        <v>0</v>
      </c>
      <c r="L26" s="639">
        <v>15</v>
      </c>
      <c r="M26" s="641">
        <f t="shared" si="3"/>
        <v>9</v>
      </c>
      <c r="N26" s="642">
        <f t="shared" si="4"/>
        <v>15</v>
      </c>
      <c r="O26" s="643">
        <f t="shared" si="5"/>
        <v>0.375</v>
      </c>
      <c r="P26" s="644">
        <f t="shared" si="1"/>
        <v>0</v>
      </c>
      <c r="W26" s="631"/>
    </row>
    <row r="27" spans="3:23" ht="24" customHeight="1">
      <c r="C27" s="637" t="str">
        <f>[1]MDL!A182</f>
        <v xml:space="preserve">Q.Equipment Foundation Drawings and Cable Schedules </v>
      </c>
      <c r="D27" s="638">
        <f t="shared" si="7"/>
        <v>25</v>
      </c>
      <c r="E27" s="639">
        <v>0</v>
      </c>
      <c r="F27" s="639">
        <v>9</v>
      </c>
      <c r="G27" s="639">
        <v>2</v>
      </c>
      <c r="H27" s="639">
        <v>0</v>
      </c>
      <c r="I27" s="640">
        <v>0</v>
      </c>
      <c r="J27" s="640">
        <v>0</v>
      </c>
      <c r="K27" s="639">
        <v>0</v>
      </c>
      <c r="L27" s="639">
        <v>14</v>
      </c>
      <c r="M27" s="641">
        <f t="shared" si="3"/>
        <v>11</v>
      </c>
      <c r="N27" s="642">
        <f t="shared" si="4"/>
        <v>14</v>
      </c>
      <c r="O27" s="643">
        <f t="shared" si="5"/>
        <v>0.44</v>
      </c>
      <c r="P27" s="644">
        <f t="shared" si="1"/>
        <v>0</v>
      </c>
      <c r="W27" s="631"/>
    </row>
    <row r="28" spans="3:23" s="651" customFormat="1" ht="17" thickBot="1">
      <c r="C28" s="645" t="s">
        <v>555</v>
      </c>
      <c r="D28" s="646">
        <f>SUM(D12:D27)-E28</f>
        <v>187</v>
      </c>
      <c r="E28" s="646">
        <f>SUM(E12:E21)</f>
        <v>0</v>
      </c>
      <c r="F28" s="646">
        <f t="shared" ref="F28:N28" si="8">SUM(F12:F27)</f>
        <v>24</v>
      </c>
      <c r="G28" s="646">
        <f t="shared" si="8"/>
        <v>18</v>
      </c>
      <c r="H28" s="646">
        <f t="shared" si="8"/>
        <v>15</v>
      </c>
      <c r="I28" s="647">
        <f t="shared" si="8"/>
        <v>19</v>
      </c>
      <c r="J28" s="647">
        <f t="shared" si="8"/>
        <v>11</v>
      </c>
      <c r="K28" s="646">
        <f t="shared" si="8"/>
        <v>0</v>
      </c>
      <c r="L28" s="648">
        <f t="shared" si="8"/>
        <v>100</v>
      </c>
      <c r="M28" s="646">
        <f t="shared" si="8"/>
        <v>87</v>
      </c>
      <c r="N28" s="648">
        <f t="shared" si="8"/>
        <v>100</v>
      </c>
      <c r="O28" s="649">
        <f t="shared" si="5"/>
        <v>0.46524064171122997</v>
      </c>
      <c r="P28" s="650">
        <f t="shared" si="1"/>
        <v>0</v>
      </c>
      <c r="W28" s="652"/>
    </row>
    <row r="29" spans="3:23" ht="14.5" thickBot="1">
      <c r="C29" s="653"/>
      <c r="D29" s="659">
        <f>D28</f>
        <v>187</v>
      </c>
      <c r="E29" s="659">
        <f>I28+J28</f>
        <v>30</v>
      </c>
      <c r="F29" s="660">
        <v>1</v>
      </c>
      <c r="G29" s="660">
        <f>E29/D29</f>
        <v>0.16042780748663102</v>
      </c>
      <c r="H29" s="654"/>
      <c r="I29" s="655"/>
      <c r="J29" s="655"/>
      <c r="K29" s="655"/>
      <c r="L29" s="655"/>
      <c r="M29" s="655"/>
      <c r="N29" s="655"/>
      <c r="O29" s="655"/>
      <c r="P29" s="656"/>
      <c r="Q29" s="657"/>
      <c r="R29" s="657"/>
      <c r="S29" s="657"/>
      <c r="T29" s="657"/>
      <c r="U29" s="657"/>
      <c r="V29" s="657"/>
      <c r="W29" s="658"/>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47"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7151-56C8-44FD-A188-CCBFBB6EF128}">
  <dimension ref="C2:M21"/>
  <sheetViews>
    <sheetView topLeftCell="A7" workbookViewId="0">
      <selection activeCell="I8" sqref="I8"/>
    </sheetView>
  </sheetViews>
  <sheetFormatPr defaultRowHeight="14.5"/>
  <cols>
    <col min="1" max="2" width="1.08984375" style="16" customWidth="1"/>
    <col min="3" max="3" width="4.7265625" style="16" bestFit="1" customWidth="1"/>
    <col min="4" max="4" width="49.453125" style="16" customWidth="1"/>
    <col min="5" max="5" width="8.7265625" style="16"/>
    <col min="6" max="6" width="10.26953125" style="16" customWidth="1"/>
    <col min="7" max="7" width="12.54296875" style="16" bestFit="1" customWidth="1"/>
    <col min="8" max="8" width="8.26953125" style="16" bestFit="1" customWidth="1"/>
    <col min="9" max="9" width="25.81640625" style="16" bestFit="1" customWidth="1"/>
    <col min="10" max="10" width="9.26953125" style="16" bestFit="1" customWidth="1"/>
    <col min="11" max="16384" width="8.7265625" style="16"/>
  </cols>
  <sheetData>
    <row r="2" spans="3:13" ht="15" thickBot="1"/>
    <row r="3" spans="3:13" ht="42.5" thickBot="1">
      <c r="C3" s="720" t="s">
        <v>253</v>
      </c>
      <c r="D3" s="721" t="s">
        <v>556</v>
      </c>
      <c r="E3" s="721" t="s">
        <v>1049</v>
      </c>
      <c r="F3" s="721" t="s">
        <v>320</v>
      </c>
      <c r="G3" s="721" t="s">
        <v>1050</v>
      </c>
      <c r="H3" s="721" t="s">
        <v>1051</v>
      </c>
      <c r="I3" s="721" t="s">
        <v>1052</v>
      </c>
      <c r="J3" s="721" t="s">
        <v>1053</v>
      </c>
      <c r="K3" s="722" t="s">
        <v>1054</v>
      </c>
      <c r="L3" s="620"/>
      <c r="M3" s="620"/>
    </row>
    <row r="4" spans="3:13">
      <c r="C4" s="716">
        <v>1</v>
      </c>
      <c r="D4" s="717" t="s">
        <v>623</v>
      </c>
      <c r="E4" s="718" t="s">
        <v>1055</v>
      </c>
      <c r="F4" s="718" t="s">
        <v>1056</v>
      </c>
      <c r="G4" s="718" t="s">
        <v>1057</v>
      </c>
      <c r="H4" s="718" t="s">
        <v>1058</v>
      </c>
      <c r="I4" s="718" t="s">
        <v>638</v>
      </c>
      <c r="J4" s="718" t="s">
        <v>547</v>
      </c>
      <c r="K4" s="719"/>
      <c r="L4" s="620"/>
      <c r="M4" s="620"/>
    </row>
    <row r="5" spans="3:13" ht="37.5">
      <c r="C5" s="710">
        <v>2</v>
      </c>
      <c r="D5" s="709" t="s">
        <v>698</v>
      </c>
      <c r="E5" s="708" t="s">
        <v>1055</v>
      </c>
      <c r="F5" s="708" t="s">
        <v>1056</v>
      </c>
      <c r="G5" s="708" t="s">
        <v>1057</v>
      </c>
      <c r="H5" s="708" t="s">
        <v>1059</v>
      </c>
      <c r="I5" s="708" t="s">
        <v>612</v>
      </c>
      <c r="J5" s="708" t="s">
        <v>547</v>
      </c>
      <c r="K5" s="711" t="s">
        <v>611</v>
      </c>
      <c r="L5" s="620"/>
      <c r="M5" s="620"/>
    </row>
    <row r="6" spans="3:13">
      <c r="C6" s="710">
        <v>3</v>
      </c>
      <c r="D6" s="709" t="s">
        <v>559</v>
      </c>
      <c r="E6" s="708" t="s">
        <v>1060</v>
      </c>
      <c r="F6" s="708" t="s">
        <v>1056</v>
      </c>
      <c r="G6" s="708" t="s">
        <v>1057</v>
      </c>
      <c r="H6" s="708" t="s">
        <v>1058</v>
      </c>
      <c r="I6" s="708" t="s">
        <v>677</v>
      </c>
      <c r="J6" s="708" t="s">
        <v>547</v>
      </c>
      <c r="K6" s="711"/>
      <c r="L6" s="620"/>
      <c r="M6" s="620"/>
    </row>
    <row r="7" spans="3:13">
      <c r="C7" s="710">
        <v>4</v>
      </c>
      <c r="D7" s="709" t="s">
        <v>716</v>
      </c>
      <c r="E7" s="708" t="s">
        <v>1061</v>
      </c>
      <c r="F7" s="708" t="s">
        <v>1056</v>
      </c>
      <c r="G7" s="708" t="s">
        <v>1057</v>
      </c>
      <c r="H7" s="708" t="s">
        <v>1062</v>
      </c>
      <c r="I7" s="708" t="s">
        <v>723</v>
      </c>
      <c r="J7" s="708" t="s">
        <v>547</v>
      </c>
      <c r="K7" s="711"/>
      <c r="L7" s="620"/>
      <c r="M7" s="620"/>
    </row>
    <row r="8" spans="3:13" ht="25">
      <c r="C8" s="710">
        <v>5</v>
      </c>
      <c r="D8" s="709" t="s">
        <v>656</v>
      </c>
      <c r="E8" s="708" t="s">
        <v>1063</v>
      </c>
      <c r="F8" s="708" t="s">
        <v>1056</v>
      </c>
      <c r="G8" s="708" t="s">
        <v>1057</v>
      </c>
      <c r="H8" s="708" t="s">
        <v>1058</v>
      </c>
      <c r="I8" s="708" t="s">
        <v>678</v>
      </c>
      <c r="J8" s="708" t="s">
        <v>547</v>
      </c>
      <c r="K8" s="711"/>
      <c r="L8" s="620"/>
      <c r="M8" s="620"/>
    </row>
    <row r="9" spans="3:13" ht="25">
      <c r="C9" s="710">
        <v>6</v>
      </c>
      <c r="D9" s="709" t="s">
        <v>657</v>
      </c>
      <c r="E9" s="708" t="s">
        <v>1063</v>
      </c>
      <c r="F9" s="708" t="s">
        <v>1056</v>
      </c>
      <c r="G9" s="708" t="s">
        <v>1057</v>
      </c>
      <c r="H9" s="708" t="s">
        <v>1058</v>
      </c>
      <c r="I9" s="708" t="s">
        <v>679</v>
      </c>
      <c r="J9" s="708" t="s">
        <v>547</v>
      </c>
      <c r="K9" s="711" t="s">
        <v>606</v>
      </c>
      <c r="L9" s="620"/>
      <c r="M9" s="620"/>
    </row>
    <row r="10" spans="3:13">
      <c r="C10" s="710">
        <v>7</v>
      </c>
      <c r="D10" s="709" t="s">
        <v>717</v>
      </c>
      <c r="E10" s="708" t="s">
        <v>1063</v>
      </c>
      <c r="F10" s="708" t="s">
        <v>1056</v>
      </c>
      <c r="G10" s="708" t="s">
        <v>1057</v>
      </c>
      <c r="H10" s="708" t="s">
        <v>1058</v>
      </c>
      <c r="I10" s="708" t="s">
        <v>724</v>
      </c>
      <c r="J10" s="708" t="s">
        <v>547</v>
      </c>
      <c r="K10" s="711"/>
      <c r="L10" s="620"/>
      <c r="M10" s="620"/>
    </row>
    <row r="11" spans="3:13" ht="25">
      <c r="C11" s="710">
        <v>8</v>
      </c>
      <c r="D11" s="709" t="s">
        <v>750</v>
      </c>
      <c r="E11" s="708" t="s">
        <v>1064</v>
      </c>
      <c r="F11" s="708" t="s">
        <v>1065</v>
      </c>
      <c r="G11" s="708" t="s">
        <v>1057</v>
      </c>
      <c r="H11" s="708" t="s">
        <v>1062</v>
      </c>
      <c r="I11" s="708" t="s">
        <v>755</v>
      </c>
      <c r="J11" s="708" t="s">
        <v>547</v>
      </c>
      <c r="K11" s="711"/>
      <c r="L11" s="620"/>
      <c r="M11" s="620"/>
    </row>
    <row r="12" spans="3:13" ht="25">
      <c r="C12" s="710">
        <v>9</v>
      </c>
      <c r="D12" s="709" t="s">
        <v>790</v>
      </c>
      <c r="E12" s="708" t="s">
        <v>1066</v>
      </c>
      <c r="F12" s="708" t="s">
        <v>1056</v>
      </c>
      <c r="G12" s="708" t="s">
        <v>1057</v>
      </c>
      <c r="H12" s="708" t="s">
        <v>1062</v>
      </c>
      <c r="I12" s="708" t="s">
        <v>811</v>
      </c>
      <c r="J12" s="708" t="s">
        <v>547</v>
      </c>
      <c r="K12" s="711"/>
      <c r="L12" s="620"/>
      <c r="M12" s="620"/>
    </row>
    <row r="13" spans="3:13">
      <c r="C13" s="710">
        <v>10</v>
      </c>
      <c r="D13" s="709" t="s">
        <v>665</v>
      </c>
      <c r="E13" s="708" t="s">
        <v>1067</v>
      </c>
      <c r="F13" s="708" t="s">
        <v>1056</v>
      </c>
      <c r="G13" s="708" t="s">
        <v>1057</v>
      </c>
      <c r="H13" s="708" t="s">
        <v>1062</v>
      </c>
      <c r="I13" s="708" t="s">
        <v>687</v>
      </c>
      <c r="J13" s="708" t="s">
        <v>547</v>
      </c>
      <c r="K13" s="711"/>
      <c r="L13" s="620"/>
      <c r="M13" s="620"/>
    </row>
    <row r="14" spans="3:13">
      <c r="C14" s="710">
        <v>11</v>
      </c>
      <c r="D14" s="709" t="s">
        <v>666</v>
      </c>
      <c r="E14" s="708" t="s">
        <v>1068</v>
      </c>
      <c r="F14" s="708" t="s">
        <v>1056</v>
      </c>
      <c r="G14" s="708" t="s">
        <v>1069</v>
      </c>
      <c r="H14" s="708" t="s">
        <v>1058</v>
      </c>
      <c r="I14" s="708" t="s">
        <v>688</v>
      </c>
      <c r="J14" s="708" t="s">
        <v>547</v>
      </c>
      <c r="K14" s="711"/>
      <c r="L14" s="620"/>
      <c r="M14" s="620"/>
    </row>
    <row r="15" spans="3:13">
      <c r="C15" s="710">
        <v>12</v>
      </c>
      <c r="D15" s="709" t="s">
        <v>667</v>
      </c>
      <c r="E15" s="708" t="s">
        <v>1068</v>
      </c>
      <c r="F15" s="708" t="s">
        <v>1056</v>
      </c>
      <c r="G15" s="708" t="s">
        <v>1069</v>
      </c>
      <c r="H15" s="708" t="s">
        <v>1058</v>
      </c>
      <c r="I15" s="708" t="s">
        <v>689</v>
      </c>
      <c r="J15" s="708" t="s">
        <v>547</v>
      </c>
      <c r="K15" s="711"/>
      <c r="L15" s="620"/>
      <c r="M15" s="620"/>
    </row>
    <row r="16" spans="3:13">
      <c r="C16" s="710">
        <v>13</v>
      </c>
      <c r="D16" s="709" t="s">
        <v>670</v>
      </c>
      <c r="E16" s="708" t="s">
        <v>1068</v>
      </c>
      <c r="F16" s="708" t="s">
        <v>1056</v>
      </c>
      <c r="G16" s="708" t="s">
        <v>1069</v>
      </c>
      <c r="H16" s="708" t="s">
        <v>1058</v>
      </c>
      <c r="I16" s="708" t="s">
        <v>692</v>
      </c>
      <c r="J16" s="708" t="s">
        <v>547</v>
      </c>
      <c r="K16" s="711"/>
      <c r="L16" s="620"/>
      <c r="M16" s="620"/>
    </row>
    <row r="17" spans="3:13">
      <c r="C17" s="710">
        <v>14</v>
      </c>
      <c r="D17" s="709" t="s">
        <v>871</v>
      </c>
      <c r="E17" s="708" t="s">
        <v>1068</v>
      </c>
      <c r="F17" s="708" t="s">
        <v>1056</v>
      </c>
      <c r="G17" s="708" t="s">
        <v>1069</v>
      </c>
      <c r="H17" s="708" t="s">
        <v>1058</v>
      </c>
      <c r="I17" s="708" t="s">
        <v>914</v>
      </c>
      <c r="J17" s="708" t="s">
        <v>547</v>
      </c>
      <c r="K17" s="711"/>
      <c r="L17" s="620"/>
      <c r="M17" s="620"/>
    </row>
    <row r="18" spans="3:13">
      <c r="C18" s="710">
        <v>15</v>
      </c>
      <c r="D18" s="709" t="s">
        <v>671</v>
      </c>
      <c r="E18" s="708" t="s">
        <v>1070</v>
      </c>
      <c r="F18" s="708" t="s">
        <v>1056</v>
      </c>
      <c r="G18" s="708" t="s">
        <v>1069</v>
      </c>
      <c r="H18" s="708" t="s">
        <v>1058</v>
      </c>
      <c r="I18" s="708" t="s">
        <v>693</v>
      </c>
      <c r="J18" s="708" t="s">
        <v>547</v>
      </c>
      <c r="K18" s="711"/>
      <c r="L18" s="620"/>
      <c r="M18" s="620"/>
    </row>
    <row r="19" spans="3:13">
      <c r="C19" s="710">
        <v>16</v>
      </c>
      <c r="D19" s="709" t="s">
        <v>672</v>
      </c>
      <c r="E19" s="708" t="s">
        <v>1070</v>
      </c>
      <c r="F19" s="708" t="s">
        <v>1056</v>
      </c>
      <c r="G19" s="708" t="s">
        <v>1069</v>
      </c>
      <c r="H19" s="708" t="s">
        <v>1058</v>
      </c>
      <c r="I19" s="708" t="s">
        <v>694</v>
      </c>
      <c r="J19" s="708" t="s">
        <v>547</v>
      </c>
      <c r="K19" s="711"/>
      <c r="L19" s="620"/>
      <c r="M19" s="620"/>
    </row>
    <row r="20" spans="3:13">
      <c r="C20" s="710">
        <v>17</v>
      </c>
      <c r="D20" s="709" t="s">
        <v>893</v>
      </c>
      <c r="E20" s="708" t="s">
        <v>1055</v>
      </c>
      <c r="F20" s="708" t="s">
        <v>1065</v>
      </c>
      <c r="G20" s="708" t="s">
        <v>1069</v>
      </c>
      <c r="H20" s="708" t="s">
        <v>1062</v>
      </c>
      <c r="I20" s="708" t="s">
        <v>936</v>
      </c>
      <c r="J20" s="708" t="s">
        <v>547</v>
      </c>
      <c r="K20" s="711"/>
      <c r="L20" s="620"/>
      <c r="M20" s="620"/>
    </row>
    <row r="21" spans="3:13" ht="15" thickBot="1">
      <c r="C21" s="712">
        <v>18</v>
      </c>
      <c r="D21" s="713" t="s">
        <v>894</v>
      </c>
      <c r="E21" s="714" t="s">
        <v>1070</v>
      </c>
      <c r="F21" s="714" t="s">
        <v>1056</v>
      </c>
      <c r="G21" s="714" t="s">
        <v>1069</v>
      </c>
      <c r="H21" s="714" t="s">
        <v>1062</v>
      </c>
      <c r="I21" s="714" t="s">
        <v>937</v>
      </c>
      <c r="J21" s="714" t="s">
        <v>547</v>
      </c>
      <c r="K21" s="715"/>
      <c r="L21" s="620"/>
      <c r="M21" s="62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dimension ref="C1:M189"/>
  <sheetViews>
    <sheetView workbookViewId="0">
      <selection activeCell="K4" sqref="K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customWidth="1"/>
    <col min="10" max="10" width="11" style="16" customWidth="1"/>
    <col min="11" max="11" width="23.54296875" style="16" bestFit="1" customWidth="1"/>
    <col min="12" max="12" width="8.7265625" style="16"/>
    <col min="13" max="13" width="13.08984375" style="16" hidden="1" customWidth="1"/>
    <col min="14" max="16384" width="8.7265625" style="16"/>
  </cols>
  <sheetData>
    <row r="1" spans="3:13" ht="7.5" customHeight="1"/>
    <row r="2" spans="3:13" ht="7.5" customHeight="1" thickBot="1"/>
    <row r="3" spans="3:13" s="661" customFormat="1" ht="44" thickBot="1">
      <c r="C3" s="665" t="s">
        <v>567</v>
      </c>
      <c r="D3" s="666" t="s">
        <v>556</v>
      </c>
      <c r="E3" s="667" t="s">
        <v>569</v>
      </c>
      <c r="F3" s="666" t="s">
        <v>566</v>
      </c>
      <c r="G3" s="667" t="s">
        <v>570</v>
      </c>
      <c r="H3" s="667" t="s">
        <v>617</v>
      </c>
      <c r="I3" s="668" t="s">
        <v>622</v>
      </c>
      <c r="J3" s="673"/>
      <c r="K3" s="673"/>
      <c r="L3" s="673"/>
      <c r="M3" s="673"/>
    </row>
    <row r="4" spans="3:13">
      <c r="C4" s="674">
        <v>1</v>
      </c>
      <c r="D4" s="662" t="s">
        <v>697</v>
      </c>
      <c r="E4" s="675"/>
      <c r="F4" s="670">
        <v>45715</v>
      </c>
      <c r="G4" s="675" t="s">
        <v>699</v>
      </c>
      <c r="H4" s="676" t="s">
        <v>620</v>
      </c>
      <c r="I4" s="682"/>
      <c r="J4" s="787" t="s">
        <v>731</v>
      </c>
      <c r="K4" s="673"/>
      <c r="L4" s="673"/>
      <c r="M4" s="673" t="s">
        <v>532</v>
      </c>
    </row>
    <row r="5" spans="3:13">
      <c r="C5" s="677">
        <v>2</v>
      </c>
      <c r="D5" s="663" t="s">
        <v>623</v>
      </c>
      <c r="E5" s="669"/>
      <c r="F5" s="671">
        <v>45681</v>
      </c>
      <c r="G5" s="669" t="s">
        <v>638</v>
      </c>
      <c r="H5" s="678" t="s">
        <v>620</v>
      </c>
      <c r="I5" s="683"/>
      <c r="J5" s="788"/>
      <c r="K5" s="673"/>
      <c r="L5" s="673"/>
      <c r="M5" s="673" t="s">
        <v>618</v>
      </c>
    </row>
    <row r="6" spans="3:13" ht="29">
      <c r="C6" s="677">
        <v>3</v>
      </c>
      <c r="D6" s="663" t="s">
        <v>698</v>
      </c>
      <c r="E6" s="669" t="s">
        <v>611</v>
      </c>
      <c r="F6" s="671">
        <v>45805</v>
      </c>
      <c r="G6" s="669" t="s">
        <v>612</v>
      </c>
      <c r="H6" s="678" t="s">
        <v>620</v>
      </c>
      <c r="I6" s="683"/>
      <c r="J6" s="788"/>
      <c r="K6" s="673"/>
      <c r="L6" s="673"/>
      <c r="M6" s="673" t="s">
        <v>620</v>
      </c>
    </row>
    <row r="7" spans="3:13">
      <c r="C7" s="677">
        <v>4</v>
      </c>
      <c r="D7" s="663" t="s">
        <v>579</v>
      </c>
      <c r="E7" s="669" t="s">
        <v>591</v>
      </c>
      <c r="F7" s="671">
        <v>45792</v>
      </c>
      <c r="G7" s="669" t="s">
        <v>585</v>
      </c>
      <c r="H7" s="678" t="s">
        <v>532</v>
      </c>
      <c r="I7" s="683"/>
      <c r="J7" s="788"/>
      <c r="K7" s="673"/>
      <c r="L7" s="673"/>
      <c r="M7" s="673" t="s">
        <v>619</v>
      </c>
    </row>
    <row r="8" spans="3:13">
      <c r="C8" s="677">
        <v>5</v>
      </c>
      <c r="D8" s="663" t="s">
        <v>580</v>
      </c>
      <c r="E8" s="669" t="s">
        <v>591</v>
      </c>
      <c r="F8" s="671">
        <v>45862</v>
      </c>
      <c r="G8" s="669" t="s">
        <v>586</v>
      </c>
      <c r="H8" s="678" t="s">
        <v>532</v>
      </c>
      <c r="I8" s="683"/>
      <c r="J8" s="788"/>
      <c r="K8" s="673"/>
      <c r="L8" s="673"/>
      <c r="M8" s="673" t="s">
        <v>621</v>
      </c>
    </row>
    <row r="9" spans="3:13">
      <c r="C9" s="677">
        <v>6</v>
      </c>
      <c r="D9" s="663" t="s">
        <v>581</v>
      </c>
      <c r="E9" s="669" t="s">
        <v>591</v>
      </c>
      <c r="F9" s="671">
        <v>45818</v>
      </c>
      <c r="G9" s="669" t="s">
        <v>587</v>
      </c>
      <c r="H9" s="678" t="s">
        <v>532</v>
      </c>
      <c r="I9" s="683"/>
      <c r="J9" s="788"/>
      <c r="K9" s="673"/>
      <c r="L9" s="673"/>
      <c r="M9" s="673"/>
    </row>
    <row r="10" spans="3:13">
      <c r="C10" s="677">
        <v>7</v>
      </c>
      <c r="D10" s="663" t="s">
        <v>624</v>
      </c>
      <c r="E10" s="669"/>
      <c r="F10" s="671">
        <v>45859</v>
      </c>
      <c r="G10" s="669" t="s">
        <v>639</v>
      </c>
      <c r="H10" s="678" t="s">
        <v>620</v>
      </c>
      <c r="I10" s="683"/>
      <c r="J10" s="788"/>
      <c r="K10" s="673"/>
      <c r="L10" s="673"/>
      <c r="M10" s="673"/>
    </row>
    <row r="11" spans="3:13">
      <c r="C11" s="677">
        <v>8</v>
      </c>
      <c r="D11" s="663" t="s">
        <v>654</v>
      </c>
      <c r="E11" s="669"/>
      <c r="F11" s="671">
        <v>45849</v>
      </c>
      <c r="G11" s="669" t="s">
        <v>675</v>
      </c>
      <c r="H11" s="678" t="s">
        <v>620</v>
      </c>
      <c r="I11" s="683"/>
      <c r="J11" s="788"/>
      <c r="K11" s="673"/>
      <c r="L11" s="673"/>
      <c r="M11" s="673"/>
    </row>
    <row r="12" spans="3:13" ht="29">
      <c r="C12" s="677">
        <v>9</v>
      </c>
      <c r="D12" s="663" t="s">
        <v>607</v>
      </c>
      <c r="E12" s="669" t="s">
        <v>611</v>
      </c>
      <c r="F12" s="671">
        <v>45841</v>
      </c>
      <c r="G12" s="669" t="s">
        <v>613</v>
      </c>
      <c r="H12" s="678" t="s">
        <v>620</v>
      </c>
      <c r="I12" s="683"/>
      <c r="J12" s="788"/>
      <c r="K12" s="673"/>
      <c r="L12" s="673"/>
      <c r="M12" s="673"/>
    </row>
    <row r="13" spans="3:13">
      <c r="C13" s="677">
        <v>10</v>
      </c>
      <c r="D13" s="663" t="s">
        <v>557</v>
      </c>
      <c r="E13" s="669" t="s">
        <v>568</v>
      </c>
      <c r="F13" s="671">
        <v>45804</v>
      </c>
      <c r="G13" s="669" t="s">
        <v>571</v>
      </c>
      <c r="H13" s="678" t="s">
        <v>532</v>
      </c>
      <c r="I13" s="683"/>
      <c r="J13" s="788"/>
      <c r="K13" s="673"/>
      <c r="L13" s="673"/>
      <c r="M13" s="673"/>
    </row>
    <row r="14" spans="3:13" ht="15" thickBot="1">
      <c r="C14" s="679">
        <v>11</v>
      </c>
      <c r="D14" s="664" t="s">
        <v>558</v>
      </c>
      <c r="E14" s="680" t="s">
        <v>568</v>
      </c>
      <c r="F14" s="672">
        <v>45842</v>
      </c>
      <c r="G14" s="680" t="s">
        <v>572</v>
      </c>
      <c r="H14" s="681" t="s">
        <v>532</v>
      </c>
      <c r="I14" s="684"/>
      <c r="J14" s="789"/>
      <c r="K14" s="673"/>
      <c r="L14" s="673"/>
      <c r="M14" s="673"/>
    </row>
    <row r="15" spans="3:13">
      <c r="C15" s="674">
        <v>12</v>
      </c>
      <c r="D15" s="675" t="s">
        <v>700</v>
      </c>
      <c r="E15" s="675"/>
      <c r="F15" s="670"/>
      <c r="G15" s="675" t="s">
        <v>703</v>
      </c>
      <c r="H15" s="676" t="s">
        <v>621</v>
      </c>
      <c r="I15" s="682"/>
      <c r="J15" s="790" t="s">
        <v>732</v>
      </c>
      <c r="K15" s="673"/>
      <c r="L15" s="673"/>
      <c r="M15" s="673"/>
    </row>
    <row r="16" spans="3:13">
      <c r="C16" s="677">
        <v>13</v>
      </c>
      <c r="D16" s="669" t="s">
        <v>701</v>
      </c>
      <c r="E16" s="669"/>
      <c r="F16" s="671"/>
      <c r="G16" s="669" t="s">
        <v>704</v>
      </c>
      <c r="H16" s="678" t="s">
        <v>621</v>
      </c>
      <c r="I16" s="683"/>
      <c r="J16" s="791"/>
      <c r="K16" s="673"/>
      <c r="L16" s="673"/>
      <c r="M16" s="673"/>
    </row>
    <row r="17" spans="3:13">
      <c r="C17" s="677">
        <v>14</v>
      </c>
      <c r="D17" s="669" t="s">
        <v>655</v>
      </c>
      <c r="E17" s="669"/>
      <c r="F17" s="671"/>
      <c r="G17" s="669" t="s">
        <v>676</v>
      </c>
      <c r="H17" s="678" t="s">
        <v>619</v>
      </c>
      <c r="I17" s="683"/>
      <c r="J17" s="791"/>
      <c r="K17" s="673"/>
      <c r="L17" s="673"/>
      <c r="M17" s="673"/>
    </row>
    <row r="18" spans="3:13" ht="15" thickBot="1">
      <c r="C18" s="679">
        <v>15</v>
      </c>
      <c r="D18" s="680" t="s">
        <v>702</v>
      </c>
      <c r="E18" s="680"/>
      <c r="F18" s="672"/>
      <c r="G18" s="680" t="s">
        <v>705</v>
      </c>
      <c r="H18" s="681" t="s">
        <v>621</v>
      </c>
      <c r="I18" s="684"/>
      <c r="J18" s="792"/>
      <c r="K18" s="673"/>
      <c r="L18" s="673"/>
      <c r="M18" s="673"/>
    </row>
    <row r="19" spans="3:13">
      <c r="C19" s="674">
        <v>16</v>
      </c>
      <c r="D19" s="675" t="s">
        <v>592</v>
      </c>
      <c r="E19" s="675" t="s">
        <v>606</v>
      </c>
      <c r="F19" s="670"/>
      <c r="G19" s="675" t="s">
        <v>706</v>
      </c>
      <c r="H19" s="676" t="s">
        <v>532</v>
      </c>
      <c r="I19" s="682"/>
      <c r="J19" s="793" t="s">
        <v>733</v>
      </c>
      <c r="K19" s="673"/>
      <c r="L19" s="673"/>
      <c r="M19" s="673"/>
    </row>
    <row r="20" spans="3:13">
      <c r="C20" s="677">
        <v>17</v>
      </c>
      <c r="D20" s="669" t="s">
        <v>559</v>
      </c>
      <c r="E20" s="669" t="s">
        <v>568</v>
      </c>
      <c r="F20" s="671"/>
      <c r="G20" s="669" t="s">
        <v>707</v>
      </c>
      <c r="H20" s="678" t="s">
        <v>532</v>
      </c>
      <c r="I20" s="683"/>
      <c r="J20" s="794"/>
      <c r="K20" s="673"/>
      <c r="L20" s="673"/>
      <c r="M20" s="673"/>
    </row>
    <row r="21" spans="3:13">
      <c r="C21" s="677">
        <v>18</v>
      </c>
      <c r="D21" s="669" t="s">
        <v>560</v>
      </c>
      <c r="E21" s="669" t="s">
        <v>568</v>
      </c>
      <c r="F21" s="671"/>
      <c r="G21" s="669" t="s">
        <v>708</v>
      </c>
      <c r="H21" s="678" t="s">
        <v>532</v>
      </c>
      <c r="I21" s="683"/>
      <c r="J21" s="794"/>
      <c r="K21" s="673"/>
      <c r="L21" s="673"/>
      <c r="M21" s="673"/>
    </row>
    <row r="22" spans="3:13" ht="15" thickBot="1">
      <c r="C22" s="679">
        <v>19</v>
      </c>
      <c r="D22" s="680" t="s">
        <v>561</v>
      </c>
      <c r="E22" s="680" t="s">
        <v>568</v>
      </c>
      <c r="F22" s="672"/>
      <c r="G22" s="680" t="s">
        <v>709</v>
      </c>
      <c r="H22" s="681" t="s">
        <v>532</v>
      </c>
      <c r="I22" s="684"/>
      <c r="J22" s="795"/>
      <c r="K22" s="673"/>
      <c r="L22" s="673"/>
      <c r="M22" s="673"/>
    </row>
    <row r="23" spans="3:13">
      <c r="C23" s="674">
        <v>20</v>
      </c>
      <c r="D23" s="675" t="s">
        <v>592</v>
      </c>
      <c r="E23" s="675" t="s">
        <v>606</v>
      </c>
      <c r="F23" s="670"/>
      <c r="G23" s="675" t="s">
        <v>599</v>
      </c>
      <c r="H23" s="676" t="s">
        <v>532</v>
      </c>
      <c r="I23" s="682"/>
      <c r="J23" s="796" t="s">
        <v>734</v>
      </c>
      <c r="K23" s="673" t="s">
        <v>949</v>
      </c>
      <c r="L23" s="673"/>
      <c r="M23" s="673"/>
    </row>
    <row r="24" spans="3:13">
      <c r="C24" s="677">
        <v>21</v>
      </c>
      <c r="D24" s="669" t="s">
        <v>559</v>
      </c>
      <c r="E24" s="669"/>
      <c r="F24" s="671"/>
      <c r="G24" s="669" t="s">
        <v>677</v>
      </c>
      <c r="H24" s="678" t="s">
        <v>618</v>
      </c>
      <c r="I24" s="683"/>
      <c r="J24" s="797"/>
      <c r="K24" s="673" t="s">
        <v>547</v>
      </c>
      <c r="L24" s="673"/>
      <c r="M24" s="673"/>
    </row>
    <row r="25" spans="3:13">
      <c r="C25" s="677">
        <v>22</v>
      </c>
      <c r="D25" s="669" t="s">
        <v>560</v>
      </c>
      <c r="E25" s="669" t="s">
        <v>568</v>
      </c>
      <c r="F25" s="671"/>
      <c r="G25" s="669" t="s">
        <v>573</v>
      </c>
      <c r="H25" s="678" t="s">
        <v>532</v>
      </c>
      <c r="I25" s="683"/>
      <c r="J25" s="797"/>
      <c r="K25" s="673" t="s">
        <v>549</v>
      </c>
      <c r="L25" s="673"/>
      <c r="M25" s="673"/>
    </row>
    <row r="26" spans="3:13">
      <c r="C26" s="677">
        <v>23</v>
      </c>
      <c r="D26" s="669" t="s">
        <v>561</v>
      </c>
      <c r="E26" s="669" t="s">
        <v>568</v>
      </c>
      <c r="F26" s="671"/>
      <c r="G26" s="669" t="s">
        <v>574</v>
      </c>
      <c r="H26" s="678" t="s">
        <v>532</v>
      </c>
      <c r="I26" s="683"/>
      <c r="J26" s="797"/>
      <c r="K26" s="673" t="s">
        <v>549</v>
      </c>
      <c r="L26" s="673"/>
      <c r="M26" s="673"/>
    </row>
    <row r="27" spans="3:13">
      <c r="C27" s="677">
        <v>24</v>
      </c>
      <c r="D27" s="669" t="s">
        <v>710</v>
      </c>
      <c r="E27" s="669"/>
      <c r="F27" s="671"/>
      <c r="G27" s="669" t="s">
        <v>713</v>
      </c>
      <c r="H27" s="678" t="s">
        <v>621</v>
      </c>
      <c r="I27" s="683"/>
      <c r="J27" s="797"/>
      <c r="K27" s="673" t="s">
        <v>552</v>
      </c>
      <c r="L27" s="673"/>
      <c r="M27" s="673"/>
    </row>
    <row r="28" spans="3:13">
      <c r="C28" s="677">
        <v>25</v>
      </c>
      <c r="D28" s="669" t="s">
        <v>711</v>
      </c>
      <c r="E28" s="669"/>
      <c r="F28" s="671"/>
      <c r="G28" s="669" t="s">
        <v>714</v>
      </c>
      <c r="H28" s="678" t="s">
        <v>621</v>
      </c>
      <c r="I28" s="683"/>
      <c r="J28" s="797"/>
      <c r="K28" s="673" t="s">
        <v>552</v>
      </c>
      <c r="L28" s="673"/>
      <c r="M28" s="673"/>
    </row>
    <row r="29" spans="3:13" ht="15" thickBot="1">
      <c r="C29" s="679">
        <v>26</v>
      </c>
      <c r="D29" s="664" t="s">
        <v>712</v>
      </c>
      <c r="E29" s="680"/>
      <c r="F29" s="672"/>
      <c r="G29" s="680" t="s">
        <v>715</v>
      </c>
      <c r="H29" s="681" t="s">
        <v>621</v>
      </c>
      <c r="I29" s="684"/>
      <c r="J29" s="798"/>
      <c r="K29" s="673" t="s">
        <v>552</v>
      </c>
      <c r="L29" s="673"/>
      <c r="M29" s="673"/>
    </row>
    <row r="30" spans="3:13">
      <c r="C30" s="674">
        <v>27</v>
      </c>
      <c r="D30" s="662" t="s">
        <v>625</v>
      </c>
      <c r="E30" s="675"/>
      <c r="F30" s="670"/>
      <c r="G30" s="675" t="s">
        <v>640</v>
      </c>
      <c r="H30" s="676" t="s">
        <v>619</v>
      </c>
      <c r="I30" s="682"/>
      <c r="J30" s="787" t="s">
        <v>730</v>
      </c>
      <c r="K30" s="673" t="s">
        <v>547</v>
      </c>
      <c r="L30" s="673"/>
      <c r="M30" s="673"/>
    </row>
    <row r="31" spans="3:13">
      <c r="C31" s="677">
        <v>28</v>
      </c>
      <c r="D31" s="669" t="s">
        <v>562</v>
      </c>
      <c r="E31" s="669" t="s">
        <v>568</v>
      </c>
      <c r="F31" s="671"/>
      <c r="G31" s="669" t="s">
        <v>575</v>
      </c>
      <c r="H31" s="678" t="s">
        <v>532</v>
      </c>
      <c r="I31" s="683"/>
      <c r="J31" s="788"/>
      <c r="K31" s="673" t="s">
        <v>549</v>
      </c>
      <c r="L31" s="673"/>
      <c r="M31" s="673"/>
    </row>
    <row r="32" spans="3:13">
      <c r="C32" s="677">
        <v>29</v>
      </c>
      <c r="D32" s="669" t="s">
        <v>716</v>
      </c>
      <c r="E32" s="669"/>
      <c r="F32" s="671"/>
      <c r="G32" s="669" t="s">
        <v>723</v>
      </c>
      <c r="H32" s="678" t="s">
        <v>621</v>
      </c>
      <c r="I32" s="683"/>
      <c r="J32" s="788"/>
      <c r="K32" s="673" t="s">
        <v>552</v>
      </c>
      <c r="L32" s="673"/>
      <c r="M32" s="673"/>
    </row>
    <row r="33" spans="3:13" ht="14.5" customHeight="1">
      <c r="C33" s="677">
        <v>30</v>
      </c>
      <c r="D33" s="663" t="s">
        <v>656</v>
      </c>
      <c r="E33" s="669"/>
      <c r="F33" s="671"/>
      <c r="G33" s="669" t="s">
        <v>678</v>
      </c>
      <c r="H33" s="678" t="s">
        <v>620</v>
      </c>
      <c r="I33" s="683"/>
      <c r="J33" s="788"/>
      <c r="K33" s="673" t="s">
        <v>546</v>
      </c>
      <c r="L33" s="673"/>
      <c r="M33" s="673"/>
    </row>
    <row r="34" spans="3:13">
      <c r="C34" s="677">
        <v>31</v>
      </c>
      <c r="D34" s="669" t="s">
        <v>626</v>
      </c>
      <c r="E34" s="669"/>
      <c r="F34" s="671"/>
      <c r="G34" s="669" t="s">
        <v>641</v>
      </c>
      <c r="H34" s="678" t="s">
        <v>620</v>
      </c>
      <c r="I34" s="683"/>
      <c r="J34" s="788"/>
      <c r="K34" s="673" t="s">
        <v>546</v>
      </c>
      <c r="L34" s="673"/>
      <c r="M34" s="673"/>
    </row>
    <row r="35" spans="3:13">
      <c r="C35" s="677">
        <v>32</v>
      </c>
      <c r="D35" s="669" t="s">
        <v>657</v>
      </c>
      <c r="E35" s="669"/>
      <c r="F35" s="671"/>
      <c r="G35" s="669" t="s">
        <v>679</v>
      </c>
      <c r="H35" s="678" t="s">
        <v>619</v>
      </c>
      <c r="I35" s="683"/>
      <c r="J35" s="788"/>
      <c r="K35" s="673" t="s">
        <v>547</v>
      </c>
      <c r="L35" s="673"/>
      <c r="M35" s="673"/>
    </row>
    <row r="36" spans="3:13">
      <c r="C36" s="677">
        <v>33</v>
      </c>
      <c r="D36" s="669" t="s">
        <v>717</v>
      </c>
      <c r="E36" s="669"/>
      <c r="F36" s="671"/>
      <c r="G36" s="669" t="s">
        <v>724</v>
      </c>
      <c r="H36" s="678" t="s">
        <v>621</v>
      </c>
      <c r="I36" s="683"/>
      <c r="J36" s="788"/>
      <c r="K36" s="673" t="s">
        <v>552</v>
      </c>
      <c r="L36" s="673"/>
      <c r="M36" s="673"/>
    </row>
    <row r="37" spans="3:13">
      <c r="C37" s="677">
        <v>34</v>
      </c>
      <c r="D37" s="669" t="s">
        <v>718</v>
      </c>
      <c r="E37" s="669"/>
      <c r="F37" s="671"/>
      <c r="G37" s="669" t="s">
        <v>725</v>
      </c>
      <c r="H37" s="678" t="s">
        <v>621</v>
      </c>
      <c r="I37" s="683"/>
      <c r="J37" s="788"/>
      <c r="K37" s="673" t="s">
        <v>552</v>
      </c>
      <c r="L37" s="673"/>
      <c r="M37" s="673"/>
    </row>
    <row r="38" spans="3:13">
      <c r="C38" s="677">
        <v>35</v>
      </c>
      <c r="D38" s="669" t="s">
        <v>627</v>
      </c>
      <c r="E38" s="669"/>
      <c r="F38" s="671"/>
      <c r="G38" s="669" t="s">
        <v>642</v>
      </c>
      <c r="H38" s="678" t="s">
        <v>619</v>
      </c>
      <c r="I38" s="683"/>
      <c r="J38" s="788"/>
      <c r="K38" s="673" t="s">
        <v>547</v>
      </c>
      <c r="L38" s="673"/>
      <c r="M38" s="673"/>
    </row>
    <row r="39" spans="3:13">
      <c r="C39" s="677">
        <v>36</v>
      </c>
      <c r="D39" s="669" t="s">
        <v>628</v>
      </c>
      <c r="E39" s="669"/>
      <c r="F39" s="671"/>
      <c r="G39" s="669" t="s">
        <v>643</v>
      </c>
      <c r="H39" s="678" t="s">
        <v>620</v>
      </c>
      <c r="I39" s="683"/>
      <c r="J39" s="788"/>
      <c r="K39" s="673" t="s">
        <v>546</v>
      </c>
      <c r="L39" s="673"/>
      <c r="M39" s="673"/>
    </row>
    <row r="40" spans="3:13">
      <c r="C40" s="677">
        <v>37</v>
      </c>
      <c r="D40" s="669" t="s">
        <v>719</v>
      </c>
      <c r="E40" s="669"/>
      <c r="F40" s="671"/>
      <c r="G40" s="669" t="s">
        <v>726</v>
      </c>
      <c r="H40" s="678" t="s">
        <v>621</v>
      </c>
      <c r="I40" s="683"/>
      <c r="J40" s="788"/>
      <c r="K40" s="673" t="s">
        <v>552</v>
      </c>
      <c r="L40" s="673"/>
      <c r="M40" s="673"/>
    </row>
    <row r="41" spans="3:13">
      <c r="C41" s="677">
        <v>38</v>
      </c>
      <c r="D41" s="669" t="s">
        <v>608</v>
      </c>
      <c r="E41" s="669" t="s">
        <v>611</v>
      </c>
      <c r="F41" s="671"/>
      <c r="G41" s="669" t="s">
        <v>614</v>
      </c>
      <c r="H41" s="678" t="s">
        <v>620</v>
      </c>
      <c r="I41" s="683"/>
      <c r="J41" s="788"/>
      <c r="K41" s="673" t="s">
        <v>546</v>
      </c>
      <c r="L41" s="673"/>
      <c r="M41" s="673"/>
    </row>
    <row r="42" spans="3:13">
      <c r="C42" s="677">
        <v>39</v>
      </c>
      <c r="D42" s="669" t="s">
        <v>582</v>
      </c>
      <c r="E42" s="669" t="s">
        <v>591</v>
      </c>
      <c r="F42" s="671"/>
      <c r="G42" s="669" t="s">
        <v>588</v>
      </c>
      <c r="H42" s="678" t="s">
        <v>532</v>
      </c>
      <c r="I42" s="683"/>
      <c r="J42" s="788"/>
      <c r="K42" s="673" t="s">
        <v>550</v>
      </c>
      <c r="L42" s="673"/>
      <c r="M42" s="673"/>
    </row>
    <row r="43" spans="3:13">
      <c r="C43" s="677">
        <v>40</v>
      </c>
      <c r="D43" s="669" t="s">
        <v>583</v>
      </c>
      <c r="E43" s="669" t="s">
        <v>591</v>
      </c>
      <c r="F43" s="671"/>
      <c r="G43" s="669" t="s">
        <v>589</v>
      </c>
      <c r="H43" s="678" t="s">
        <v>532</v>
      </c>
      <c r="I43" s="683"/>
      <c r="J43" s="788"/>
      <c r="K43" s="673" t="s">
        <v>550</v>
      </c>
      <c r="L43" s="673"/>
      <c r="M43" s="673"/>
    </row>
    <row r="44" spans="3:13">
      <c r="C44" s="677">
        <v>41</v>
      </c>
      <c r="D44" s="669" t="s">
        <v>720</v>
      </c>
      <c r="E44" s="669"/>
      <c r="F44" s="671"/>
      <c r="G44" s="669" t="s">
        <v>727</v>
      </c>
      <c r="H44" s="678" t="s">
        <v>621</v>
      </c>
      <c r="I44" s="683"/>
      <c r="J44" s="788"/>
      <c r="K44" s="673" t="s">
        <v>552</v>
      </c>
      <c r="L44" s="673"/>
      <c r="M44" s="673"/>
    </row>
    <row r="45" spans="3:13">
      <c r="C45" s="677">
        <v>42</v>
      </c>
      <c r="D45" s="669" t="s">
        <v>721</v>
      </c>
      <c r="E45" s="669" t="s">
        <v>568</v>
      </c>
      <c r="F45" s="671"/>
      <c r="G45" s="669" t="s">
        <v>728</v>
      </c>
      <c r="H45" s="678" t="s">
        <v>532</v>
      </c>
      <c r="I45" s="683"/>
      <c r="J45" s="788"/>
      <c r="K45" s="673" t="s">
        <v>549</v>
      </c>
      <c r="L45" s="673"/>
      <c r="M45" s="673"/>
    </row>
    <row r="46" spans="3:13" ht="15" thickBot="1">
      <c r="C46" s="679">
        <v>43</v>
      </c>
      <c r="D46" s="680" t="s">
        <v>722</v>
      </c>
      <c r="E46" s="680"/>
      <c r="F46" s="672"/>
      <c r="G46" s="680" t="s">
        <v>729</v>
      </c>
      <c r="H46" s="681" t="s">
        <v>621</v>
      </c>
      <c r="I46" s="684"/>
      <c r="J46" s="789"/>
      <c r="K46" s="673" t="s">
        <v>552</v>
      </c>
      <c r="L46" s="673"/>
      <c r="M46" s="673"/>
    </row>
    <row r="47" spans="3:13">
      <c r="C47" s="674">
        <v>44</v>
      </c>
      <c r="D47" s="675" t="s">
        <v>593</v>
      </c>
      <c r="E47" s="675" t="s">
        <v>606</v>
      </c>
      <c r="F47" s="670"/>
      <c r="G47" s="675" t="s">
        <v>600</v>
      </c>
      <c r="H47" s="676" t="s">
        <v>532</v>
      </c>
      <c r="I47" s="682"/>
      <c r="J47" s="802" t="s">
        <v>745</v>
      </c>
      <c r="K47" s="673" t="s">
        <v>546</v>
      </c>
      <c r="L47" s="673"/>
      <c r="M47" s="673"/>
    </row>
    <row r="48" spans="3:13">
      <c r="C48" s="677" t="s">
        <v>738</v>
      </c>
      <c r="D48" s="669" t="s">
        <v>629</v>
      </c>
      <c r="E48" s="669" t="s">
        <v>611</v>
      </c>
      <c r="F48" s="671"/>
      <c r="G48" s="669" t="s">
        <v>644</v>
      </c>
      <c r="H48" s="678" t="s">
        <v>620</v>
      </c>
      <c r="I48" s="683"/>
      <c r="J48" s="803"/>
      <c r="K48" s="673" t="s">
        <v>547</v>
      </c>
      <c r="L48" s="673"/>
      <c r="M48" s="673"/>
    </row>
    <row r="49" spans="3:13">
      <c r="C49" s="677">
        <v>45</v>
      </c>
      <c r="D49" s="669" t="s">
        <v>594</v>
      </c>
      <c r="E49" s="669" t="s">
        <v>606</v>
      </c>
      <c r="F49" s="671"/>
      <c r="G49" s="669" t="s">
        <v>601</v>
      </c>
      <c r="H49" s="678" t="s">
        <v>532</v>
      </c>
      <c r="I49" s="683"/>
      <c r="J49" s="803"/>
      <c r="K49" s="673" t="s">
        <v>546</v>
      </c>
      <c r="L49" s="673"/>
      <c r="M49" s="673"/>
    </row>
    <row r="50" spans="3:13">
      <c r="C50" s="677" t="s">
        <v>739</v>
      </c>
      <c r="D50" s="663" t="s">
        <v>630</v>
      </c>
      <c r="E50" s="669" t="s">
        <v>611</v>
      </c>
      <c r="F50" s="671"/>
      <c r="G50" s="669" t="s">
        <v>645</v>
      </c>
      <c r="H50" s="678" t="s">
        <v>620</v>
      </c>
      <c r="I50" s="683"/>
      <c r="J50" s="803"/>
      <c r="K50" s="673" t="s">
        <v>547</v>
      </c>
      <c r="L50" s="673"/>
      <c r="M50" s="673"/>
    </row>
    <row r="51" spans="3:13">
      <c r="C51" s="677">
        <v>46</v>
      </c>
      <c r="D51" s="663" t="s">
        <v>584</v>
      </c>
      <c r="E51" s="669" t="s">
        <v>591</v>
      </c>
      <c r="F51" s="671"/>
      <c r="G51" s="669" t="s">
        <v>590</v>
      </c>
      <c r="H51" s="678" t="s">
        <v>532</v>
      </c>
      <c r="I51" s="683"/>
      <c r="J51" s="803"/>
      <c r="K51" s="673" t="s">
        <v>550</v>
      </c>
      <c r="L51" s="673"/>
      <c r="M51" s="673"/>
    </row>
    <row r="52" spans="3:13">
      <c r="C52" s="677" t="s">
        <v>740</v>
      </c>
      <c r="D52" s="663" t="s">
        <v>735</v>
      </c>
      <c r="E52" s="669"/>
      <c r="F52" s="671"/>
      <c r="G52" s="669" t="s">
        <v>742</v>
      </c>
      <c r="H52" s="678" t="s">
        <v>621</v>
      </c>
      <c r="I52" s="683"/>
      <c r="J52" s="803"/>
      <c r="K52" s="673" t="s">
        <v>552</v>
      </c>
      <c r="L52" s="673"/>
      <c r="M52" s="673"/>
    </row>
    <row r="53" spans="3:13">
      <c r="C53" s="677">
        <v>47</v>
      </c>
      <c r="D53" s="663" t="s">
        <v>595</v>
      </c>
      <c r="E53" s="669" t="s">
        <v>606</v>
      </c>
      <c r="F53" s="671"/>
      <c r="G53" s="669" t="s">
        <v>602</v>
      </c>
      <c r="H53" s="678" t="s">
        <v>532</v>
      </c>
      <c r="I53" s="683"/>
      <c r="J53" s="803"/>
      <c r="K53" s="673" t="s">
        <v>546</v>
      </c>
      <c r="L53" s="673"/>
      <c r="M53" s="673"/>
    </row>
    <row r="54" spans="3:13">
      <c r="C54" s="677" t="s">
        <v>741</v>
      </c>
      <c r="D54" s="663" t="s">
        <v>736</v>
      </c>
      <c r="E54" s="669"/>
      <c r="F54" s="671"/>
      <c r="G54" s="669" t="s">
        <v>743</v>
      </c>
      <c r="H54" s="678" t="s">
        <v>621</v>
      </c>
      <c r="I54" s="683"/>
      <c r="J54" s="803"/>
      <c r="K54" s="673" t="s">
        <v>552</v>
      </c>
      <c r="L54" s="673"/>
      <c r="M54" s="673"/>
    </row>
    <row r="55" spans="3:13">
      <c r="C55" s="677">
        <v>48</v>
      </c>
      <c r="D55" s="663" t="s">
        <v>658</v>
      </c>
      <c r="E55" s="669"/>
      <c r="F55" s="669"/>
      <c r="G55" s="669" t="s">
        <v>680</v>
      </c>
      <c r="H55" s="678" t="s">
        <v>619</v>
      </c>
      <c r="I55" s="683"/>
      <c r="J55" s="803"/>
      <c r="K55" s="673" t="s">
        <v>546</v>
      </c>
      <c r="L55" s="673"/>
      <c r="M55" s="673"/>
    </row>
    <row r="56" spans="3:13">
      <c r="C56" s="677">
        <v>49</v>
      </c>
      <c r="D56" s="663" t="s">
        <v>596</v>
      </c>
      <c r="E56" s="669" t="s">
        <v>606</v>
      </c>
      <c r="F56" s="669"/>
      <c r="G56" s="669" t="s">
        <v>603</v>
      </c>
      <c r="H56" s="678" t="s">
        <v>532</v>
      </c>
      <c r="I56" s="683"/>
      <c r="J56" s="803"/>
      <c r="K56" s="673" t="s">
        <v>546</v>
      </c>
      <c r="L56" s="673"/>
      <c r="M56" s="673"/>
    </row>
    <row r="57" spans="3:13" ht="15" thickBot="1">
      <c r="C57" s="679">
        <v>50</v>
      </c>
      <c r="D57" s="664" t="s">
        <v>737</v>
      </c>
      <c r="E57" s="680"/>
      <c r="F57" s="680"/>
      <c r="G57" s="680" t="s">
        <v>744</v>
      </c>
      <c r="H57" s="681"/>
      <c r="I57" s="684"/>
      <c r="J57" s="804"/>
      <c r="K57" s="673" t="s">
        <v>547</v>
      </c>
      <c r="L57" s="673"/>
      <c r="M57" s="673"/>
    </row>
    <row r="58" spans="3:13">
      <c r="C58" s="674">
        <v>51</v>
      </c>
      <c r="D58" s="662" t="s">
        <v>563</v>
      </c>
      <c r="E58" s="675" t="s">
        <v>568</v>
      </c>
      <c r="F58" s="675"/>
      <c r="G58" s="675" t="s">
        <v>576</v>
      </c>
      <c r="H58" s="676"/>
      <c r="I58" s="682"/>
      <c r="J58" s="805" t="s">
        <v>781</v>
      </c>
      <c r="K58" s="673" t="s">
        <v>549</v>
      </c>
      <c r="L58" s="673"/>
      <c r="M58" s="673"/>
    </row>
    <row r="59" spans="3:13">
      <c r="C59" s="677">
        <v>52</v>
      </c>
      <c r="D59" s="663" t="s">
        <v>609</v>
      </c>
      <c r="E59" s="669" t="s">
        <v>611</v>
      </c>
      <c r="F59" s="669"/>
      <c r="G59" s="669" t="s">
        <v>615</v>
      </c>
      <c r="H59" s="678"/>
      <c r="I59" s="683"/>
      <c r="J59" s="806"/>
      <c r="K59" s="673" t="s">
        <v>547</v>
      </c>
      <c r="L59" s="673"/>
      <c r="M59" s="673"/>
    </row>
    <row r="60" spans="3:13">
      <c r="C60" s="677">
        <v>53</v>
      </c>
      <c r="D60" s="663" t="s">
        <v>610</v>
      </c>
      <c r="E60" s="669" t="s">
        <v>611</v>
      </c>
      <c r="F60" s="669"/>
      <c r="G60" s="669" t="s">
        <v>616</v>
      </c>
      <c r="H60" s="678"/>
      <c r="I60" s="683"/>
      <c r="J60" s="806"/>
      <c r="K60" s="673" t="s">
        <v>547</v>
      </c>
      <c r="L60" s="673"/>
      <c r="M60" s="673"/>
    </row>
    <row r="61" spans="3:13">
      <c r="C61" s="677">
        <v>54</v>
      </c>
      <c r="D61" s="663" t="s">
        <v>659</v>
      </c>
      <c r="E61" s="669"/>
      <c r="F61" s="669"/>
      <c r="G61" s="669" t="s">
        <v>681</v>
      </c>
      <c r="H61" s="678"/>
      <c r="I61" s="683"/>
      <c r="J61" s="806"/>
      <c r="K61" s="673" t="s">
        <v>547</v>
      </c>
      <c r="L61" s="673"/>
      <c r="M61" s="673"/>
    </row>
    <row r="62" spans="3:13">
      <c r="C62" s="677">
        <v>55</v>
      </c>
      <c r="D62" s="663" t="s">
        <v>660</v>
      </c>
      <c r="E62" s="669"/>
      <c r="F62" s="669"/>
      <c r="G62" s="669" t="s">
        <v>682</v>
      </c>
      <c r="H62" s="678"/>
      <c r="I62" s="683"/>
      <c r="J62" s="806"/>
      <c r="K62" s="673" t="s">
        <v>547</v>
      </c>
      <c r="L62" s="673"/>
      <c r="M62" s="673"/>
    </row>
    <row r="63" spans="3:13">
      <c r="C63" s="677">
        <v>56</v>
      </c>
      <c r="D63" s="663" t="s">
        <v>661</v>
      </c>
      <c r="E63" s="669"/>
      <c r="F63" s="669"/>
      <c r="G63" s="669" t="s">
        <v>683</v>
      </c>
      <c r="H63" s="678"/>
      <c r="I63" s="683"/>
      <c r="J63" s="806"/>
      <c r="K63" s="673" t="s">
        <v>547</v>
      </c>
      <c r="L63" s="673"/>
      <c r="M63" s="673"/>
    </row>
    <row r="64" spans="3:13">
      <c r="C64" s="677">
        <v>57</v>
      </c>
      <c r="D64" s="663" t="s">
        <v>746</v>
      </c>
      <c r="E64" s="669"/>
      <c r="F64" s="669"/>
      <c r="G64" s="669" t="s">
        <v>751</v>
      </c>
      <c r="H64" s="678"/>
      <c r="I64" s="683"/>
      <c r="J64" s="806"/>
      <c r="K64" s="673" t="s">
        <v>552</v>
      </c>
      <c r="L64" s="673"/>
      <c r="M64" s="673"/>
    </row>
    <row r="65" spans="3:13">
      <c r="C65" s="677">
        <v>58</v>
      </c>
      <c r="D65" s="663" t="s">
        <v>747</v>
      </c>
      <c r="E65" s="669"/>
      <c r="F65" s="669"/>
      <c r="G65" s="669" t="s">
        <v>752</v>
      </c>
      <c r="H65" s="678"/>
      <c r="I65" s="683"/>
      <c r="J65" s="806"/>
      <c r="K65" s="673" t="s">
        <v>552</v>
      </c>
      <c r="L65" s="673"/>
      <c r="M65" s="673"/>
    </row>
    <row r="66" spans="3:13">
      <c r="C66" s="677">
        <v>59</v>
      </c>
      <c r="D66" s="663" t="s">
        <v>748</v>
      </c>
      <c r="E66" s="669"/>
      <c r="F66" s="669"/>
      <c r="G66" s="669" t="s">
        <v>753</v>
      </c>
      <c r="H66" s="678"/>
      <c r="I66" s="683"/>
      <c r="J66" s="806"/>
      <c r="K66" s="673" t="s">
        <v>552</v>
      </c>
      <c r="L66" s="673"/>
      <c r="M66" s="673"/>
    </row>
    <row r="67" spans="3:13">
      <c r="C67" s="677">
        <v>60</v>
      </c>
      <c r="D67" s="663" t="s">
        <v>749</v>
      </c>
      <c r="E67" s="669"/>
      <c r="F67" s="669"/>
      <c r="G67" s="669" t="s">
        <v>754</v>
      </c>
      <c r="H67" s="678"/>
      <c r="I67" s="683"/>
      <c r="J67" s="806"/>
      <c r="K67" s="673" t="s">
        <v>552</v>
      </c>
      <c r="L67" s="673"/>
      <c r="M67" s="673"/>
    </row>
    <row r="68" spans="3:13" ht="15" thickBot="1">
      <c r="C68" s="679">
        <v>61</v>
      </c>
      <c r="D68" s="664" t="s">
        <v>750</v>
      </c>
      <c r="E68" s="680"/>
      <c r="F68" s="680"/>
      <c r="G68" s="680" t="s">
        <v>755</v>
      </c>
      <c r="H68" s="681"/>
      <c r="I68" s="684"/>
      <c r="J68" s="807"/>
      <c r="K68" s="673" t="s">
        <v>552</v>
      </c>
      <c r="L68" s="673"/>
      <c r="M68" s="673"/>
    </row>
    <row r="69" spans="3:13">
      <c r="C69" s="674">
        <v>62</v>
      </c>
      <c r="D69" s="662" t="s">
        <v>756</v>
      </c>
      <c r="E69" s="675"/>
      <c r="F69" s="675"/>
      <c r="G69" s="675" t="s">
        <v>764</v>
      </c>
      <c r="H69" s="676"/>
      <c r="I69" s="682"/>
      <c r="J69" s="808" t="s">
        <v>780</v>
      </c>
      <c r="K69" s="673" t="s">
        <v>552</v>
      </c>
      <c r="L69" s="673"/>
      <c r="M69" s="673"/>
    </row>
    <row r="70" spans="3:13">
      <c r="C70" s="677">
        <v>63</v>
      </c>
      <c r="D70" s="663" t="s">
        <v>757</v>
      </c>
      <c r="E70" s="669"/>
      <c r="F70" s="669"/>
      <c r="G70" s="669" t="s">
        <v>765</v>
      </c>
      <c r="H70" s="678"/>
      <c r="I70" s="683"/>
      <c r="J70" s="809"/>
      <c r="K70" s="673" t="s">
        <v>552</v>
      </c>
      <c r="L70" s="673"/>
      <c r="M70" s="673"/>
    </row>
    <row r="71" spans="3:13">
      <c r="C71" s="677" t="s">
        <v>762</v>
      </c>
      <c r="D71" s="663" t="s">
        <v>758</v>
      </c>
      <c r="E71" s="669"/>
      <c r="F71" s="669"/>
      <c r="G71" s="669" t="s">
        <v>766</v>
      </c>
      <c r="H71" s="678"/>
      <c r="I71" s="683"/>
      <c r="J71" s="809"/>
      <c r="K71" s="673" t="s">
        <v>552</v>
      </c>
      <c r="L71" s="673"/>
      <c r="M71" s="673"/>
    </row>
    <row r="72" spans="3:13" ht="29">
      <c r="C72" s="677">
        <v>64</v>
      </c>
      <c r="D72" s="663" t="s">
        <v>759</v>
      </c>
      <c r="E72" s="669"/>
      <c r="F72" s="669"/>
      <c r="G72" s="669" t="s">
        <v>767</v>
      </c>
      <c r="H72" s="669"/>
      <c r="I72" s="683"/>
      <c r="J72" s="809"/>
      <c r="K72" s="673" t="s">
        <v>552</v>
      </c>
      <c r="L72" s="673"/>
      <c r="M72" s="673"/>
    </row>
    <row r="73" spans="3:13" ht="29">
      <c r="C73" s="677" t="s">
        <v>763</v>
      </c>
      <c r="D73" s="663" t="s">
        <v>760</v>
      </c>
      <c r="E73" s="669"/>
      <c r="F73" s="669"/>
      <c r="G73" s="669" t="s">
        <v>768</v>
      </c>
      <c r="H73" s="669"/>
      <c r="I73" s="683"/>
      <c r="J73" s="809"/>
      <c r="K73" s="673" t="s">
        <v>552</v>
      </c>
      <c r="L73" s="673"/>
      <c r="M73" s="673"/>
    </row>
    <row r="74" spans="3:13" ht="15" thickBot="1">
      <c r="C74" s="679">
        <v>65</v>
      </c>
      <c r="D74" s="664" t="s">
        <v>761</v>
      </c>
      <c r="E74" s="680"/>
      <c r="F74" s="680"/>
      <c r="G74" s="680" t="s">
        <v>769</v>
      </c>
      <c r="H74" s="680"/>
      <c r="I74" s="684"/>
      <c r="J74" s="810"/>
      <c r="K74" s="673" t="s">
        <v>552</v>
      </c>
      <c r="L74" s="673"/>
      <c r="M74" s="673"/>
    </row>
    <row r="75" spans="3:13">
      <c r="C75" s="674">
        <v>66</v>
      </c>
      <c r="D75" s="662" t="s">
        <v>770</v>
      </c>
      <c r="E75" s="675"/>
      <c r="F75" s="675"/>
      <c r="G75" s="675" t="s">
        <v>775</v>
      </c>
      <c r="H75" s="675"/>
      <c r="I75" s="682"/>
      <c r="J75" s="805" t="s">
        <v>425</v>
      </c>
      <c r="K75" s="673" t="s">
        <v>552</v>
      </c>
      <c r="L75" s="673"/>
      <c r="M75" s="673"/>
    </row>
    <row r="76" spans="3:13">
      <c r="C76" s="677">
        <v>67</v>
      </c>
      <c r="D76" s="663" t="s">
        <v>771</v>
      </c>
      <c r="E76" s="669"/>
      <c r="F76" s="669"/>
      <c r="G76" s="669" t="s">
        <v>776</v>
      </c>
      <c r="H76" s="669"/>
      <c r="I76" s="683"/>
      <c r="J76" s="806"/>
      <c r="K76" s="673" t="s">
        <v>552</v>
      </c>
      <c r="L76" s="673"/>
      <c r="M76" s="673"/>
    </row>
    <row r="77" spans="3:13">
      <c r="C77" s="677">
        <v>68</v>
      </c>
      <c r="D77" s="663" t="s">
        <v>662</v>
      </c>
      <c r="E77" s="669"/>
      <c r="F77" s="669"/>
      <c r="G77" s="669" t="s">
        <v>684</v>
      </c>
      <c r="H77" s="669"/>
      <c r="I77" s="683"/>
      <c r="J77" s="806"/>
      <c r="K77" s="673" t="s">
        <v>547</v>
      </c>
      <c r="L77" s="673"/>
      <c r="M77" s="673"/>
    </row>
    <row r="78" spans="3:13" ht="29">
      <c r="C78" s="677">
        <v>69</v>
      </c>
      <c r="D78" s="663" t="s">
        <v>663</v>
      </c>
      <c r="E78" s="669"/>
      <c r="F78" s="669"/>
      <c r="G78" s="669" t="s">
        <v>685</v>
      </c>
      <c r="H78" s="669"/>
      <c r="I78" s="683"/>
      <c r="J78" s="806"/>
      <c r="K78" s="673" t="s">
        <v>547</v>
      </c>
      <c r="L78" s="673"/>
      <c r="M78" s="673"/>
    </row>
    <row r="79" spans="3:13">
      <c r="C79" s="677">
        <v>70</v>
      </c>
      <c r="D79" s="663" t="s">
        <v>772</v>
      </c>
      <c r="E79" s="669"/>
      <c r="F79" s="669"/>
      <c r="G79" s="669" t="s">
        <v>777</v>
      </c>
      <c r="H79" s="669"/>
      <c r="I79" s="683"/>
      <c r="J79" s="806"/>
      <c r="K79" s="673" t="s">
        <v>552</v>
      </c>
      <c r="L79" s="673"/>
      <c r="M79" s="673"/>
    </row>
    <row r="80" spans="3:13">
      <c r="C80" s="677">
        <v>71</v>
      </c>
      <c r="D80" s="663" t="s">
        <v>773</v>
      </c>
      <c r="E80" s="669"/>
      <c r="F80" s="669"/>
      <c r="G80" s="669" t="s">
        <v>778</v>
      </c>
      <c r="H80" s="669"/>
      <c r="I80" s="683"/>
      <c r="J80" s="806"/>
      <c r="K80" s="673" t="s">
        <v>552</v>
      </c>
      <c r="L80" s="673"/>
      <c r="M80" s="673"/>
    </row>
    <row r="81" spans="3:13" ht="15" thickBot="1">
      <c r="C81" s="679">
        <v>72</v>
      </c>
      <c r="D81" s="664" t="s">
        <v>774</v>
      </c>
      <c r="E81" s="680"/>
      <c r="F81" s="680"/>
      <c r="G81" s="680" t="s">
        <v>779</v>
      </c>
      <c r="H81" s="680"/>
      <c r="I81" s="684"/>
      <c r="J81" s="807"/>
      <c r="K81" s="673" t="s">
        <v>552</v>
      </c>
      <c r="L81" s="673"/>
      <c r="M81" s="673"/>
    </row>
    <row r="82" spans="3:13" ht="29">
      <c r="C82" s="674">
        <v>73</v>
      </c>
      <c r="D82" s="662" t="s">
        <v>782</v>
      </c>
      <c r="E82" s="675"/>
      <c r="F82" s="675"/>
      <c r="G82" s="675" t="s">
        <v>786</v>
      </c>
      <c r="H82" s="675"/>
      <c r="I82" s="682"/>
      <c r="J82" s="811" t="s">
        <v>833</v>
      </c>
      <c r="K82" s="673" t="s">
        <v>552</v>
      </c>
      <c r="L82" s="673"/>
      <c r="M82" s="673"/>
    </row>
    <row r="83" spans="3:13">
      <c r="C83" s="677">
        <v>74</v>
      </c>
      <c r="D83" s="663" t="s">
        <v>783</v>
      </c>
      <c r="E83" s="669"/>
      <c r="F83" s="669"/>
      <c r="G83" s="669" t="s">
        <v>787</v>
      </c>
      <c r="H83" s="669"/>
      <c r="I83" s="683"/>
      <c r="J83" s="812"/>
      <c r="K83" s="673" t="s">
        <v>552</v>
      </c>
      <c r="L83" s="673"/>
      <c r="M83" s="673"/>
    </row>
    <row r="84" spans="3:13">
      <c r="C84" s="677">
        <v>75</v>
      </c>
      <c r="D84" s="663" t="s">
        <v>784</v>
      </c>
      <c r="E84" s="669"/>
      <c r="F84" s="669"/>
      <c r="G84" s="669" t="s">
        <v>788</v>
      </c>
      <c r="H84" s="669"/>
      <c r="I84" s="683"/>
      <c r="J84" s="812"/>
      <c r="K84" s="673" t="s">
        <v>552</v>
      </c>
      <c r="L84" s="673"/>
      <c r="M84" s="673"/>
    </row>
    <row r="85" spans="3:13" ht="15" thickBot="1">
      <c r="C85" s="679">
        <v>76</v>
      </c>
      <c r="D85" s="664" t="s">
        <v>785</v>
      </c>
      <c r="E85" s="680"/>
      <c r="F85" s="680"/>
      <c r="G85" s="680" t="s">
        <v>789</v>
      </c>
      <c r="H85" s="680"/>
      <c r="I85" s="684"/>
      <c r="J85" s="813"/>
      <c r="K85" s="673" t="s">
        <v>552</v>
      </c>
      <c r="L85" s="673"/>
      <c r="M85" s="673"/>
    </row>
    <row r="86" spans="3:13" ht="29">
      <c r="C86" s="674">
        <v>77</v>
      </c>
      <c r="D86" s="662" t="s">
        <v>790</v>
      </c>
      <c r="E86" s="675"/>
      <c r="F86" s="675"/>
      <c r="G86" s="675" t="s">
        <v>811</v>
      </c>
      <c r="H86" s="675"/>
      <c r="I86" s="682"/>
      <c r="J86" s="814" t="s">
        <v>832</v>
      </c>
      <c r="K86" s="673" t="s">
        <v>552</v>
      </c>
      <c r="L86" s="673"/>
      <c r="M86" s="673"/>
    </row>
    <row r="87" spans="3:13">
      <c r="C87" s="677">
        <v>78</v>
      </c>
      <c r="D87" s="663" t="s">
        <v>597</v>
      </c>
      <c r="E87" s="669" t="s">
        <v>606</v>
      </c>
      <c r="F87" s="669"/>
      <c r="G87" s="669" t="s">
        <v>604</v>
      </c>
      <c r="H87" s="669"/>
      <c r="I87" s="683"/>
      <c r="J87" s="815"/>
      <c r="K87" s="673" t="s">
        <v>546</v>
      </c>
      <c r="L87" s="673"/>
      <c r="M87" s="673"/>
    </row>
    <row r="88" spans="3:13">
      <c r="C88" s="677">
        <v>79</v>
      </c>
      <c r="D88" s="663" t="s">
        <v>791</v>
      </c>
      <c r="E88" s="669"/>
      <c r="F88" s="669"/>
      <c r="G88" s="669" t="s">
        <v>812</v>
      </c>
      <c r="H88" s="669"/>
      <c r="I88" s="683"/>
      <c r="J88" s="815"/>
      <c r="K88" s="673" t="s">
        <v>552</v>
      </c>
      <c r="L88" s="673"/>
      <c r="M88" s="673"/>
    </row>
    <row r="89" spans="3:13">
      <c r="C89" s="677">
        <v>80</v>
      </c>
      <c r="D89" s="663" t="s">
        <v>564</v>
      </c>
      <c r="E89" s="669" t="s">
        <v>568</v>
      </c>
      <c r="F89" s="669"/>
      <c r="G89" s="669" t="s">
        <v>577</v>
      </c>
      <c r="H89" s="669"/>
      <c r="I89" s="683"/>
      <c r="J89" s="815"/>
      <c r="K89" s="673" t="s">
        <v>549</v>
      </c>
      <c r="L89" s="673"/>
      <c r="M89" s="673"/>
    </row>
    <row r="90" spans="3:13">
      <c r="C90" s="677">
        <v>81</v>
      </c>
      <c r="D90" s="663" t="s">
        <v>792</v>
      </c>
      <c r="E90" s="669"/>
      <c r="F90" s="669"/>
      <c r="G90" s="669" t="s">
        <v>813</v>
      </c>
      <c r="H90" s="669"/>
      <c r="I90" s="683"/>
      <c r="J90" s="815"/>
      <c r="K90" s="673" t="s">
        <v>552</v>
      </c>
      <c r="L90" s="673"/>
      <c r="M90" s="673"/>
    </row>
    <row r="91" spans="3:13">
      <c r="C91" s="677">
        <v>82</v>
      </c>
      <c r="D91" s="663" t="s">
        <v>793</v>
      </c>
      <c r="E91" s="669"/>
      <c r="F91" s="669"/>
      <c r="G91" s="669" t="s">
        <v>814</v>
      </c>
      <c r="H91" s="669"/>
      <c r="I91" s="683"/>
      <c r="J91" s="815"/>
      <c r="K91" s="673" t="s">
        <v>552</v>
      </c>
      <c r="L91" s="673"/>
      <c r="M91" s="673"/>
    </row>
    <row r="92" spans="3:13">
      <c r="C92" s="677">
        <v>83</v>
      </c>
      <c r="D92" s="663" t="s">
        <v>794</v>
      </c>
      <c r="E92" s="669"/>
      <c r="F92" s="669"/>
      <c r="G92" s="669" t="s">
        <v>815</v>
      </c>
      <c r="H92" s="669"/>
      <c r="I92" s="683"/>
      <c r="J92" s="815"/>
      <c r="K92" s="673" t="s">
        <v>552</v>
      </c>
      <c r="L92" s="673"/>
      <c r="M92" s="673"/>
    </row>
    <row r="93" spans="3:13">
      <c r="C93" s="677">
        <v>84</v>
      </c>
      <c r="D93" s="663" t="s">
        <v>795</v>
      </c>
      <c r="E93" s="669"/>
      <c r="F93" s="669"/>
      <c r="G93" s="669" t="s">
        <v>816</v>
      </c>
      <c r="H93" s="669"/>
      <c r="I93" s="683"/>
      <c r="J93" s="815"/>
      <c r="K93" s="673" t="s">
        <v>552</v>
      </c>
      <c r="L93" s="673"/>
      <c r="M93" s="673"/>
    </row>
    <row r="94" spans="3:13">
      <c r="C94" s="677">
        <v>85</v>
      </c>
      <c r="D94" s="663" t="s">
        <v>631</v>
      </c>
      <c r="E94" s="669"/>
      <c r="F94" s="669"/>
      <c r="G94" s="669" t="s">
        <v>646</v>
      </c>
      <c r="H94" s="669"/>
      <c r="I94" s="683"/>
      <c r="J94" s="815"/>
      <c r="K94" s="673" t="s">
        <v>546</v>
      </c>
      <c r="L94" s="673"/>
      <c r="M94" s="673"/>
    </row>
    <row r="95" spans="3:13">
      <c r="C95" s="677">
        <v>86</v>
      </c>
      <c r="D95" s="663" t="s">
        <v>796</v>
      </c>
      <c r="E95" s="669"/>
      <c r="F95" s="669"/>
      <c r="G95" s="669" t="s">
        <v>817</v>
      </c>
      <c r="H95" s="669"/>
      <c r="I95" s="683"/>
      <c r="J95" s="815"/>
      <c r="K95" s="673" t="s">
        <v>552</v>
      </c>
      <c r="L95" s="673"/>
      <c r="M95" s="673"/>
    </row>
    <row r="96" spans="3:13">
      <c r="C96" s="677">
        <v>87</v>
      </c>
      <c r="D96" s="663" t="s">
        <v>797</v>
      </c>
      <c r="E96" s="669"/>
      <c r="F96" s="669"/>
      <c r="G96" s="669" t="s">
        <v>818</v>
      </c>
      <c r="H96" s="669"/>
      <c r="I96" s="683"/>
      <c r="J96" s="815"/>
      <c r="K96" s="673" t="s">
        <v>552</v>
      </c>
      <c r="L96" s="673"/>
      <c r="M96" s="673"/>
    </row>
    <row r="97" spans="3:13">
      <c r="C97" s="677">
        <v>88</v>
      </c>
      <c r="D97" s="663" t="s">
        <v>798</v>
      </c>
      <c r="E97" s="669"/>
      <c r="F97" s="669"/>
      <c r="G97" s="669" t="s">
        <v>819</v>
      </c>
      <c r="H97" s="669"/>
      <c r="I97" s="683"/>
      <c r="J97" s="815"/>
      <c r="K97" s="673" t="s">
        <v>552</v>
      </c>
      <c r="L97" s="673"/>
      <c r="M97" s="673"/>
    </row>
    <row r="98" spans="3:13">
      <c r="C98" s="677">
        <v>89</v>
      </c>
      <c r="D98" s="663" t="s">
        <v>799</v>
      </c>
      <c r="E98" s="669"/>
      <c r="F98" s="669"/>
      <c r="G98" s="669" t="s">
        <v>820</v>
      </c>
      <c r="H98" s="669"/>
      <c r="I98" s="683"/>
      <c r="J98" s="815"/>
      <c r="K98" s="673" t="s">
        <v>552</v>
      </c>
      <c r="L98" s="673"/>
      <c r="M98" s="673"/>
    </row>
    <row r="99" spans="3:13">
      <c r="C99" s="677">
        <v>90</v>
      </c>
      <c r="D99" s="663" t="s">
        <v>800</v>
      </c>
      <c r="E99" s="669"/>
      <c r="F99" s="669"/>
      <c r="G99" s="669" t="s">
        <v>821</v>
      </c>
      <c r="H99" s="669"/>
      <c r="I99" s="683"/>
      <c r="J99" s="815"/>
      <c r="K99" s="673" t="s">
        <v>552</v>
      </c>
      <c r="L99" s="673"/>
      <c r="M99" s="673"/>
    </row>
    <row r="100" spans="3:13">
      <c r="C100" s="677">
        <v>91</v>
      </c>
      <c r="D100" s="663" t="s">
        <v>801</v>
      </c>
      <c r="E100" s="669"/>
      <c r="F100" s="669"/>
      <c r="G100" s="669" t="s">
        <v>822</v>
      </c>
      <c r="H100" s="669"/>
      <c r="I100" s="683"/>
      <c r="J100" s="815"/>
      <c r="K100" s="673" t="s">
        <v>552</v>
      </c>
      <c r="L100" s="673"/>
      <c r="M100" s="673"/>
    </row>
    <row r="101" spans="3:13">
      <c r="C101" s="677">
        <v>92</v>
      </c>
      <c r="D101" s="663" t="s">
        <v>802</v>
      </c>
      <c r="E101" s="669"/>
      <c r="F101" s="669"/>
      <c r="G101" s="669" t="s">
        <v>823</v>
      </c>
      <c r="H101" s="669"/>
      <c r="I101" s="683"/>
      <c r="J101" s="815"/>
      <c r="K101" s="673" t="s">
        <v>552</v>
      </c>
      <c r="L101" s="673"/>
      <c r="M101" s="673"/>
    </row>
    <row r="102" spans="3:13">
      <c r="C102" s="677">
        <v>93</v>
      </c>
      <c r="D102" s="663" t="s">
        <v>803</v>
      </c>
      <c r="E102" s="669"/>
      <c r="F102" s="669"/>
      <c r="G102" s="669" t="s">
        <v>824</v>
      </c>
      <c r="H102" s="669"/>
      <c r="I102" s="683"/>
      <c r="J102" s="815"/>
      <c r="K102" s="673" t="s">
        <v>552</v>
      </c>
      <c r="L102" s="673"/>
      <c r="M102" s="673"/>
    </row>
    <row r="103" spans="3:13">
      <c r="C103" s="677">
        <v>94</v>
      </c>
      <c r="D103" s="663" t="s">
        <v>804</v>
      </c>
      <c r="E103" s="669"/>
      <c r="F103" s="669"/>
      <c r="G103" s="669" t="s">
        <v>825</v>
      </c>
      <c r="H103" s="669"/>
      <c r="I103" s="683"/>
      <c r="J103" s="815"/>
      <c r="K103" s="673" t="s">
        <v>552</v>
      </c>
      <c r="L103" s="673"/>
      <c r="M103" s="673"/>
    </row>
    <row r="104" spans="3:13">
      <c r="C104" s="677">
        <v>95</v>
      </c>
      <c r="D104" s="663" t="s">
        <v>805</v>
      </c>
      <c r="E104" s="669"/>
      <c r="F104" s="669"/>
      <c r="G104" s="669" t="s">
        <v>826</v>
      </c>
      <c r="H104" s="669"/>
      <c r="I104" s="683"/>
      <c r="J104" s="815"/>
      <c r="K104" s="673" t="s">
        <v>552</v>
      </c>
      <c r="L104" s="673"/>
      <c r="M104" s="673"/>
    </row>
    <row r="105" spans="3:13">
      <c r="C105" s="677">
        <v>96</v>
      </c>
      <c r="D105" s="663" t="s">
        <v>806</v>
      </c>
      <c r="E105" s="669"/>
      <c r="F105" s="669"/>
      <c r="G105" s="669" t="s">
        <v>827</v>
      </c>
      <c r="H105" s="669"/>
      <c r="I105" s="683"/>
      <c r="J105" s="815"/>
      <c r="K105" s="673" t="s">
        <v>552</v>
      </c>
      <c r="L105" s="673"/>
      <c r="M105" s="673"/>
    </row>
    <row r="106" spans="3:13">
      <c r="C106" s="677">
        <v>97</v>
      </c>
      <c r="D106" s="663" t="s">
        <v>807</v>
      </c>
      <c r="E106" s="669"/>
      <c r="F106" s="669"/>
      <c r="G106" s="669" t="s">
        <v>828</v>
      </c>
      <c r="H106" s="669"/>
      <c r="I106" s="683"/>
      <c r="J106" s="815"/>
      <c r="K106" s="673" t="s">
        <v>552</v>
      </c>
      <c r="L106" s="673"/>
      <c r="M106" s="673"/>
    </row>
    <row r="107" spans="3:13">
      <c r="C107" s="677">
        <v>98</v>
      </c>
      <c r="D107" s="663" t="s">
        <v>808</v>
      </c>
      <c r="E107" s="669"/>
      <c r="F107" s="669"/>
      <c r="G107" s="669" t="s">
        <v>829</v>
      </c>
      <c r="H107" s="669"/>
      <c r="I107" s="683"/>
      <c r="J107" s="815"/>
      <c r="K107" s="673" t="s">
        <v>552</v>
      </c>
      <c r="L107" s="673"/>
      <c r="M107" s="673"/>
    </row>
    <row r="108" spans="3:13" ht="29">
      <c r="C108" s="677">
        <v>99</v>
      </c>
      <c r="D108" s="663" t="s">
        <v>809</v>
      </c>
      <c r="E108" s="669"/>
      <c r="F108" s="669"/>
      <c r="G108" s="669" t="s">
        <v>830</v>
      </c>
      <c r="H108" s="669"/>
      <c r="I108" s="683"/>
      <c r="J108" s="815"/>
      <c r="K108" s="673" t="s">
        <v>552</v>
      </c>
      <c r="L108" s="673"/>
      <c r="M108" s="673"/>
    </row>
    <row r="109" spans="3:13" ht="15" thickBot="1">
      <c r="C109" s="679">
        <v>100</v>
      </c>
      <c r="D109" s="664" t="s">
        <v>810</v>
      </c>
      <c r="E109" s="680"/>
      <c r="F109" s="680"/>
      <c r="G109" s="680" t="s">
        <v>831</v>
      </c>
      <c r="H109" s="680"/>
      <c r="I109" s="684"/>
      <c r="J109" s="816"/>
      <c r="K109" s="673" t="s">
        <v>552</v>
      </c>
      <c r="L109" s="673"/>
      <c r="M109" s="673"/>
    </row>
    <row r="110" spans="3:13">
      <c r="C110" s="674">
        <v>101</v>
      </c>
      <c r="D110" s="662" t="s">
        <v>834</v>
      </c>
      <c r="E110" s="675"/>
      <c r="F110" s="675"/>
      <c r="G110" s="675" t="s">
        <v>844</v>
      </c>
      <c r="H110" s="675"/>
      <c r="I110" s="682"/>
      <c r="J110" s="814" t="s">
        <v>855</v>
      </c>
      <c r="K110" s="673" t="s">
        <v>552</v>
      </c>
      <c r="L110" s="673"/>
      <c r="M110" s="673"/>
    </row>
    <row r="111" spans="3:13">
      <c r="C111" s="677">
        <v>102</v>
      </c>
      <c r="D111" s="663" t="s">
        <v>835</v>
      </c>
      <c r="E111" s="669"/>
      <c r="F111" s="669"/>
      <c r="G111" s="669" t="s">
        <v>845</v>
      </c>
      <c r="H111" s="669"/>
      <c r="I111" s="683"/>
      <c r="J111" s="815"/>
      <c r="K111" s="673" t="s">
        <v>552</v>
      </c>
      <c r="L111" s="673"/>
      <c r="M111" s="673"/>
    </row>
    <row r="112" spans="3:13">
      <c r="C112" s="677">
        <v>103</v>
      </c>
      <c r="D112" s="663" t="s">
        <v>836</v>
      </c>
      <c r="E112" s="669"/>
      <c r="F112" s="669"/>
      <c r="G112" s="669" t="s">
        <v>846</v>
      </c>
      <c r="H112" s="669"/>
      <c r="I112" s="683"/>
      <c r="J112" s="815"/>
      <c r="K112" s="673" t="s">
        <v>552</v>
      </c>
      <c r="L112" s="673"/>
      <c r="M112" s="673"/>
    </row>
    <row r="113" spans="3:13">
      <c r="C113" s="677">
        <v>104</v>
      </c>
      <c r="D113" s="663" t="s">
        <v>837</v>
      </c>
      <c r="E113" s="669"/>
      <c r="F113" s="669"/>
      <c r="G113" s="669" t="s">
        <v>847</v>
      </c>
      <c r="H113" s="669"/>
      <c r="I113" s="683"/>
      <c r="J113" s="815"/>
      <c r="K113" s="673" t="s">
        <v>552</v>
      </c>
      <c r="L113" s="673"/>
      <c r="M113" s="673"/>
    </row>
    <row r="114" spans="3:13">
      <c r="C114" s="677">
        <v>105</v>
      </c>
      <c r="D114" s="663" t="s">
        <v>838</v>
      </c>
      <c r="E114" s="669"/>
      <c r="F114" s="669"/>
      <c r="G114" s="669" t="s">
        <v>848</v>
      </c>
      <c r="H114" s="669"/>
      <c r="I114" s="683"/>
      <c r="J114" s="815"/>
      <c r="K114" s="673" t="s">
        <v>552</v>
      </c>
      <c r="L114" s="673"/>
      <c r="M114" s="673"/>
    </row>
    <row r="115" spans="3:13">
      <c r="C115" s="677">
        <v>106</v>
      </c>
      <c r="D115" s="663" t="s">
        <v>839</v>
      </c>
      <c r="E115" s="669"/>
      <c r="F115" s="669"/>
      <c r="G115" s="669" t="s">
        <v>849</v>
      </c>
      <c r="H115" s="669"/>
      <c r="I115" s="683"/>
      <c r="J115" s="815"/>
      <c r="K115" s="673" t="s">
        <v>552</v>
      </c>
      <c r="L115" s="673"/>
      <c r="M115" s="673"/>
    </row>
    <row r="116" spans="3:13">
      <c r="C116" s="677">
        <v>107</v>
      </c>
      <c r="D116" s="663" t="s">
        <v>840</v>
      </c>
      <c r="E116" s="669"/>
      <c r="F116" s="669"/>
      <c r="G116" s="669" t="s">
        <v>850</v>
      </c>
      <c r="H116" s="669"/>
      <c r="I116" s="683"/>
      <c r="J116" s="815"/>
      <c r="K116" s="673" t="s">
        <v>552</v>
      </c>
      <c r="L116" s="673"/>
      <c r="M116" s="673"/>
    </row>
    <row r="117" spans="3:13" ht="29">
      <c r="C117" s="677">
        <v>108</v>
      </c>
      <c r="D117" s="663" t="s">
        <v>841</v>
      </c>
      <c r="E117" s="669"/>
      <c r="F117" s="669"/>
      <c r="G117" s="669" t="s">
        <v>851</v>
      </c>
      <c r="H117" s="669"/>
      <c r="I117" s="683"/>
      <c r="J117" s="815"/>
      <c r="K117" s="673" t="s">
        <v>552</v>
      </c>
      <c r="L117" s="673"/>
      <c r="M117" s="673"/>
    </row>
    <row r="118" spans="3:13" ht="29">
      <c r="C118" s="677">
        <v>109</v>
      </c>
      <c r="D118" s="663" t="s">
        <v>842</v>
      </c>
      <c r="E118" s="669"/>
      <c r="F118" s="669"/>
      <c r="G118" s="669" t="s">
        <v>852</v>
      </c>
      <c r="H118" s="669"/>
      <c r="I118" s="683"/>
      <c r="J118" s="815"/>
      <c r="K118" s="673" t="s">
        <v>552</v>
      </c>
      <c r="L118" s="673"/>
      <c r="M118" s="673"/>
    </row>
    <row r="119" spans="3:13" ht="29.5" thickBot="1">
      <c r="C119" s="679">
        <v>110</v>
      </c>
      <c r="D119" s="664" t="s">
        <v>843</v>
      </c>
      <c r="E119" s="680"/>
      <c r="F119" s="680"/>
      <c r="G119" s="680" t="s">
        <v>853</v>
      </c>
      <c r="H119" s="680"/>
      <c r="I119" s="684"/>
      <c r="J119" s="816"/>
      <c r="K119" s="673" t="s">
        <v>552</v>
      </c>
      <c r="L119" s="673"/>
      <c r="M119" s="673"/>
    </row>
    <row r="120" spans="3:13">
      <c r="C120" s="674">
        <v>111</v>
      </c>
      <c r="D120" s="675" t="s">
        <v>592</v>
      </c>
      <c r="E120" s="675"/>
      <c r="F120" s="675"/>
      <c r="G120" s="675" t="s">
        <v>856</v>
      </c>
      <c r="H120" s="675"/>
      <c r="I120" s="682"/>
      <c r="J120" s="814" t="s">
        <v>854</v>
      </c>
      <c r="K120" s="673" t="s">
        <v>552</v>
      </c>
      <c r="L120" s="673"/>
      <c r="M120" s="673"/>
    </row>
    <row r="121" spans="3:13">
      <c r="C121" s="677">
        <v>112</v>
      </c>
      <c r="D121" s="669" t="s">
        <v>559</v>
      </c>
      <c r="E121" s="669"/>
      <c r="F121" s="669"/>
      <c r="G121" s="669" t="s">
        <v>857</v>
      </c>
      <c r="H121" s="669"/>
      <c r="I121" s="683"/>
      <c r="J121" s="815"/>
      <c r="K121" s="673" t="s">
        <v>552</v>
      </c>
      <c r="L121" s="673"/>
      <c r="M121" s="673"/>
    </row>
    <row r="122" spans="3:13">
      <c r="C122" s="677">
        <v>113</v>
      </c>
      <c r="D122" s="669" t="s">
        <v>560</v>
      </c>
      <c r="E122" s="669"/>
      <c r="F122" s="669"/>
      <c r="G122" s="669" t="s">
        <v>858</v>
      </c>
      <c r="H122" s="669"/>
      <c r="I122" s="683"/>
      <c r="J122" s="815"/>
      <c r="K122" s="673" t="s">
        <v>552</v>
      </c>
      <c r="L122" s="673"/>
      <c r="M122" s="673"/>
    </row>
    <row r="123" spans="3:13">
      <c r="C123" s="677">
        <v>114</v>
      </c>
      <c r="D123" s="669" t="s">
        <v>561</v>
      </c>
      <c r="E123" s="669"/>
      <c r="F123" s="669"/>
      <c r="G123" s="669" t="s">
        <v>859</v>
      </c>
      <c r="H123" s="669"/>
      <c r="I123" s="683"/>
      <c r="J123" s="815"/>
      <c r="K123" s="673" t="s">
        <v>552</v>
      </c>
      <c r="L123" s="673"/>
      <c r="M123" s="673"/>
    </row>
    <row r="124" spans="3:13">
      <c r="C124" s="677">
        <v>115</v>
      </c>
      <c r="D124" s="669" t="s">
        <v>710</v>
      </c>
      <c r="E124" s="669"/>
      <c r="F124" s="669"/>
      <c r="G124" s="669" t="s">
        <v>860</v>
      </c>
      <c r="H124" s="669"/>
      <c r="I124" s="683"/>
      <c r="J124" s="815"/>
      <c r="K124" s="673" t="s">
        <v>552</v>
      </c>
      <c r="L124" s="673"/>
      <c r="M124" s="673"/>
    </row>
    <row r="125" spans="3:13">
      <c r="C125" s="677">
        <v>116</v>
      </c>
      <c r="D125" s="669" t="s">
        <v>711</v>
      </c>
      <c r="E125" s="669"/>
      <c r="F125" s="669"/>
      <c r="G125" s="669" t="s">
        <v>861</v>
      </c>
      <c r="H125" s="669"/>
      <c r="I125" s="683"/>
      <c r="J125" s="815"/>
      <c r="K125" s="673" t="s">
        <v>552</v>
      </c>
      <c r="L125" s="673"/>
      <c r="M125" s="673"/>
    </row>
    <row r="126" spans="3:13" ht="15" thickBot="1">
      <c r="C126" s="679">
        <v>117</v>
      </c>
      <c r="D126" s="680" t="s">
        <v>712</v>
      </c>
      <c r="E126" s="680"/>
      <c r="F126" s="680"/>
      <c r="G126" s="680" t="s">
        <v>862</v>
      </c>
      <c r="H126" s="680"/>
      <c r="I126" s="684"/>
      <c r="J126" s="816"/>
      <c r="K126" s="673" t="s">
        <v>552</v>
      </c>
      <c r="L126" s="673"/>
      <c r="M126" s="673"/>
    </row>
    <row r="127" spans="3:13">
      <c r="C127" s="674">
        <v>118</v>
      </c>
      <c r="D127" s="662" t="s">
        <v>565</v>
      </c>
      <c r="E127" s="675" t="s">
        <v>568</v>
      </c>
      <c r="F127" s="675"/>
      <c r="G127" s="675" t="s">
        <v>578</v>
      </c>
      <c r="H127" s="675"/>
      <c r="I127" s="682"/>
      <c r="J127" s="799"/>
      <c r="K127" s="673" t="s">
        <v>549</v>
      </c>
      <c r="L127" s="673"/>
      <c r="M127" s="673"/>
    </row>
    <row r="128" spans="3:13">
      <c r="C128" s="677">
        <v>119</v>
      </c>
      <c r="D128" s="663" t="s">
        <v>598</v>
      </c>
      <c r="E128" s="669" t="s">
        <v>606</v>
      </c>
      <c r="F128" s="669"/>
      <c r="G128" s="669" t="s">
        <v>605</v>
      </c>
      <c r="H128" s="669"/>
      <c r="I128" s="683"/>
      <c r="J128" s="800"/>
      <c r="K128" s="673" t="s">
        <v>546</v>
      </c>
      <c r="L128" s="673"/>
      <c r="M128" s="673"/>
    </row>
    <row r="129" spans="3:13">
      <c r="C129" s="677">
        <v>120</v>
      </c>
      <c r="D129" s="663" t="s">
        <v>863</v>
      </c>
      <c r="E129" s="669"/>
      <c r="F129" s="669"/>
      <c r="G129" s="669" t="s">
        <v>906</v>
      </c>
      <c r="H129" s="669"/>
      <c r="I129" s="683"/>
      <c r="J129" s="800"/>
      <c r="K129" s="673" t="s">
        <v>552</v>
      </c>
      <c r="L129" s="673"/>
      <c r="M129" s="673"/>
    </row>
    <row r="130" spans="3:13">
      <c r="C130" s="677">
        <v>121</v>
      </c>
      <c r="D130" s="663" t="s">
        <v>864</v>
      </c>
      <c r="E130" s="669"/>
      <c r="F130" s="669"/>
      <c r="G130" s="669" t="s">
        <v>907</v>
      </c>
      <c r="H130" s="669"/>
      <c r="I130" s="683"/>
      <c r="J130" s="800"/>
      <c r="K130" s="673" t="s">
        <v>552</v>
      </c>
      <c r="L130" s="673"/>
      <c r="M130" s="673"/>
    </row>
    <row r="131" spans="3:13">
      <c r="C131" s="677">
        <v>122</v>
      </c>
      <c r="D131" s="663" t="s">
        <v>632</v>
      </c>
      <c r="E131" s="669"/>
      <c r="F131" s="669"/>
      <c r="G131" s="669" t="s">
        <v>647</v>
      </c>
      <c r="H131" s="669"/>
      <c r="I131" s="683"/>
      <c r="J131" s="800"/>
      <c r="K131" s="673" t="s">
        <v>546</v>
      </c>
      <c r="L131" s="673"/>
      <c r="M131" s="673"/>
    </row>
    <row r="132" spans="3:13">
      <c r="C132" s="677">
        <v>123</v>
      </c>
      <c r="D132" s="663" t="s">
        <v>865</v>
      </c>
      <c r="E132" s="669"/>
      <c r="F132" s="669"/>
      <c r="G132" s="669" t="s">
        <v>908</v>
      </c>
      <c r="H132" s="669"/>
      <c r="I132" s="683"/>
      <c r="J132" s="800"/>
      <c r="K132" s="673" t="s">
        <v>552</v>
      </c>
      <c r="L132" s="673"/>
      <c r="M132" s="673"/>
    </row>
    <row r="133" spans="3:13">
      <c r="C133" s="677">
        <v>124</v>
      </c>
      <c r="D133" s="663" t="s">
        <v>633</v>
      </c>
      <c r="E133" s="669"/>
      <c r="F133" s="669"/>
      <c r="G133" s="669" t="s">
        <v>648</v>
      </c>
      <c r="H133" s="669"/>
      <c r="I133" s="683"/>
      <c r="J133" s="800"/>
      <c r="K133" s="673" t="s">
        <v>547</v>
      </c>
      <c r="L133" s="673"/>
      <c r="M133" s="673"/>
    </row>
    <row r="134" spans="3:13">
      <c r="C134" s="677">
        <v>125</v>
      </c>
      <c r="D134" s="663" t="s">
        <v>664</v>
      </c>
      <c r="E134" s="669"/>
      <c r="F134" s="669"/>
      <c r="G134" s="669" t="s">
        <v>686</v>
      </c>
      <c r="H134" s="669"/>
      <c r="I134" s="683"/>
      <c r="J134" s="800"/>
      <c r="K134" s="673" t="s">
        <v>547</v>
      </c>
      <c r="L134" s="673"/>
      <c r="M134" s="673"/>
    </row>
    <row r="135" spans="3:13">
      <c r="C135" s="677">
        <v>126</v>
      </c>
      <c r="D135" s="663" t="s">
        <v>634</v>
      </c>
      <c r="E135" s="669"/>
      <c r="F135" s="669"/>
      <c r="G135" s="669" t="s">
        <v>649</v>
      </c>
      <c r="H135" s="669"/>
      <c r="I135" s="683"/>
      <c r="J135" s="800"/>
      <c r="K135" s="673" t="s">
        <v>546</v>
      </c>
      <c r="L135" s="673"/>
      <c r="M135" s="673"/>
    </row>
    <row r="136" spans="3:13">
      <c r="C136" s="677">
        <v>127</v>
      </c>
      <c r="D136" s="663" t="s">
        <v>665</v>
      </c>
      <c r="E136" s="669"/>
      <c r="F136" s="669"/>
      <c r="G136" s="669" t="s">
        <v>687</v>
      </c>
      <c r="H136" s="669"/>
      <c r="I136" s="683"/>
      <c r="J136" s="800"/>
      <c r="K136" s="673" t="s">
        <v>547</v>
      </c>
      <c r="L136" s="673"/>
      <c r="M136" s="673"/>
    </row>
    <row r="137" spans="3:13">
      <c r="C137" s="677">
        <v>128</v>
      </c>
      <c r="D137" s="663" t="s">
        <v>866</v>
      </c>
      <c r="E137" s="669"/>
      <c r="F137" s="669"/>
      <c r="G137" s="669" t="s">
        <v>909</v>
      </c>
      <c r="H137" s="669"/>
      <c r="I137" s="683"/>
      <c r="J137" s="800"/>
      <c r="K137" s="673" t="s">
        <v>552</v>
      </c>
      <c r="L137" s="673"/>
      <c r="M137" s="673"/>
    </row>
    <row r="138" spans="3:13">
      <c r="C138" s="677">
        <v>129</v>
      </c>
      <c r="D138" s="663" t="s">
        <v>867</v>
      </c>
      <c r="E138" s="669"/>
      <c r="F138" s="669"/>
      <c r="G138" s="669" t="s">
        <v>910</v>
      </c>
      <c r="H138" s="669"/>
      <c r="I138" s="683"/>
      <c r="J138" s="800"/>
      <c r="K138" s="673" t="s">
        <v>552</v>
      </c>
      <c r="L138" s="673"/>
      <c r="M138" s="673"/>
    </row>
    <row r="139" spans="3:13">
      <c r="C139" s="677">
        <v>130</v>
      </c>
      <c r="D139" s="663" t="s">
        <v>868</v>
      </c>
      <c r="E139" s="669"/>
      <c r="F139" s="669"/>
      <c r="G139" s="669" t="s">
        <v>911</v>
      </c>
      <c r="H139" s="669"/>
      <c r="I139" s="683"/>
      <c r="J139" s="800"/>
      <c r="K139" s="673" t="s">
        <v>552</v>
      </c>
      <c r="L139" s="673"/>
      <c r="M139" s="673"/>
    </row>
    <row r="140" spans="3:13" ht="29.5" thickBot="1">
      <c r="C140" s="679">
        <v>131</v>
      </c>
      <c r="D140" s="664" t="s">
        <v>869</v>
      </c>
      <c r="E140" s="680"/>
      <c r="F140" s="680"/>
      <c r="G140" s="680" t="s">
        <v>912</v>
      </c>
      <c r="H140" s="680"/>
      <c r="I140" s="684"/>
      <c r="J140" s="801"/>
      <c r="K140" s="673" t="s">
        <v>552</v>
      </c>
      <c r="L140" s="673"/>
      <c r="M140" s="673"/>
    </row>
    <row r="141" spans="3:13">
      <c r="C141" s="674">
        <v>132</v>
      </c>
      <c r="D141" s="662" t="s">
        <v>133</v>
      </c>
      <c r="E141" s="675"/>
      <c r="F141" s="675"/>
      <c r="G141" s="675" t="s">
        <v>650</v>
      </c>
      <c r="H141" s="675"/>
      <c r="I141" s="682"/>
      <c r="J141" s="799"/>
      <c r="K141" s="673" t="s">
        <v>546</v>
      </c>
      <c r="L141" s="673"/>
      <c r="M141" s="673"/>
    </row>
    <row r="142" spans="3:13">
      <c r="C142" s="677">
        <v>133</v>
      </c>
      <c r="D142" s="663" t="s">
        <v>870</v>
      </c>
      <c r="E142" s="669"/>
      <c r="F142" s="669"/>
      <c r="G142" s="669" t="s">
        <v>913</v>
      </c>
      <c r="H142" s="669"/>
      <c r="I142" s="683"/>
      <c r="J142" s="800"/>
      <c r="K142" s="673" t="s">
        <v>552</v>
      </c>
      <c r="L142" s="673"/>
      <c r="M142" s="673"/>
    </row>
    <row r="143" spans="3:13">
      <c r="C143" s="677">
        <v>134</v>
      </c>
      <c r="D143" s="663" t="s">
        <v>666</v>
      </c>
      <c r="E143" s="669"/>
      <c r="F143" s="669"/>
      <c r="G143" s="669" t="s">
        <v>688</v>
      </c>
      <c r="H143" s="669"/>
      <c r="I143" s="683"/>
      <c r="J143" s="800"/>
      <c r="K143" s="673" t="s">
        <v>547</v>
      </c>
      <c r="L143" s="673"/>
      <c r="M143" s="673"/>
    </row>
    <row r="144" spans="3:13">
      <c r="C144" s="677">
        <v>135</v>
      </c>
      <c r="D144" s="663" t="s">
        <v>667</v>
      </c>
      <c r="E144" s="669"/>
      <c r="F144" s="669"/>
      <c r="G144" s="669" t="s">
        <v>689</v>
      </c>
      <c r="H144" s="669"/>
      <c r="I144" s="683"/>
      <c r="J144" s="800"/>
      <c r="K144" s="673" t="s">
        <v>547</v>
      </c>
      <c r="L144" s="673"/>
      <c r="M144" s="673"/>
    </row>
    <row r="145" spans="3:13">
      <c r="C145" s="677">
        <v>136</v>
      </c>
      <c r="D145" s="663" t="s">
        <v>668</v>
      </c>
      <c r="E145" s="669"/>
      <c r="F145" s="669"/>
      <c r="G145" s="669" t="s">
        <v>690</v>
      </c>
      <c r="H145" s="669"/>
      <c r="I145" s="683"/>
      <c r="J145" s="800"/>
      <c r="K145" s="673" t="s">
        <v>547</v>
      </c>
      <c r="L145" s="673"/>
      <c r="M145" s="673"/>
    </row>
    <row r="146" spans="3:13">
      <c r="C146" s="677">
        <v>137</v>
      </c>
      <c r="D146" s="663" t="s">
        <v>669</v>
      </c>
      <c r="E146" s="669"/>
      <c r="F146" s="669"/>
      <c r="G146" s="669" t="s">
        <v>691</v>
      </c>
      <c r="H146" s="669"/>
      <c r="I146" s="683"/>
      <c r="J146" s="800"/>
      <c r="K146" s="673" t="s">
        <v>547</v>
      </c>
      <c r="L146" s="673"/>
      <c r="M146" s="673"/>
    </row>
    <row r="147" spans="3:13">
      <c r="C147" s="677">
        <v>138</v>
      </c>
      <c r="D147" s="663" t="s">
        <v>670</v>
      </c>
      <c r="E147" s="669"/>
      <c r="F147" s="669"/>
      <c r="G147" s="669" t="s">
        <v>692</v>
      </c>
      <c r="H147" s="669"/>
      <c r="I147" s="683"/>
      <c r="J147" s="800"/>
      <c r="K147" s="673" t="s">
        <v>547</v>
      </c>
      <c r="L147" s="673"/>
      <c r="M147" s="673"/>
    </row>
    <row r="148" spans="3:13">
      <c r="C148" s="677">
        <v>139</v>
      </c>
      <c r="D148" s="663" t="s">
        <v>871</v>
      </c>
      <c r="E148" s="669"/>
      <c r="F148" s="669"/>
      <c r="G148" s="669" t="s">
        <v>914</v>
      </c>
      <c r="H148" s="669"/>
      <c r="I148" s="683"/>
      <c r="J148" s="800"/>
      <c r="K148" s="673" t="s">
        <v>552</v>
      </c>
      <c r="L148" s="673"/>
      <c r="M148" s="673"/>
    </row>
    <row r="149" spans="3:13">
      <c r="C149" s="677">
        <v>140</v>
      </c>
      <c r="D149" s="663" t="s">
        <v>872</v>
      </c>
      <c r="E149" s="669"/>
      <c r="F149" s="669"/>
      <c r="G149" s="669" t="s">
        <v>915</v>
      </c>
      <c r="H149" s="669"/>
      <c r="I149" s="683"/>
      <c r="J149" s="800"/>
      <c r="K149" s="673" t="s">
        <v>552</v>
      </c>
      <c r="L149" s="673"/>
      <c r="M149" s="673"/>
    </row>
    <row r="150" spans="3:13" ht="29">
      <c r="C150" s="677">
        <v>141</v>
      </c>
      <c r="D150" s="663" t="s">
        <v>873</v>
      </c>
      <c r="E150" s="669"/>
      <c r="F150" s="669"/>
      <c r="G150" s="669" t="s">
        <v>916</v>
      </c>
      <c r="H150" s="669"/>
      <c r="I150" s="683"/>
      <c r="J150" s="800"/>
      <c r="K150" s="673" t="s">
        <v>552</v>
      </c>
      <c r="L150" s="673"/>
      <c r="M150" s="673"/>
    </row>
    <row r="151" spans="3:13">
      <c r="C151" s="677">
        <v>142</v>
      </c>
      <c r="D151" s="663" t="s">
        <v>874</v>
      </c>
      <c r="E151" s="669"/>
      <c r="F151" s="669"/>
      <c r="G151" s="669" t="s">
        <v>917</v>
      </c>
      <c r="H151" s="669"/>
      <c r="I151" s="683"/>
      <c r="J151" s="800"/>
      <c r="K151" s="673" t="s">
        <v>552</v>
      </c>
      <c r="L151" s="673"/>
      <c r="M151" s="673"/>
    </row>
    <row r="152" spans="3:13">
      <c r="C152" s="677">
        <v>143</v>
      </c>
      <c r="D152" s="663" t="s">
        <v>875</v>
      </c>
      <c r="E152" s="669"/>
      <c r="F152" s="669"/>
      <c r="G152" s="669" t="s">
        <v>918</v>
      </c>
      <c r="H152" s="669"/>
      <c r="I152" s="683"/>
      <c r="J152" s="800"/>
      <c r="K152" s="673" t="s">
        <v>552</v>
      </c>
      <c r="L152" s="673"/>
      <c r="M152" s="673"/>
    </row>
    <row r="153" spans="3:13">
      <c r="C153" s="677">
        <v>144</v>
      </c>
      <c r="D153" s="663" t="s">
        <v>876</v>
      </c>
      <c r="E153" s="669"/>
      <c r="F153" s="669"/>
      <c r="G153" s="669" t="s">
        <v>919</v>
      </c>
      <c r="H153" s="669"/>
      <c r="I153" s="683"/>
      <c r="J153" s="800"/>
      <c r="K153" s="673" t="s">
        <v>552</v>
      </c>
      <c r="L153" s="673"/>
      <c r="M153" s="673"/>
    </row>
    <row r="154" spans="3:13">
      <c r="C154" s="677">
        <v>145</v>
      </c>
      <c r="D154" s="663" t="s">
        <v>671</v>
      </c>
      <c r="E154" s="669"/>
      <c r="F154" s="669"/>
      <c r="G154" s="669" t="s">
        <v>693</v>
      </c>
      <c r="H154" s="669"/>
      <c r="I154" s="683"/>
      <c r="J154" s="800"/>
      <c r="K154" s="673" t="s">
        <v>547</v>
      </c>
      <c r="L154" s="673"/>
      <c r="M154" s="673"/>
    </row>
    <row r="155" spans="3:13">
      <c r="C155" s="677">
        <v>146</v>
      </c>
      <c r="D155" s="663" t="s">
        <v>672</v>
      </c>
      <c r="E155" s="669"/>
      <c r="F155" s="669"/>
      <c r="G155" s="669" t="s">
        <v>694</v>
      </c>
      <c r="H155" s="669"/>
      <c r="I155" s="683"/>
      <c r="J155" s="800"/>
      <c r="K155" s="673" t="s">
        <v>547</v>
      </c>
      <c r="L155" s="673"/>
      <c r="M155" s="673"/>
    </row>
    <row r="156" spans="3:13">
      <c r="C156" s="677">
        <v>147</v>
      </c>
      <c r="D156" s="663" t="s">
        <v>877</v>
      </c>
      <c r="E156" s="669"/>
      <c r="F156" s="669"/>
      <c r="G156" s="669" t="s">
        <v>920</v>
      </c>
      <c r="H156" s="669"/>
      <c r="I156" s="683"/>
      <c r="J156" s="800"/>
      <c r="K156" s="673" t="s">
        <v>552</v>
      </c>
      <c r="L156" s="673"/>
      <c r="M156" s="673"/>
    </row>
    <row r="157" spans="3:13">
      <c r="C157" s="677">
        <v>148</v>
      </c>
      <c r="D157" s="663" t="s">
        <v>878</v>
      </c>
      <c r="E157" s="669"/>
      <c r="F157" s="669"/>
      <c r="G157" s="669" t="s">
        <v>921</v>
      </c>
      <c r="H157" s="669"/>
      <c r="I157" s="683"/>
      <c r="J157" s="800"/>
      <c r="K157" s="673" t="s">
        <v>552</v>
      </c>
      <c r="L157" s="673"/>
      <c r="M157" s="673"/>
    </row>
    <row r="158" spans="3:13">
      <c r="C158" s="677">
        <v>149</v>
      </c>
      <c r="D158" s="663" t="s">
        <v>879</v>
      </c>
      <c r="E158" s="669"/>
      <c r="F158" s="669"/>
      <c r="G158" s="669" t="s">
        <v>922</v>
      </c>
      <c r="H158" s="669"/>
      <c r="I158" s="683"/>
      <c r="J158" s="800"/>
      <c r="K158" s="673" t="s">
        <v>552</v>
      </c>
      <c r="L158" s="673"/>
      <c r="M158" s="673"/>
    </row>
    <row r="159" spans="3:13">
      <c r="C159" s="677">
        <v>150</v>
      </c>
      <c r="D159" s="663" t="s">
        <v>880</v>
      </c>
      <c r="E159" s="669"/>
      <c r="F159" s="669"/>
      <c r="G159" s="669" t="s">
        <v>923</v>
      </c>
      <c r="H159" s="669"/>
      <c r="I159" s="683"/>
      <c r="J159" s="800"/>
      <c r="K159" s="673" t="s">
        <v>552</v>
      </c>
      <c r="L159" s="673"/>
      <c r="M159" s="673"/>
    </row>
    <row r="160" spans="3:13">
      <c r="C160" s="677">
        <v>151</v>
      </c>
      <c r="D160" s="663" t="s">
        <v>881</v>
      </c>
      <c r="E160" s="669"/>
      <c r="F160" s="669"/>
      <c r="G160" s="669" t="s">
        <v>924</v>
      </c>
      <c r="H160" s="669"/>
      <c r="I160" s="683"/>
      <c r="J160" s="800"/>
      <c r="K160" s="673" t="s">
        <v>552</v>
      </c>
      <c r="L160" s="673"/>
      <c r="M160" s="673"/>
    </row>
    <row r="161" spans="3:13">
      <c r="C161" s="677">
        <v>152</v>
      </c>
      <c r="D161" s="663" t="s">
        <v>882</v>
      </c>
      <c r="E161" s="669"/>
      <c r="F161" s="669"/>
      <c r="G161" s="669" t="s">
        <v>925</v>
      </c>
      <c r="H161" s="669"/>
      <c r="I161" s="683"/>
      <c r="J161" s="800"/>
      <c r="K161" s="673" t="s">
        <v>552</v>
      </c>
      <c r="L161" s="673"/>
      <c r="M161" s="673"/>
    </row>
    <row r="162" spans="3:13">
      <c r="C162" s="677">
        <v>153</v>
      </c>
      <c r="D162" s="663" t="s">
        <v>883</v>
      </c>
      <c r="E162" s="669"/>
      <c r="F162" s="669"/>
      <c r="G162" s="669" t="s">
        <v>926</v>
      </c>
      <c r="H162" s="669"/>
      <c r="I162" s="683"/>
      <c r="J162" s="800"/>
      <c r="K162" s="673" t="s">
        <v>552</v>
      </c>
      <c r="L162" s="673"/>
      <c r="M162" s="673"/>
    </row>
    <row r="163" spans="3:13">
      <c r="C163" s="677">
        <v>154</v>
      </c>
      <c r="D163" s="663" t="s">
        <v>884</v>
      </c>
      <c r="E163" s="669"/>
      <c r="F163" s="669"/>
      <c r="G163" s="669" t="s">
        <v>927</v>
      </c>
      <c r="H163" s="669"/>
      <c r="I163" s="683"/>
      <c r="J163" s="800"/>
      <c r="K163" s="673" t="s">
        <v>552</v>
      </c>
      <c r="L163" s="673"/>
      <c r="M163" s="673"/>
    </row>
    <row r="164" spans="3:13" ht="15" thickBot="1">
      <c r="C164" s="679">
        <v>155</v>
      </c>
      <c r="D164" s="664" t="s">
        <v>885</v>
      </c>
      <c r="E164" s="680"/>
      <c r="F164" s="680"/>
      <c r="G164" s="680" t="s">
        <v>928</v>
      </c>
      <c r="H164" s="680"/>
      <c r="I164" s="684"/>
      <c r="J164" s="801"/>
      <c r="K164" s="673" t="s">
        <v>552</v>
      </c>
      <c r="L164" s="673"/>
      <c r="M164" s="673"/>
    </row>
    <row r="165" spans="3:13">
      <c r="C165" s="674">
        <v>156</v>
      </c>
      <c r="D165" s="662" t="s">
        <v>673</v>
      </c>
      <c r="E165" s="675"/>
      <c r="F165" s="675"/>
      <c r="G165" s="675" t="s">
        <v>695</v>
      </c>
      <c r="H165" s="675"/>
      <c r="I165" s="682"/>
      <c r="J165" s="799"/>
      <c r="K165" s="673" t="s">
        <v>547</v>
      </c>
      <c r="L165" s="673"/>
      <c r="M165" s="673"/>
    </row>
    <row r="166" spans="3:13" ht="29">
      <c r="C166" s="677">
        <v>157</v>
      </c>
      <c r="D166" s="663" t="s">
        <v>674</v>
      </c>
      <c r="E166" s="669"/>
      <c r="F166" s="669"/>
      <c r="G166" s="669" t="s">
        <v>696</v>
      </c>
      <c r="H166" s="669"/>
      <c r="I166" s="683"/>
      <c r="J166" s="800"/>
      <c r="K166" s="673" t="s">
        <v>547</v>
      </c>
      <c r="L166" s="673"/>
      <c r="M166" s="673"/>
    </row>
    <row r="167" spans="3:13">
      <c r="C167" s="677">
        <v>158</v>
      </c>
      <c r="D167" s="663" t="s">
        <v>886</v>
      </c>
      <c r="E167" s="669"/>
      <c r="F167" s="669"/>
      <c r="G167" s="669" t="s">
        <v>929</v>
      </c>
      <c r="H167" s="669"/>
      <c r="I167" s="683"/>
      <c r="J167" s="800"/>
      <c r="K167" s="673" t="s">
        <v>547</v>
      </c>
      <c r="L167" s="673"/>
      <c r="M167" s="673"/>
    </row>
    <row r="168" spans="3:13">
      <c r="C168" s="677">
        <v>159</v>
      </c>
      <c r="D168" s="663" t="s">
        <v>887</v>
      </c>
      <c r="E168" s="669"/>
      <c r="F168" s="669"/>
      <c r="G168" s="669" t="s">
        <v>930</v>
      </c>
      <c r="H168" s="669"/>
      <c r="I168" s="683"/>
      <c r="J168" s="800"/>
      <c r="K168" s="673" t="s">
        <v>552</v>
      </c>
      <c r="L168" s="673"/>
      <c r="M168" s="673"/>
    </row>
    <row r="169" spans="3:13">
      <c r="C169" s="677">
        <v>160</v>
      </c>
      <c r="D169" s="663" t="s">
        <v>888</v>
      </c>
      <c r="E169" s="669"/>
      <c r="F169" s="669"/>
      <c r="G169" s="669" t="s">
        <v>931</v>
      </c>
      <c r="H169" s="669"/>
      <c r="I169" s="683"/>
      <c r="J169" s="800"/>
      <c r="K169" s="673" t="s">
        <v>552</v>
      </c>
      <c r="L169" s="673"/>
      <c r="M169" s="673"/>
    </row>
    <row r="170" spans="3:13">
      <c r="C170" s="677">
        <v>161</v>
      </c>
      <c r="D170" s="663" t="s">
        <v>889</v>
      </c>
      <c r="E170" s="669"/>
      <c r="F170" s="669"/>
      <c r="G170" s="669" t="s">
        <v>932</v>
      </c>
      <c r="H170" s="669"/>
      <c r="I170" s="683"/>
      <c r="J170" s="800"/>
      <c r="K170" s="673" t="s">
        <v>552</v>
      </c>
      <c r="L170" s="673"/>
      <c r="M170" s="673"/>
    </row>
    <row r="171" spans="3:13">
      <c r="C171" s="677">
        <v>162</v>
      </c>
      <c r="D171" s="663" t="s">
        <v>890</v>
      </c>
      <c r="E171" s="669"/>
      <c r="F171" s="669"/>
      <c r="G171" s="669" t="s">
        <v>933</v>
      </c>
      <c r="H171" s="669"/>
      <c r="I171" s="683"/>
      <c r="J171" s="800"/>
      <c r="K171" s="673" t="s">
        <v>552</v>
      </c>
      <c r="L171" s="673"/>
      <c r="M171" s="673"/>
    </row>
    <row r="172" spans="3:13">
      <c r="C172" s="677">
        <v>163</v>
      </c>
      <c r="D172" s="663" t="s">
        <v>891</v>
      </c>
      <c r="E172" s="669"/>
      <c r="F172" s="669"/>
      <c r="G172" s="669" t="s">
        <v>934</v>
      </c>
      <c r="H172" s="669"/>
      <c r="I172" s="683"/>
      <c r="J172" s="800"/>
      <c r="K172" s="673" t="s">
        <v>552</v>
      </c>
      <c r="L172" s="673"/>
      <c r="M172" s="673"/>
    </row>
    <row r="173" spans="3:13">
      <c r="C173" s="677">
        <v>164</v>
      </c>
      <c r="D173" s="663" t="s">
        <v>635</v>
      </c>
      <c r="E173" s="669"/>
      <c r="F173" s="669"/>
      <c r="G173" s="669" t="s">
        <v>651</v>
      </c>
      <c r="H173" s="669"/>
      <c r="I173" s="683"/>
      <c r="J173" s="800"/>
      <c r="K173" s="673" t="s">
        <v>546</v>
      </c>
      <c r="L173" s="673"/>
      <c r="M173" s="673"/>
    </row>
    <row r="174" spans="3:13">
      <c r="C174" s="677">
        <v>165</v>
      </c>
      <c r="D174" s="663" t="s">
        <v>636</v>
      </c>
      <c r="E174" s="669"/>
      <c r="F174" s="669"/>
      <c r="G174" s="669" t="s">
        <v>652</v>
      </c>
      <c r="H174" s="669"/>
      <c r="I174" s="683"/>
      <c r="J174" s="800"/>
      <c r="K174" s="673" t="s">
        <v>546</v>
      </c>
      <c r="L174" s="673"/>
      <c r="M174" s="673"/>
    </row>
    <row r="175" spans="3:13">
      <c r="C175" s="677">
        <v>166</v>
      </c>
      <c r="D175" s="663" t="s">
        <v>637</v>
      </c>
      <c r="E175" s="669"/>
      <c r="F175" s="669"/>
      <c r="G175" s="669" t="s">
        <v>653</v>
      </c>
      <c r="H175" s="669"/>
      <c r="I175" s="683"/>
      <c r="J175" s="800"/>
      <c r="K175" s="673" t="s">
        <v>547</v>
      </c>
      <c r="L175" s="673"/>
      <c r="M175" s="673"/>
    </row>
    <row r="176" spans="3:13">
      <c r="C176" s="677">
        <v>167</v>
      </c>
      <c r="D176" s="663" t="s">
        <v>892</v>
      </c>
      <c r="E176" s="669"/>
      <c r="F176" s="669"/>
      <c r="G176" s="669" t="s">
        <v>935</v>
      </c>
      <c r="H176" s="669"/>
      <c r="I176" s="683"/>
      <c r="J176" s="800"/>
      <c r="K176" s="673" t="s">
        <v>552</v>
      </c>
      <c r="L176" s="673"/>
      <c r="M176" s="673"/>
    </row>
    <row r="177" spans="3:13">
      <c r="C177" s="677">
        <v>168</v>
      </c>
      <c r="D177" s="663" t="s">
        <v>893</v>
      </c>
      <c r="E177" s="669"/>
      <c r="F177" s="669"/>
      <c r="G177" s="669" t="s">
        <v>936</v>
      </c>
      <c r="H177" s="669"/>
      <c r="I177" s="683"/>
      <c r="J177" s="800"/>
      <c r="K177" s="673" t="s">
        <v>552</v>
      </c>
      <c r="L177" s="673"/>
      <c r="M177" s="673"/>
    </row>
    <row r="178" spans="3:13">
      <c r="C178" s="677">
        <v>169</v>
      </c>
      <c r="D178" s="663" t="s">
        <v>894</v>
      </c>
      <c r="E178" s="669"/>
      <c r="F178" s="669"/>
      <c r="G178" s="669" t="s">
        <v>937</v>
      </c>
      <c r="H178" s="669"/>
      <c r="I178" s="683"/>
      <c r="J178" s="800"/>
      <c r="K178" s="673" t="s">
        <v>552</v>
      </c>
      <c r="L178" s="673"/>
      <c r="M178" s="673"/>
    </row>
    <row r="179" spans="3:13">
      <c r="C179" s="677">
        <v>170</v>
      </c>
      <c r="D179" s="663" t="s">
        <v>895</v>
      </c>
      <c r="E179" s="669"/>
      <c r="F179" s="669"/>
      <c r="G179" s="669" t="s">
        <v>938</v>
      </c>
      <c r="H179" s="669"/>
      <c r="I179" s="683"/>
      <c r="J179" s="800"/>
      <c r="K179" s="673" t="s">
        <v>552</v>
      </c>
      <c r="L179" s="673"/>
      <c r="M179" s="673"/>
    </row>
    <row r="180" spans="3:13">
      <c r="C180" s="677">
        <v>171</v>
      </c>
      <c r="D180" s="663" t="s">
        <v>896</v>
      </c>
      <c r="E180" s="669"/>
      <c r="F180" s="669"/>
      <c r="G180" s="669" t="s">
        <v>939</v>
      </c>
      <c r="H180" s="669"/>
      <c r="I180" s="683"/>
      <c r="J180" s="800"/>
      <c r="K180" s="673" t="s">
        <v>552</v>
      </c>
      <c r="L180" s="673"/>
      <c r="M180" s="673"/>
    </row>
    <row r="181" spans="3:13">
      <c r="C181" s="677">
        <v>172</v>
      </c>
      <c r="D181" s="663" t="s">
        <v>897</v>
      </c>
      <c r="E181" s="669"/>
      <c r="F181" s="669"/>
      <c r="G181" s="669" t="s">
        <v>940</v>
      </c>
      <c r="H181" s="669"/>
      <c r="I181" s="683"/>
      <c r="J181" s="800"/>
      <c r="K181" s="673" t="s">
        <v>552</v>
      </c>
      <c r="L181" s="673"/>
      <c r="M181" s="673"/>
    </row>
    <row r="182" spans="3:13">
      <c r="C182" s="677">
        <v>173</v>
      </c>
      <c r="D182" s="663" t="s">
        <v>898</v>
      </c>
      <c r="E182" s="669"/>
      <c r="F182" s="669"/>
      <c r="G182" s="669" t="s">
        <v>941</v>
      </c>
      <c r="H182" s="669"/>
      <c r="I182" s="683"/>
      <c r="J182" s="800"/>
      <c r="K182" s="673" t="s">
        <v>552</v>
      </c>
      <c r="L182" s="673"/>
      <c r="M182" s="673"/>
    </row>
    <row r="183" spans="3:13">
      <c r="C183" s="677">
        <v>174</v>
      </c>
      <c r="D183" s="663" t="s">
        <v>899</v>
      </c>
      <c r="E183" s="669"/>
      <c r="F183" s="669"/>
      <c r="G183" s="669" t="s">
        <v>942</v>
      </c>
      <c r="H183" s="669"/>
      <c r="I183" s="683"/>
      <c r="J183" s="800"/>
      <c r="K183" s="673" t="s">
        <v>552</v>
      </c>
      <c r="L183" s="673"/>
      <c r="M183" s="673"/>
    </row>
    <row r="184" spans="3:13">
      <c r="C184" s="677">
        <v>175</v>
      </c>
      <c r="D184" s="663" t="s">
        <v>900</v>
      </c>
      <c r="E184" s="669"/>
      <c r="F184" s="669"/>
      <c r="G184" s="669" t="s">
        <v>943</v>
      </c>
      <c r="H184" s="669"/>
      <c r="I184" s="683"/>
      <c r="J184" s="800"/>
      <c r="K184" s="673" t="s">
        <v>552</v>
      </c>
      <c r="L184" s="673"/>
      <c r="M184" s="673"/>
    </row>
    <row r="185" spans="3:13">
      <c r="C185" s="677">
        <v>176</v>
      </c>
      <c r="D185" s="663" t="s">
        <v>901</v>
      </c>
      <c r="E185" s="669"/>
      <c r="F185" s="669"/>
      <c r="G185" s="669" t="s">
        <v>944</v>
      </c>
      <c r="H185" s="669"/>
      <c r="I185" s="683"/>
      <c r="J185" s="800"/>
      <c r="K185" s="673" t="s">
        <v>552</v>
      </c>
      <c r="L185" s="673"/>
      <c r="M185" s="673"/>
    </row>
    <row r="186" spans="3:13">
      <c r="C186" s="677">
        <v>177</v>
      </c>
      <c r="D186" s="663" t="s">
        <v>902</v>
      </c>
      <c r="E186" s="669"/>
      <c r="F186" s="669"/>
      <c r="G186" s="669" t="s">
        <v>945</v>
      </c>
      <c r="H186" s="669"/>
      <c r="I186" s="683"/>
      <c r="J186" s="800"/>
      <c r="K186" s="673" t="s">
        <v>552</v>
      </c>
      <c r="L186" s="673"/>
      <c r="M186" s="673"/>
    </row>
    <row r="187" spans="3:13">
      <c r="C187" s="677">
        <v>178</v>
      </c>
      <c r="D187" s="663" t="s">
        <v>903</v>
      </c>
      <c r="E187" s="669"/>
      <c r="F187" s="669"/>
      <c r="G187" s="669" t="s">
        <v>946</v>
      </c>
      <c r="H187" s="669"/>
      <c r="I187" s="683"/>
      <c r="J187" s="800"/>
      <c r="K187" s="673" t="s">
        <v>552</v>
      </c>
      <c r="L187" s="673"/>
      <c r="M187" s="673"/>
    </row>
    <row r="188" spans="3:13">
      <c r="C188" s="677">
        <v>179</v>
      </c>
      <c r="D188" s="663" t="s">
        <v>904</v>
      </c>
      <c r="E188" s="669"/>
      <c r="F188" s="669"/>
      <c r="G188" s="669" t="s">
        <v>947</v>
      </c>
      <c r="H188" s="669"/>
      <c r="I188" s="683"/>
      <c r="J188" s="800"/>
      <c r="K188" s="673" t="s">
        <v>552</v>
      </c>
      <c r="L188" s="673"/>
      <c r="M188" s="673"/>
    </row>
    <row r="189" spans="3:13" ht="15" thickBot="1">
      <c r="C189" s="679">
        <v>180</v>
      </c>
      <c r="D189" s="664" t="s">
        <v>905</v>
      </c>
      <c r="E189" s="680"/>
      <c r="F189" s="680"/>
      <c r="G189" s="680" t="s">
        <v>948</v>
      </c>
      <c r="H189" s="680"/>
      <c r="I189" s="684"/>
      <c r="J189" s="801"/>
      <c r="K189" s="673" t="s">
        <v>552</v>
      </c>
      <c r="L189" s="673"/>
      <c r="M189" s="673"/>
    </row>
  </sheetData>
  <autoFilter ref="C3:I71" xr:uid="{B446A7DF-DE11-4FA0-BB39-F000FFF55984}"/>
  <mergeCells count="16">
    <mergeCell ref="J165:J189"/>
    <mergeCell ref="J47:J57"/>
    <mergeCell ref="J58:J68"/>
    <mergeCell ref="J69:J74"/>
    <mergeCell ref="J75:J81"/>
    <mergeCell ref="J82:J85"/>
    <mergeCell ref="J86:J109"/>
    <mergeCell ref="J110:J119"/>
    <mergeCell ref="J120:J126"/>
    <mergeCell ref="J127:J140"/>
    <mergeCell ref="J141:J164"/>
    <mergeCell ref="J30:J46"/>
    <mergeCell ref="J4:J14"/>
    <mergeCell ref="J15:J18"/>
    <mergeCell ref="J19:J22"/>
    <mergeCell ref="J23:J29"/>
  </mergeCells>
  <phoneticPr fontId="10" type="noConversion"/>
  <conditionalFormatting sqref="H4:H34">
    <cfRule type="containsText" dxfId="46" priority="20" operator="containsText" text="Re-Submission">
      <formula>NOT(ISERROR(SEARCH("Re-Submission",H4)))</formula>
    </cfRule>
    <cfRule type="containsText" dxfId="45" priority="21" operator="containsText" text="Approved">
      <formula>NOT(ISERROR(SEARCH("Approved",H4)))</formula>
    </cfRule>
  </conditionalFormatting>
  <conditionalFormatting sqref="H4:H71">
    <cfRule type="containsText" dxfId="44" priority="17" operator="containsText" text="Yet To Submit">
      <formula>NOT(ISERROR(SEARCH("Yet To Submit",H4)))</formula>
    </cfRule>
    <cfRule type="containsText" dxfId="43" priority="18" operator="containsText" text="SECI-Review">
      <formula>NOT(ISERROR(SEARCH("SECI-Review",H4)))</formula>
    </cfRule>
    <cfRule type="containsText" dxfId="42" priority="19" stopIfTrue="1" operator="containsText" text="PGEL">
      <formula>NOT(ISERROR(SEARCH("PGEL",H4)))</formula>
    </cfRule>
  </conditionalFormatting>
  <conditionalFormatting sqref="H42:H43">
    <cfRule type="containsText" dxfId="41" priority="15" operator="containsText" text="Re-Submission">
      <formula>NOT(ISERROR(SEARCH("Re-Submission",H42)))</formula>
    </cfRule>
    <cfRule type="containsText" dxfId="40" priority="16" operator="containsText" text="Approved">
      <formula>NOT(ISERROR(SEARCH("Approved",H42)))</formula>
    </cfRule>
  </conditionalFormatting>
  <conditionalFormatting sqref="H45">
    <cfRule type="containsText" dxfId="39" priority="13" operator="containsText" text="Re-Submission">
      <formula>NOT(ISERROR(SEARCH("Re-Submission",H45)))</formula>
    </cfRule>
    <cfRule type="containsText" dxfId="38" priority="14" operator="containsText" text="Approved">
      <formula>NOT(ISERROR(SEARCH("Approved",H45)))</formula>
    </cfRule>
  </conditionalFormatting>
  <conditionalFormatting sqref="H47:H49">
    <cfRule type="containsText" dxfId="37" priority="3" operator="containsText" text="Re-Submission">
      <formula>NOT(ISERROR(SEARCH("Re-Submission",H47)))</formula>
    </cfRule>
    <cfRule type="containsText" dxfId="36" priority="4" operator="containsText" text="Approved">
      <formula>NOT(ISERROR(SEARCH("Approved",H47)))</formula>
    </cfRule>
  </conditionalFormatting>
  <conditionalFormatting sqref="H51">
    <cfRule type="containsText" dxfId="35" priority="7" operator="containsText" text="Re-Submission">
      <formula>NOT(ISERROR(SEARCH("Re-Submission",H51)))</formula>
    </cfRule>
    <cfRule type="containsText" dxfId="34" priority="8" operator="containsText" text="Approved">
      <formula>NOT(ISERROR(SEARCH("Approved",H51)))</formula>
    </cfRule>
  </conditionalFormatting>
  <conditionalFormatting sqref="H53">
    <cfRule type="containsText" dxfId="33" priority="5" operator="containsText" text="Re-Submission">
      <formula>NOT(ISERROR(SEARCH("Re-Submission",H53)))</formula>
    </cfRule>
    <cfRule type="containsText" dxfId="32" priority="6" operator="containsText" text="Approved">
      <formula>NOT(ISERROR(SEARCH("Approved",H53)))</formula>
    </cfRule>
  </conditionalFormatting>
  <conditionalFormatting sqref="H56">
    <cfRule type="containsText" dxfId="31" priority="1" operator="containsText" text="Re-Submission">
      <formula>NOT(ISERROR(SEARCH("Re-Submission",H56)))</formula>
    </cfRule>
    <cfRule type="containsText" dxfId="30" priority="2" operator="containsText" text="Approved">
      <formula>NOT(ISERROR(SEARCH("Approved",H56)))</formula>
    </cfRule>
  </conditionalFormatting>
  <dataValidations count="1">
    <dataValidation type="list" allowBlank="1" showInputMessage="1" showErrorMessage="1" sqref="H4:H71" xr:uid="{A3A0F454-A118-4F9E-91E9-E714BE5BAA8F}">
      <formula1>$M$4:$M$8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F746-E067-4C4F-A792-3687D1B393F7}">
  <dimension ref="A1:K20"/>
  <sheetViews>
    <sheetView topLeftCell="C1" zoomScale="72" workbookViewId="0">
      <selection activeCell="G7" sqref="G7"/>
    </sheetView>
  </sheetViews>
  <sheetFormatPr defaultRowHeight="14.5"/>
  <cols>
    <col min="1" max="1" width="6.90625" customWidth="1"/>
    <col min="2" max="2" width="20.36328125" customWidth="1"/>
    <col min="3" max="3" width="23.08984375" style="7" customWidth="1"/>
    <col min="4" max="4" width="28.08984375" customWidth="1"/>
    <col min="5" max="5" width="34.1796875" customWidth="1"/>
    <col min="6" max="6" width="19.54296875" customWidth="1"/>
    <col min="7" max="7" width="30.453125" style="7" customWidth="1"/>
    <col min="8" max="8" width="62.1796875" customWidth="1"/>
    <col min="9" max="9" width="16" customWidth="1"/>
  </cols>
  <sheetData>
    <row r="1" spans="1:11" ht="42" customHeight="1">
      <c r="A1" s="702" t="s">
        <v>963</v>
      </c>
      <c r="B1" s="702" t="s">
        <v>964</v>
      </c>
      <c r="C1" s="702" t="s">
        <v>965</v>
      </c>
      <c r="D1" s="702" t="s">
        <v>966</v>
      </c>
      <c r="E1" s="702" t="s">
        <v>967</v>
      </c>
      <c r="F1" s="702" t="s">
        <v>537</v>
      </c>
      <c r="G1" s="702" t="s">
        <v>968</v>
      </c>
      <c r="H1" s="702" t="s">
        <v>969</v>
      </c>
      <c r="I1" s="702" t="s">
        <v>1071</v>
      </c>
    </row>
    <row r="2" spans="1:11">
      <c r="A2" s="9">
        <v>1</v>
      </c>
      <c r="B2" s="9" t="s">
        <v>970</v>
      </c>
      <c r="C2" s="9" t="s">
        <v>971</v>
      </c>
      <c r="D2" s="9" t="s">
        <v>972</v>
      </c>
      <c r="E2" s="13" t="s">
        <v>973</v>
      </c>
      <c r="F2" s="9" t="s">
        <v>974</v>
      </c>
      <c r="G2" s="9" t="s">
        <v>975</v>
      </c>
      <c r="H2" s="9" t="s">
        <v>976</v>
      </c>
      <c r="I2" s="723">
        <v>46143</v>
      </c>
    </row>
    <row r="3" spans="1:11">
      <c r="A3" s="9">
        <f>A2+1</f>
        <v>2</v>
      </c>
      <c r="B3" s="8" t="s">
        <v>977</v>
      </c>
      <c r="C3" s="8" t="s">
        <v>978</v>
      </c>
      <c r="D3" s="8" t="s">
        <v>979</v>
      </c>
      <c r="E3" s="330" t="s">
        <v>980</v>
      </c>
      <c r="F3" s="8" t="s">
        <v>974</v>
      </c>
      <c r="G3" s="8" t="s">
        <v>981</v>
      </c>
      <c r="H3" s="703" t="s">
        <v>982</v>
      </c>
      <c r="I3" s="724">
        <v>46143</v>
      </c>
      <c r="J3" s="31"/>
      <c r="K3" s="31"/>
    </row>
    <row r="4" spans="1:11" ht="18.5" customHeight="1">
      <c r="A4" s="9">
        <f t="shared" ref="A4:A20" si="0">A3+1</f>
        <v>3</v>
      </c>
      <c r="B4" s="8" t="s">
        <v>983</v>
      </c>
      <c r="C4" s="8" t="s">
        <v>978</v>
      </c>
      <c r="D4" s="8" t="s">
        <v>979</v>
      </c>
      <c r="E4" s="330" t="s">
        <v>980</v>
      </c>
      <c r="F4" s="8" t="s">
        <v>974</v>
      </c>
      <c r="G4" s="8" t="s">
        <v>984</v>
      </c>
      <c r="H4" s="703" t="s">
        <v>982</v>
      </c>
      <c r="I4" s="724">
        <v>46143</v>
      </c>
      <c r="J4" s="31"/>
      <c r="K4" s="31"/>
    </row>
    <row r="5" spans="1:11">
      <c r="A5" s="9">
        <f t="shared" si="0"/>
        <v>4</v>
      </c>
      <c r="B5" s="9" t="s">
        <v>985</v>
      </c>
      <c r="C5" s="9" t="s">
        <v>986</v>
      </c>
      <c r="D5" s="9" t="s">
        <v>979</v>
      </c>
      <c r="E5" s="13" t="s">
        <v>987</v>
      </c>
      <c r="F5" s="8" t="s">
        <v>974</v>
      </c>
      <c r="G5" s="9" t="s">
        <v>988</v>
      </c>
      <c r="H5" s="9" t="s">
        <v>989</v>
      </c>
      <c r="I5" s="723">
        <v>46143</v>
      </c>
    </row>
    <row r="6" spans="1:11">
      <c r="A6" s="9">
        <f t="shared" si="0"/>
        <v>5</v>
      </c>
      <c r="B6" s="9" t="s">
        <v>990</v>
      </c>
      <c r="C6" s="9"/>
      <c r="D6" s="9" t="s">
        <v>991</v>
      </c>
      <c r="E6" s="13" t="s">
        <v>992</v>
      </c>
      <c r="F6" s="8" t="s">
        <v>974</v>
      </c>
      <c r="G6" s="9" t="s">
        <v>993</v>
      </c>
      <c r="H6" s="105" t="s">
        <v>994</v>
      </c>
      <c r="I6" s="723">
        <v>45901</v>
      </c>
    </row>
    <row r="7" spans="1:11">
      <c r="A7" s="9">
        <f t="shared" si="0"/>
        <v>6</v>
      </c>
      <c r="B7" s="9" t="s">
        <v>995</v>
      </c>
      <c r="C7" s="9" t="s">
        <v>996</v>
      </c>
      <c r="D7" s="9" t="s">
        <v>979</v>
      </c>
      <c r="E7" s="13" t="s">
        <v>992</v>
      </c>
      <c r="F7" s="8" t="s">
        <v>974</v>
      </c>
      <c r="G7" s="9" t="s">
        <v>997</v>
      </c>
      <c r="H7" s="9" t="s">
        <v>998</v>
      </c>
      <c r="I7" s="723"/>
    </row>
    <row r="8" spans="1:11">
      <c r="A8" s="9">
        <f t="shared" si="0"/>
        <v>7</v>
      </c>
      <c r="B8" s="9" t="s">
        <v>999</v>
      </c>
      <c r="C8" s="9" t="s">
        <v>1000</v>
      </c>
      <c r="D8" s="9" t="s">
        <v>979</v>
      </c>
      <c r="E8" s="13" t="s">
        <v>992</v>
      </c>
      <c r="F8" s="8" t="s">
        <v>974</v>
      </c>
      <c r="G8" s="9" t="s">
        <v>1001</v>
      </c>
      <c r="H8" s="9" t="s">
        <v>998</v>
      </c>
      <c r="I8" s="723"/>
    </row>
    <row r="9" spans="1:11">
      <c r="A9" s="9">
        <f t="shared" si="0"/>
        <v>8</v>
      </c>
      <c r="B9" s="9" t="s">
        <v>1002</v>
      </c>
      <c r="C9" s="9" t="s">
        <v>1003</v>
      </c>
      <c r="D9" s="9" t="s">
        <v>1004</v>
      </c>
      <c r="E9" s="13" t="s">
        <v>1005</v>
      </c>
      <c r="F9" s="9" t="s">
        <v>974</v>
      </c>
      <c r="G9" s="9" t="s">
        <v>1006</v>
      </c>
      <c r="H9" s="9" t="s">
        <v>1007</v>
      </c>
      <c r="I9" s="723"/>
    </row>
    <row r="10" spans="1:11">
      <c r="A10" s="9">
        <f t="shared" si="0"/>
        <v>9</v>
      </c>
      <c r="B10" s="9" t="s">
        <v>1008</v>
      </c>
      <c r="C10" s="9" t="s">
        <v>1009</v>
      </c>
      <c r="D10" s="9" t="s">
        <v>979</v>
      </c>
      <c r="E10" s="704" t="s">
        <v>1010</v>
      </c>
      <c r="F10" s="9" t="s">
        <v>974</v>
      </c>
      <c r="G10" s="9" t="s">
        <v>1011</v>
      </c>
      <c r="H10" s="9" t="s">
        <v>976</v>
      </c>
      <c r="I10" s="723">
        <v>46143</v>
      </c>
      <c r="J10" s="725"/>
    </row>
    <row r="11" spans="1:11">
      <c r="A11" s="9">
        <f t="shared" si="0"/>
        <v>10</v>
      </c>
      <c r="B11" s="9" t="s">
        <v>1012</v>
      </c>
      <c r="C11" s="9" t="s">
        <v>1013</v>
      </c>
      <c r="D11" s="9" t="s">
        <v>979</v>
      </c>
      <c r="E11" s="13" t="s">
        <v>1014</v>
      </c>
      <c r="F11" s="9" t="s">
        <v>974</v>
      </c>
      <c r="G11" s="9" t="s">
        <v>1015</v>
      </c>
      <c r="H11" s="9" t="s">
        <v>1016</v>
      </c>
      <c r="I11" s="723"/>
    </row>
    <row r="12" spans="1:11">
      <c r="A12" s="9">
        <f t="shared" si="0"/>
        <v>11</v>
      </c>
      <c r="B12" s="9" t="s">
        <v>1017</v>
      </c>
      <c r="C12" s="9" t="s">
        <v>1018</v>
      </c>
      <c r="D12" s="9" t="s">
        <v>979</v>
      </c>
      <c r="E12" s="13" t="s">
        <v>1019</v>
      </c>
      <c r="F12" s="9" t="s">
        <v>974</v>
      </c>
      <c r="G12" s="9" t="s">
        <v>1020</v>
      </c>
      <c r="H12" s="9" t="s">
        <v>1021</v>
      </c>
      <c r="I12" s="723"/>
    </row>
    <row r="13" spans="1:11">
      <c r="A13" s="9">
        <f t="shared" si="0"/>
        <v>12</v>
      </c>
      <c r="B13" s="9" t="s">
        <v>1022</v>
      </c>
      <c r="C13" s="705" t="s">
        <v>1023</v>
      </c>
      <c r="D13" s="9" t="s">
        <v>979</v>
      </c>
      <c r="E13" s="13" t="s">
        <v>992</v>
      </c>
      <c r="F13" s="9" t="s">
        <v>974</v>
      </c>
      <c r="G13" s="9" t="s">
        <v>1020</v>
      </c>
      <c r="H13" s="9" t="s">
        <v>1021</v>
      </c>
      <c r="I13" s="723"/>
    </row>
    <row r="14" spans="1:11">
      <c r="A14" s="9">
        <f t="shared" si="0"/>
        <v>13</v>
      </c>
      <c r="B14" s="8" t="s">
        <v>1024</v>
      </c>
      <c r="C14" s="335" t="s">
        <v>1025</v>
      </c>
      <c r="D14" s="8" t="s">
        <v>979</v>
      </c>
      <c r="E14" s="706" t="s">
        <v>1026</v>
      </c>
      <c r="F14" s="9" t="s">
        <v>974</v>
      </c>
      <c r="G14" s="9" t="s">
        <v>1027</v>
      </c>
      <c r="H14" s="9" t="s">
        <v>1021</v>
      </c>
      <c r="I14" s="723">
        <v>45839</v>
      </c>
      <c r="J14" s="725"/>
    </row>
    <row r="15" spans="1:11" s="31" customFormat="1">
      <c r="A15" s="8">
        <f t="shared" si="0"/>
        <v>14</v>
      </c>
      <c r="B15" s="8" t="s">
        <v>1028</v>
      </c>
      <c r="C15" s="8" t="s">
        <v>1029</v>
      </c>
      <c r="D15" s="8" t="s">
        <v>979</v>
      </c>
      <c r="E15" s="706" t="s">
        <v>1026</v>
      </c>
      <c r="F15" s="8" t="s">
        <v>974</v>
      </c>
      <c r="G15" s="8" t="s">
        <v>1030</v>
      </c>
      <c r="H15" s="8" t="s">
        <v>1031</v>
      </c>
      <c r="I15" s="723">
        <v>45926</v>
      </c>
      <c r="J15" s="726"/>
    </row>
    <row r="16" spans="1:11" s="31" customFormat="1">
      <c r="A16" s="8">
        <f t="shared" si="0"/>
        <v>15</v>
      </c>
      <c r="B16" s="8" t="s">
        <v>1032</v>
      </c>
      <c r="C16" s="8" t="s">
        <v>1033</v>
      </c>
      <c r="D16" s="8" t="s">
        <v>979</v>
      </c>
      <c r="E16" s="706" t="s">
        <v>1034</v>
      </c>
      <c r="F16" s="8" t="s">
        <v>974</v>
      </c>
      <c r="G16" s="8" t="s">
        <v>1035</v>
      </c>
      <c r="H16" s="8" t="s">
        <v>1036</v>
      </c>
      <c r="I16" s="723">
        <v>46138</v>
      </c>
      <c r="J16" s="727"/>
    </row>
    <row r="17" spans="1:10">
      <c r="A17" s="8">
        <f t="shared" si="0"/>
        <v>16</v>
      </c>
      <c r="B17" s="9" t="s">
        <v>1037</v>
      </c>
      <c r="C17" s="9" t="s">
        <v>1003</v>
      </c>
      <c r="D17" s="9" t="s">
        <v>979</v>
      </c>
      <c r="E17" s="704" t="s">
        <v>1038</v>
      </c>
      <c r="F17" s="8" t="s">
        <v>974</v>
      </c>
      <c r="G17" s="9" t="s">
        <v>1039</v>
      </c>
      <c r="H17" s="9" t="s">
        <v>1040</v>
      </c>
      <c r="I17" s="723"/>
    </row>
    <row r="18" spans="1:10">
      <c r="A18" s="8">
        <f t="shared" si="0"/>
        <v>17</v>
      </c>
      <c r="B18" s="9" t="s">
        <v>1041</v>
      </c>
      <c r="C18" s="9" t="s">
        <v>1042</v>
      </c>
      <c r="D18" s="9" t="s">
        <v>979</v>
      </c>
      <c r="E18" s="13" t="s">
        <v>1043</v>
      </c>
      <c r="F18" s="8" t="s">
        <v>974</v>
      </c>
      <c r="G18" s="9" t="s">
        <v>1044</v>
      </c>
      <c r="H18" s="9" t="s">
        <v>1045</v>
      </c>
      <c r="I18" s="723"/>
    </row>
    <row r="19" spans="1:10">
      <c r="A19" s="8">
        <f t="shared" si="0"/>
        <v>18</v>
      </c>
      <c r="B19" s="9" t="s">
        <v>1046</v>
      </c>
      <c r="C19" s="9" t="s">
        <v>1047</v>
      </c>
      <c r="D19" s="9" t="s">
        <v>979</v>
      </c>
      <c r="E19" s="13" t="s">
        <v>1048</v>
      </c>
      <c r="F19" s="8" t="s">
        <v>974</v>
      </c>
      <c r="G19" s="9" t="s">
        <v>1044</v>
      </c>
      <c r="H19" s="9" t="s">
        <v>1045</v>
      </c>
      <c r="I19" s="723"/>
    </row>
    <row r="20" spans="1:10">
      <c r="A20" s="8">
        <f t="shared" si="0"/>
        <v>19</v>
      </c>
      <c r="B20" s="9" t="s">
        <v>1072</v>
      </c>
      <c r="C20" s="9" t="s">
        <v>1073</v>
      </c>
      <c r="D20" s="9" t="s">
        <v>979</v>
      </c>
      <c r="E20" s="105" t="s">
        <v>1074</v>
      </c>
      <c r="F20" s="8" t="s">
        <v>974</v>
      </c>
      <c r="G20" s="9" t="s">
        <v>1075</v>
      </c>
      <c r="H20" s="9" t="s">
        <v>976</v>
      </c>
      <c r="I20" s="728">
        <v>46143</v>
      </c>
      <c r="J20" s="7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20"/>
  <sheetViews>
    <sheetView showGridLines="0" topLeftCell="A48" zoomScale="64" zoomScaleNormal="70" workbookViewId="0">
      <selection activeCell="G60" sqref="G60"/>
    </sheetView>
  </sheetViews>
  <sheetFormatPr defaultRowHeight="14"/>
  <cols>
    <col min="1" max="1" width="3.1796875" style="494" customWidth="1"/>
    <col min="2" max="2" width="3.90625" style="491" customWidth="1"/>
    <col min="3" max="3" width="19.1796875" style="491" customWidth="1"/>
    <col min="4" max="4" width="51.90625" style="492" bestFit="1" customWidth="1"/>
    <col min="5" max="5" width="7.81640625" style="491" bestFit="1" customWidth="1"/>
    <col min="6" max="6" width="9.54296875" style="491" bestFit="1" customWidth="1"/>
    <col min="7" max="7" width="9" style="491" customWidth="1"/>
    <col min="8" max="8" width="10.7265625" style="491" bestFit="1" customWidth="1"/>
    <col min="9" max="9" width="10.36328125" style="491" bestFit="1" customWidth="1"/>
    <col min="10" max="10" width="13" style="493" customWidth="1"/>
    <col min="11" max="11" width="7.26953125" style="494" bestFit="1" customWidth="1"/>
    <col min="12" max="13" width="8.7265625" style="494"/>
    <col min="14" max="14" width="21.1796875" style="494" customWidth="1"/>
    <col min="15" max="15" width="49.7265625" style="494" bestFit="1" customWidth="1"/>
    <col min="16" max="17" width="1.1796875" style="494" customWidth="1"/>
    <col min="18" max="18" width="9.1796875" style="494" customWidth="1"/>
    <col min="19" max="16384" width="8.7265625" style="494"/>
  </cols>
  <sheetData>
    <row r="1" spans="2:20" ht="6" customHeight="1" thickBot="1"/>
    <row r="2" spans="2:20" ht="23" thickBot="1">
      <c r="B2" s="866" t="s">
        <v>439</v>
      </c>
      <c r="C2" s="867"/>
      <c r="D2" s="867"/>
      <c r="E2" s="867"/>
      <c r="F2" s="867"/>
      <c r="G2" s="867"/>
      <c r="H2" s="867"/>
      <c r="I2" s="867"/>
      <c r="J2" s="867"/>
      <c r="K2" s="867"/>
      <c r="L2" s="867"/>
      <c r="M2" s="868"/>
      <c r="N2" s="513" t="s">
        <v>441</v>
      </c>
      <c r="O2" s="514">
        <f ca="1">TODAY()-1</f>
        <v>45911</v>
      </c>
    </row>
    <row r="3" spans="2:20" ht="40" customHeight="1">
      <c r="B3" s="754" t="s">
        <v>0</v>
      </c>
      <c r="C3" s="755"/>
      <c r="D3" s="860" t="s">
        <v>440</v>
      </c>
      <c r="E3" s="861"/>
      <c r="F3" s="862"/>
      <c r="G3" s="851"/>
      <c r="H3" s="852"/>
      <c r="I3" s="852"/>
      <c r="J3" s="853"/>
      <c r="K3" s="836"/>
      <c r="L3" s="837"/>
      <c r="M3" s="837"/>
      <c r="N3" s="838"/>
      <c r="O3" s="839"/>
    </row>
    <row r="4" spans="2:20" ht="45" customHeight="1">
      <c r="B4" s="756" t="s">
        <v>421</v>
      </c>
      <c r="C4" s="757"/>
      <c r="D4" s="863" t="s">
        <v>420</v>
      </c>
      <c r="E4" s="864"/>
      <c r="F4" s="865"/>
      <c r="G4" s="854"/>
      <c r="H4" s="855"/>
      <c r="I4" s="855"/>
      <c r="J4" s="856"/>
      <c r="K4" s="840"/>
      <c r="L4" s="841"/>
      <c r="M4" s="841"/>
      <c r="N4" s="841"/>
      <c r="O4" s="842"/>
    </row>
    <row r="5" spans="2:20" ht="40" customHeight="1">
      <c r="B5" s="756" t="s">
        <v>1</v>
      </c>
      <c r="C5" s="757"/>
      <c r="D5" s="558" t="s">
        <v>422</v>
      </c>
      <c r="E5" s="887"/>
      <c r="F5" s="888"/>
      <c r="G5" s="854"/>
      <c r="H5" s="855"/>
      <c r="I5" s="855"/>
      <c r="J5" s="856"/>
      <c r="K5" s="840"/>
      <c r="L5" s="841"/>
      <c r="M5" s="841"/>
      <c r="N5" s="841"/>
      <c r="O5" s="842"/>
      <c r="R5" s="494">
        <f>0.71*5500</f>
        <v>3905</v>
      </c>
    </row>
    <row r="6" spans="2:20" ht="17.5">
      <c r="B6" s="756" t="s">
        <v>2</v>
      </c>
      <c r="C6" s="757"/>
      <c r="D6" s="560">
        <v>45616</v>
      </c>
      <c r="E6" s="889"/>
      <c r="F6" s="890"/>
      <c r="G6" s="854"/>
      <c r="H6" s="855"/>
      <c r="I6" s="855"/>
      <c r="J6" s="856"/>
      <c r="K6" s="840"/>
      <c r="L6" s="841"/>
      <c r="M6" s="841"/>
      <c r="N6" s="841"/>
      <c r="O6" s="842"/>
    </row>
    <row r="7" spans="2:20" ht="18" thickBot="1">
      <c r="B7" s="752" t="s">
        <v>3</v>
      </c>
      <c r="C7" s="753"/>
      <c r="D7" s="561">
        <f>D6+(36*30)</f>
        <v>46696</v>
      </c>
      <c r="E7" s="891"/>
      <c r="F7" s="892"/>
      <c r="G7" s="857"/>
      <c r="H7" s="858"/>
      <c r="I7" s="858"/>
      <c r="J7" s="859"/>
      <c r="K7" s="843"/>
      <c r="L7" s="844"/>
      <c r="M7" s="844"/>
      <c r="N7" s="844"/>
      <c r="O7" s="845"/>
      <c r="P7" s="494">
        <f>D7-D6</f>
        <v>1080</v>
      </c>
      <c r="Q7" s="494">
        <f ca="1">D7-O2</f>
        <v>785</v>
      </c>
    </row>
    <row r="8" spans="2:20" ht="30.5" thickBot="1">
      <c r="B8" s="526" t="s">
        <v>437</v>
      </c>
      <c r="C8" s="527" t="s">
        <v>4</v>
      </c>
      <c r="D8" s="559" t="s">
        <v>5</v>
      </c>
      <c r="E8" s="559" t="s">
        <v>6</v>
      </c>
      <c r="F8" s="559" t="s">
        <v>7</v>
      </c>
      <c r="G8" s="527" t="s">
        <v>8</v>
      </c>
      <c r="H8" s="527" t="s">
        <v>9</v>
      </c>
      <c r="I8" s="527" t="s">
        <v>10</v>
      </c>
      <c r="J8" s="527" t="s">
        <v>11</v>
      </c>
      <c r="K8" s="884" t="s">
        <v>12</v>
      </c>
      <c r="L8" s="885"/>
      <c r="M8" s="885"/>
      <c r="N8" s="885"/>
      <c r="O8" s="886"/>
    </row>
    <row r="9" spans="2:20" ht="18.75" customHeight="1" thickBot="1">
      <c r="B9" s="871" t="s">
        <v>13</v>
      </c>
      <c r="C9" s="872"/>
      <c r="D9" s="872"/>
      <c r="E9" s="872"/>
      <c r="F9" s="872"/>
      <c r="G9" s="872"/>
      <c r="H9" s="872"/>
      <c r="I9" s="872"/>
      <c r="J9" s="873"/>
      <c r="K9" s="875" t="s">
        <v>14</v>
      </c>
      <c r="L9" s="876"/>
      <c r="M9" s="876"/>
      <c r="N9" s="876"/>
      <c r="O9" s="877"/>
      <c r="P9" s="494" t="s">
        <v>16</v>
      </c>
    </row>
    <row r="10" spans="2:20" ht="15">
      <c r="B10" s="846">
        <v>1</v>
      </c>
      <c r="C10" s="820" t="s">
        <v>429</v>
      </c>
      <c r="D10" s="515" t="str">
        <f>'Civil Progress'!C6</f>
        <v>Boundary Demarcation and marking</v>
      </c>
      <c r="E10" s="516" t="str">
        <f>'Civil Progress'!D6</f>
        <v>Rm</v>
      </c>
      <c r="F10" s="516">
        <f>'Civil Progress'!E6</f>
        <v>5690</v>
      </c>
      <c r="G10" s="517">
        <f>'Civil Progress'!F6</f>
        <v>5690</v>
      </c>
      <c r="H10" s="518">
        <f>F10-G10</f>
        <v>0</v>
      </c>
      <c r="I10" s="519">
        <f>G10/F10</f>
        <v>1</v>
      </c>
      <c r="J10" s="520" t="s">
        <v>16</v>
      </c>
      <c r="K10" s="878"/>
      <c r="L10" s="879"/>
      <c r="M10" s="879"/>
      <c r="N10" s="879"/>
      <c r="O10" s="880"/>
      <c r="P10" s="494" t="s">
        <v>18</v>
      </c>
    </row>
    <row r="11" spans="2:20" ht="15">
      <c r="B11" s="847"/>
      <c r="C11" s="821"/>
      <c r="D11" s="495" t="str">
        <f>'Civil Progress'!C7</f>
        <v>Plie Boring</v>
      </c>
      <c r="E11" s="496" t="str">
        <f>'Civil Progress'!D7</f>
        <v>Rm</v>
      </c>
      <c r="F11" s="496">
        <f>'Civil Progress'!E7</f>
        <v>5690</v>
      </c>
      <c r="G11" s="507">
        <f>'Civil Progress'!F7</f>
        <v>4957.5</v>
      </c>
      <c r="H11" s="498">
        <f>F11-G11</f>
        <v>732.5</v>
      </c>
      <c r="I11" s="499">
        <f>G11/F11</f>
        <v>0.87126537785588754</v>
      </c>
      <c r="J11" s="521" t="s">
        <v>18</v>
      </c>
      <c r="K11" s="878"/>
      <c r="L11" s="879"/>
      <c r="M11" s="879"/>
      <c r="N11" s="879"/>
      <c r="O11" s="880"/>
      <c r="P11" s="494" t="s">
        <v>438</v>
      </c>
    </row>
    <row r="12" spans="2:20" ht="15">
      <c r="B12" s="847"/>
      <c r="C12" s="849"/>
      <c r="D12" s="495" t="str">
        <f>'Civil Progress'!C8</f>
        <v>Fence post Allignment and Concrete Pouring</v>
      </c>
      <c r="E12" s="496" t="str">
        <f>'Civil Progress'!D8</f>
        <v>Rm</v>
      </c>
      <c r="F12" s="496">
        <f>'Civil Progress'!E8</f>
        <v>5690</v>
      </c>
      <c r="G12" s="507">
        <f>'Civil Progress'!F8</f>
        <v>5150</v>
      </c>
      <c r="H12" s="501">
        <f>F12-G12</f>
        <v>540</v>
      </c>
      <c r="I12" s="499">
        <f>G12/F12</f>
        <v>0.90509666080843587</v>
      </c>
      <c r="J12" s="521" t="s">
        <v>18</v>
      </c>
      <c r="K12" s="878"/>
      <c r="L12" s="879"/>
      <c r="M12" s="879"/>
      <c r="N12" s="879"/>
      <c r="O12" s="880"/>
      <c r="R12" s="576">
        <f>AVERAGE(G15,G21,G39,G46,G54,G66,G79)</f>
        <v>0.39793405188835768</v>
      </c>
      <c r="S12" s="576">
        <f>AVERAGE(H15,H21,H39,H46,H54,H66,H79)</f>
        <v>0.60206594811164227</v>
      </c>
      <c r="T12" s="577">
        <f>AVERAGE(I15,I21,I39,I46,I54,I59,I66,I79)</f>
        <v>0.35454280709821939</v>
      </c>
    </row>
    <row r="13" spans="2:20" ht="15">
      <c r="B13" s="847"/>
      <c r="C13" s="849"/>
      <c r="D13" s="495" t="str">
        <f>'Civil Progress'!C9</f>
        <v>Barbed wire installation</v>
      </c>
      <c r="E13" s="496" t="str">
        <f>'Civil Progress'!D9</f>
        <v>Rm</v>
      </c>
      <c r="F13" s="496">
        <f>'Civil Progress'!E9</f>
        <v>5690</v>
      </c>
      <c r="G13" s="507">
        <f>'Civil Progress'!F9</f>
        <v>4315</v>
      </c>
      <c r="H13" s="501">
        <f t="shared" ref="H13:H14" si="0">F13-G13</f>
        <v>1375</v>
      </c>
      <c r="I13" s="499">
        <f>G13/F13</f>
        <v>0.75834797891036909</v>
      </c>
      <c r="J13" s="521" t="s">
        <v>18</v>
      </c>
      <c r="K13" s="878"/>
      <c r="L13" s="879"/>
      <c r="M13" s="879"/>
      <c r="N13" s="879"/>
      <c r="O13" s="880"/>
    </row>
    <row r="14" spans="2:20" ht="15">
      <c r="B14" s="847"/>
      <c r="C14" s="849"/>
      <c r="D14" s="495" t="str">
        <f>'Civil Progress'!C10</f>
        <v>Mesh installation with connecting strip and tightening</v>
      </c>
      <c r="E14" s="496" t="str">
        <f>'Civil Progress'!D10</f>
        <v>Rm</v>
      </c>
      <c r="F14" s="496">
        <f>'Civil Progress'!E10</f>
        <v>5690</v>
      </c>
      <c r="G14" s="507">
        <f>'Civil Progress'!F10</f>
        <v>4335</v>
      </c>
      <c r="H14" s="501">
        <f t="shared" si="0"/>
        <v>1355</v>
      </c>
      <c r="I14" s="499">
        <f>G14/F14</f>
        <v>0.76186291739894552</v>
      </c>
      <c r="J14" s="521" t="s">
        <v>18</v>
      </c>
      <c r="K14" s="878"/>
      <c r="L14" s="879"/>
      <c r="M14" s="879"/>
      <c r="N14" s="879"/>
      <c r="O14" s="880"/>
    </row>
    <row r="15" spans="2:20" ht="15.5" thickBot="1">
      <c r="B15" s="848"/>
      <c r="C15" s="850"/>
      <c r="D15" s="522" t="s">
        <v>19</v>
      </c>
      <c r="E15" s="522"/>
      <c r="F15" s="522">
        <v>1</v>
      </c>
      <c r="G15" s="523">
        <f>'Civil Progress'!H5</f>
        <v>0.85931458699472751</v>
      </c>
      <c r="H15" s="523">
        <f t="shared" ref="H15" si="1">F15-G15</f>
        <v>0.14068541300527249</v>
      </c>
      <c r="I15" s="524">
        <f t="shared" ref="I15" si="2">G15/F15</f>
        <v>0.85931458699472751</v>
      </c>
      <c r="J15" s="525"/>
      <c r="K15" s="878"/>
      <c r="L15" s="879"/>
      <c r="M15" s="879"/>
      <c r="N15" s="879"/>
      <c r="O15" s="880"/>
    </row>
    <row r="16" spans="2:20" ht="15">
      <c r="B16" s="846">
        <v>2</v>
      </c>
      <c r="C16" s="820" t="s">
        <v>430</v>
      </c>
      <c r="D16" s="515" t="str">
        <f>'Civil Progress'!C12</f>
        <v>Foundation Excavation</v>
      </c>
      <c r="E16" s="516" t="str">
        <f>'Civil Progress'!D12</f>
        <v>Nos</v>
      </c>
      <c r="F16" s="516">
        <f>'Civil Progress'!E12</f>
        <v>3</v>
      </c>
      <c r="G16" s="517">
        <f>'Civil Progress'!F12</f>
        <v>3</v>
      </c>
      <c r="H16" s="518">
        <f>F16-G16</f>
        <v>0</v>
      </c>
      <c r="I16" s="519">
        <f>G16/F16</f>
        <v>1</v>
      </c>
      <c r="J16" s="520" t="s">
        <v>16</v>
      </c>
      <c r="K16" s="878"/>
      <c r="L16" s="879"/>
      <c r="M16" s="879"/>
      <c r="N16" s="879"/>
      <c r="O16" s="880"/>
    </row>
    <row r="17" spans="2:15" ht="15">
      <c r="B17" s="847"/>
      <c r="C17" s="821"/>
      <c r="D17" s="495" t="str">
        <f>'Civil Progress'!C13</f>
        <v>Foundation PCC</v>
      </c>
      <c r="E17" s="496" t="str">
        <f>'Civil Progress'!D13</f>
        <v>Nos</v>
      </c>
      <c r="F17" s="496">
        <f>'Civil Progress'!E13</f>
        <v>3</v>
      </c>
      <c r="G17" s="507">
        <f>'Civil Progress'!F13</f>
        <v>3</v>
      </c>
      <c r="H17" s="498">
        <f>F17-G17</f>
        <v>0</v>
      </c>
      <c r="I17" s="499">
        <f>G17/F17</f>
        <v>1</v>
      </c>
      <c r="J17" s="521" t="s">
        <v>16</v>
      </c>
      <c r="K17" s="878"/>
      <c r="L17" s="879"/>
      <c r="M17" s="879"/>
      <c r="N17" s="879"/>
      <c r="O17" s="880"/>
    </row>
    <row r="18" spans="2:15" ht="15">
      <c r="B18" s="847"/>
      <c r="C18" s="849"/>
      <c r="D18" s="495" t="str">
        <f>'Civil Progress'!C14</f>
        <v>Foundation RCC</v>
      </c>
      <c r="E18" s="496" t="str">
        <f>'Civil Progress'!D14</f>
        <v>Nos</v>
      </c>
      <c r="F18" s="496">
        <f>'Civil Progress'!E14</f>
        <v>3</v>
      </c>
      <c r="G18" s="507">
        <f>'Civil Progress'!F14</f>
        <v>3</v>
      </c>
      <c r="H18" s="501">
        <f>F18-G18</f>
        <v>0</v>
      </c>
      <c r="I18" s="499">
        <f>G18/F18</f>
        <v>1</v>
      </c>
      <c r="J18" s="521" t="s">
        <v>16</v>
      </c>
      <c r="K18" s="878"/>
      <c r="L18" s="879"/>
      <c r="M18" s="879"/>
      <c r="N18" s="879"/>
      <c r="O18" s="880"/>
    </row>
    <row r="19" spans="2:15" ht="15">
      <c r="B19" s="847"/>
      <c r="C19" s="849"/>
      <c r="D19" s="495" t="str">
        <f>'Civil Progress'!C15</f>
        <v>Columns</v>
      </c>
      <c r="E19" s="496" t="str">
        <f>'Civil Progress'!D15</f>
        <v>Nos</v>
      </c>
      <c r="F19" s="496">
        <f>'Civil Progress'!E15</f>
        <v>3</v>
      </c>
      <c r="G19" s="507">
        <f>'Civil Progress'!F15</f>
        <v>3</v>
      </c>
      <c r="H19" s="501">
        <f t="shared" ref="H19:H21" si="3">F19-G19</f>
        <v>0</v>
      </c>
      <c r="I19" s="499">
        <f>G19/F19</f>
        <v>1</v>
      </c>
      <c r="J19" s="521" t="s">
        <v>16</v>
      </c>
      <c r="K19" s="878"/>
      <c r="L19" s="879"/>
      <c r="M19" s="879"/>
      <c r="N19" s="879"/>
      <c r="O19" s="880"/>
    </row>
    <row r="20" spans="2:15" ht="15">
      <c r="B20" s="847"/>
      <c r="C20" s="849"/>
      <c r="D20" s="495" t="str">
        <f>'Civil Progress'!C16</f>
        <v>Gate Febrication and Installation</v>
      </c>
      <c r="E20" s="496" t="str">
        <f>'Civil Progress'!D16</f>
        <v>Nos</v>
      </c>
      <c r="F20" s="496">
        <f>'Civil Progress'!E16</f>
        <v>2</v>
      </c>
      <c r="G20" s="507">
        <f>'Civil Progress'!F16</f>
        <v>2</v>
      </c>
      <c r="H20" s="501">
        <f t="shared" si="3"/>
        <v>0</v>
      </c>
      <c r="I20" s="499">
        <f>'Civil Progress'!H31</f>
        <v>0</v>
      </c>
      <c r="J20" s="521" t="s">
        <v>438</v>
      </c>
      <c r="K20" s="878"/>
      <c r="L20" s="879"/>
      <c r="M20" s="879"/>
      <c r="N20" s="879"/>
      <c r="O20" s="880"/>
    </row>
    <row r="21" spans="2:15" ht="15.5" thickBot="1">
      <c r="B21" s="848"/>
      <c r="C21" s="850"/>
      <c r="D21" s="522" t="s">
        <v>19</v>
      </c>
      <c r="E21" s="522"/>
      <c r="F21" s="522">
        <v>1</v>
      </c>
      <c r="G21" s="523">
        <f>'Civil Progress'!H11</f>
        <v>1</v>
      </c>
      <c r="H21" s="523">
        <f t="shared" si="3"/>
        <v>0</v>
      </c>
      <c r="I21" s="524">
        <f t="shared" ref="I21" si="4">G21/F21</f>
        <v>1</v>
      </c>
      <c r="J21" s="525"/>
      <c r="K21" s="878"/>
      <c r="L21" s="879"/>
      <c r="M21" s="879"/>
      <c r="N21" s="879"/>
      <c r="O21" s="880"/>
    </row>
    <row r="22" spans="2:15" ht="15">
      <c r="B22" s="817">
        <v>3</v>
      </c>
      <c r="C22" s="874" t="s">
        <v>17</v>
      </c>
      <c r="D22" s="515" t="str">
        <f>'Civil Progress'!C21</f>
        <v>Excavation</v>
      </c>
      <c r="E22" s="516" t="str">
        <f>'Civil Progress'!D21</f>
        <v>No's</v>
      </c>
      <c r="F22" s="516">
        <f>'Civil Progress'!E21</f>
        <v>33</v>
      </c>
      <c r="G22" s="516">
        <f>'Civil Progress'!F21</f>
        <v>33</v>
      </c>
      <c r="H22" s="518">
        <f>F22-G22</f>
        <v>0</v>
      </c>
      <c r="I22" s="519">
        <f t="shared" ref="I22:I38" si="5">G22/F22</f>
        <v>1</v>
      </c>
      <c r="J22" s="520" t="s">
        <v>16</v>
      </c>
      <c r="K22" s="878"/>
      <c r="L22" s="879"/>
      <c r="M22" s="879"/>
      <c r="N22" s="879"/>
      <c r="O22" s="880"/>
    </row>
    <row r="23" spans="2:15" ht="15">
      <c r="B23" s="818"/>
      <c r="C23" s="849"/>
      <c r="D23" s="495" t="str">
        <f>'Civil Progress'!C22</f>
        <v>Foundation PCC</v>
      </c>
      <c r="E23" s="496" t="str">
        <f>'Civil Progress'!D22</f>
        <v>No's</v>
      </c>
      <c r="F23" s="507">
        <f>'Civil Progress'!E22</f>
        <v>33</v>
      </c>
      <c r="G23" s="507">
        <f>'Civil Progress'!F22</f>
        <v>33</v>
      </c>
      <c r="H23" s="501">
        <f>F23-G23</f>
        <v>0</v>
      </c>
      <c r="I23" s="499">
        <f t="shared" si="5"/>
        <v>1</v>
      </c>
      <c r="J23" s="521" t="s">
        <v>18</v>
      </c>
      <c r="K23" s="878"/>
      <c r="L23" s="879"/>
      <c r="M23" s="879"/>
      <c r="N23" s="879"/>
      <c r="O23" s="880"/>
    </row>
    <row r="24" spans="2:15" ht="15">
      <c r="B24" s="818"/>
      <c r="C24" s="849"/>
      <c r="D24" s="495" t="str">
        <f>'Civil Progress'!C25</f>
        <v>Footing Foundation casting</v>
      </c>
      <c r="E24" s="496" t="str">
        <f>'Civil Progress'!D25</f>
        <v>No's</v>
      </c>
      <c r="F24" s="496">
        <f>AVERAGE('Civil Progress'!E23:E25)</f>
        <v>33</v>
      </c>
      <c r="G24" s="496">
        <f>AVERAGE('Civil Progress'!F23:F25)</f>
        <v>33</v>
      </c>
      <c r="H24" s="501">
        <f t="shared" ref="H24:H27" si="6">F24-G24</f>
        <v>0</v>
      </c>
      <c r="I24" s="499">
        <f t="shared" si="5"/>
        <v>1</v>
      </c>
      <c r="J24" s="521" t="s">
        <v>18</v>
      </c>
      <c r="K24" s="878"/>
      <c r="L24" s="879"/>
      <c r="M24" s="879"/>
      <c r="N24" s="879"/>
      <c r="O24" s="880"/>
    </row>
    <row r="25" spans="2:15" ht="15">
      <c r="B25" s="818"/>
      <c r="C25" s="849"/>
      <c r="D25" s="495" t="str">
        <f>'Civil Progress'!C27</f>
        <v>Column upto Plinth Beam</v>
      </c>
      <c r="E25" s="496" t="str">
        <f>'Civil Progress'!D31</f>
        <v>No's</v>
      </c>
      <c r="F25" s="496">
        <f>'Civil Progress'!E27</f>
        <v>33</v>
      </c>
      <c r="G25" s="496">
        <f>'Civil Progress'!F27</f>
        <v>0</v>
      </c>
      <c r="H25" s="501">
        <f t="shared" si="6"/>
        <v>33</v>
      </c>
      <c r="I25" s="499">
        <f t="shared" si="5"/>
        <v>0</v>
      </c>
      <c r="J25" s="521" t="s">
        <v>438</v>
      </c>
      <c r="K25" s="878"/>
      <c r="L25" s="879"/>
      <c r="M25" s="879"/>
      <c r="N25" s="879"/>
      <c r="O25" s="880"/>
    </row>
    <row r="26" spans="2:15" ht="15">
      <c r="B26" s="818"/>
      <c r="C26" s="849"/>
      <c r="D26" s="495" t="str">
        <f>'Civil Progress'!C30</f>
        <v>Plinth Beam Casting</v>
      </c>
      <c r="E26" s="496" t="str">
        <f>'Civil Progress'!D30</f>
        <v>Mtr</v>
      </c>
      <c r="F26" s="508">
        <f>AVERAGE('Civil Progress'!E28:E30)</f>
        <v>322</v>
      </c>
      <c r="G26" s="508">
        <f>AVERAGE('Civil Progress'!F28:F30)</f>
        <v>0</v>
      </c>
      <c r="H26" s="501">
        <f t="shared" si="6"/>
        <v>322</v>
      </c>
      <c r="I26" s="499">
        <f t="shared" si="5"/>
        <v>0</v>
      </c>
      <c r="J26" s="521" t="s">
        <v>438</v>
      </c>
      <c r="K26" s="878"/>
      <c r="L26" s="879"/>
      <c r="M26" s="879"/>
      <c r="N26" s="879"/>
      <c r="O26" s="880"/>
    </row>
    <row r="27" spans="2:15" ht="15">
      <c r="B27" s="818"/>
      <c r="C27" s="849"/>
      <c r="D27" s="495" t="str">
        <f>'Civil Progress'!C31</f>
        <v>Column upto Lintel Beam</v>
      </c>
      <c r="E27" s="496" t="str">
        <f>'Civil Progress'!D31</f>
        <v>No's</v>
      </c>
      <c r="F27" s="496">
        <f>'Civil Progress'!E31</f>
        <v>33</v>
      </c>
      <c r="G27" s="496">
        <f>'Civil Progress'!F31</f>
        <v>0</v>
      </c>
      <c r="H27" s="501">
        <f t="shared" si="6"/>
        <v>33</v>
      </c>
      <c r="I27" s="499">
        <f t="shared" si="5"/>
        <v>0</v>
      </c>
      <c r="J27" s="521" t="s">
        <v>438</v>
      </c>
      <c r="K27" s="878"/>
      <c r="L27" s="879"/>
      <c r="M27" s="879"/>
      <c r="N27" s="879"/>
      <c r="O27" s="880"/>
    </row>
    <row r="28" spans="2:15" ht="15">
      <c r="B28" s="818"/>
      <c r="C28" s="849"/>
      <c r="D28" s="495" t="str">
        <f>'Civil Progress'!C33</f>
        <v>Lintel and sunshade casting</v>
      </c>
      <c r="E28" s="496" t="str">
        <f>'Civil Progress'!D33</f>
        <v>Mtr</v>
      </c>
      <c r="F28" s="496">
        <f>'Civil Progress'!E33</f>
        <v>132</v>
      </c>
      <c r="G28" s="496">
        <f>'Civil Progress'!F33</f>
        <v>0</v>
      </c>
      <c r="H28" s="498">
        <f>'Civil Progress'!G33</f>
        <v>132</v>
      </c>
      <c r="I28" s="499">
        <f t="shared" si="5"/>
        <v>0</v>
      </c>
      <c r="J28" s="521" t="s">
        <v>438</v>
      </c>
      <c r="K28" s="878"/>
      <c r="L28" s="879"/>
      <c r="M28" s="879"/>
      <c r="N28" s="879"/>
      <c r="O28" s="880"/>
    </row>
    <row r="29" spans="2:15" ht="15">
      <c r="B29" s="818"/>
      <c r="C29" s="849"/>
      <c r="D29" s="495" t="str">
        <f>'Civil Progress'!C38</f>
        <v>Column upto Roof Beam</v>
      </c>
      <c r="E29" s="496" t="str">
        <f>'Civil Progress'!D38</f>
        <v>No's</v>
      </c>
      <c r="F29" s="496">
        <f>'Civil Progress'!E38</f>
        <v>33</v>
      </c>
      <c r="G29" s="496">
        <f>'Civil Progress'!F38</f>
        <v>0</v>
      </c>
      <c r="H29" s="498">
        <f>'Civil Progress'!G38</f>
        <v>33</v>
      </c>
      <c r="I29" s="499">
        <f t="shared" si="5"/>
        <v>0</v>
      </c>
      <c r="J29" s="521" t="s">
        <v>438</v>
      </c>
      <c r="K29" s="878"/>
      <c r="L29" s="879"/>
      <c r="M29" s="879"/>
      <c r="N29" s="879"/>
      <c r="O29" s="880"/>
    </row>
    <row r="30" spans="2:15" ht="15">
      <c r="B30" s="818"/>
      <c r="C30" s="849"/>
      <c r="D30" s="495" t="str">
        <f>'Civil Progress'!C41</f>
        <v>Roof Beam &amp; Slab Casting</v>
      </c>
      <c r="E30" s="496" t="str">
        <f>'Civil Progress'!D41</f>
        <v>Ls</v>
      </c>
      <c r="F30" s="496">
        <f>'Civil Progress'!E42</f>
        <v>1</v>
      </c>
      <c r="G30" s="496">
        <f>'Civil Progress'!F42</f>
        <v>0</v>
      </c>
      <c r="H30" s="498">
        <f>'Civil Progress'!G42</f>
        <v>1</v>
      </c>
      <c r="I30" s="499">
        <f t="shared" si="5"/>
        <v>0</v>
      </c>
      <c r="J30" s="521" t="s">
        <v>438</v>
      </c>
      <c r="K30" s="878"/>
      <c r="L30" s="879"/>
      <c r="M30" s="879"/>
      <c r="N30" s="879"/>
      <c r="O30" s="880"/>
    </row>
    <row r="31" spans="2:15" ht="15">
      <c r="B31" s="818"/>
      <c r="C31" s="849"/>
      <c r="D31" s="495" t="str">
        <f>'Civil Progress'!C36</f>
        <v>Cable Trench Raft Casting</v>
      </c>
      <c r="E31" s="496" t="str">
        <f>'Civil Progress'!D36</f>
        <v>Mtr</v>
      </c>
      <c r="F31" s="496">
        <f>'Civil Progress'!E36</f>
        <v>50</v>
      </c>
      <c r="G31" s="496">
        <f>'Civil Progress'!F36</f>
        <v>0</v>
      </c>
      <c r="H31" s="498">
        <f>'Civil Progress'!G36</f>
        <v>50</v>
      </c>
      <c r="I31" s="499">
        <f t="shared" si="5"/>
        <v>0</v>
      </c>
      <c r="J31" s="521" t="s">
        <v>438</v>
      </c>
      <c r="K31" s="878"/>
      <c r="L31" s="879"/>
      <c r="M31" s="879"/>
      <c r="N31" s="879"/>
      <c r="O31" s="880"/>
    </row>
    <row r="32" spans="2:15" ht="15">
      <c r="B32" s="818"/>
      <c r="C32" s="849"/>
      <c r="D32" s="495" t="str">
        <f>'Civil Progress'!C37</f>
        <v>Cable Trench Wall casting</v>
      </c>
      <c r="E32" s="496" t="str">
        <f>'Civil Progress'!D37</f>
        <v>Mtr</v>
      </c>
      <c r="F32" s="496">
        <f>'Civil Progress'!E37</f>
        <v>100</v>
      </c>
      <c r="G32" s="496">
        <f>'Civil Progress'!F37</f>
        <v>0</v>
      </c>
      <c r="H32" s="498">
        <f>'Civil Progress'!G37</f>
        <v>100</v>
      </c>
      <c r="I32" s="499">
        <f t="shared" si="5"/>
        <v>0</v>
      </c>
      <c r="J32" s="521" t="s">
        <v>438</v>
      </c>
      <c r="K32" s="878"/>
      <c r="L32" s="879"/>
      <c r="M32" s="879"/>
      <c r="N32" s="879"/>
      <c r="O32" s="880"/>
    </row>
    <row r="33" spans="2:15" ht="15">
      <c r="B33" s="818"/>
      <c r="C33" s="849"/>
      <c r="D33" s="495" t="str">
        <f>'Civil Progress'!C42</f>
        <v>Floor Slab Casting</v>
      </c>
      <c r="E33" s="496" t="str">
        <f>'Civil Progress'!D42</f>
        <v>Ls</v>
      </c>
      <c r="F33" s="496">
        <f>'Civil Progress'!E42</f>
        <v>1</v>
      </c>
      <c r="G33" s="496">
        <f>'Civil Progress'!F42</f>
        <v>0</v>
      </c>
      <c r="H33" s="498">
        <f>'Civil Progress'!G42</f>
        <v>1</v>
      </c>
      <c r="I33" s="499">
        <f t="shared" si="5"/>
        <v>0</v>
      </c>
      <c r="J33" s="521" t="s">
        <v>438</v>
      </c>
      <c r="K33" s="878"/>
      <c r="L33" s="879"/>
      <c r="M33" s="879"/>
      <c r="N33" s="879"/>
      <c r="O33" s="880"/>
    </row>
    <row r="34" spans="2:15" ht="15">
      <c r="B34" s="818"/>
      <c r="C34" s="849"/>
      <c r="D34" s="495" t="str">
        <f>'Civil Progress'!C43</f>
        <v>Brick Masonry Work</v>
      </c>
      <c r="E34" s="496" t="str">
        <f>'Civil Progress'!D43</f>
        <v>Cu. Mtr</v>
      </c>
      <c r="F34" s="496">
        <f>'Civil Progress'!E43</f>
        <v>310</v>
      </c>
      <c r="G34" s="496">
        <f>'Civil Progress'!F43</f>
        <v>0</v>
      </c>
      <c r="H34" s="498">
        <f>'Civil Progress'!G43</f>
        <v>310</v>
      </c>
      <c r="I34" s="499">
        <f t="shared" si="5"/>
        <v>0</v>
      </c>
      <c r="J34" s="521" t="s">
        <v>438</v>
      </c>
      <c r="K34" s="878"/>
      <c r="L34" s="879"/>
      <c r="M34" s="879"/>
      <c r="N34" s="879"/>
      <c r="O34" s="880"/>
    </row>
    <row r="35" spans="2:15" ht="15">
      <c r="B35" s="818"/>
      <c r="C35" s="849"/>
      <c r="D35" s="495" t="str">
        <f>'Civil Progress'!C44</f>
        <v>Wall &amp; Celling Plaster</v>
      </c>
      <c r="E35" s="496" t="str">
        <f>'Civil Progress'!D44</f>
        <v>Sq. Mtr</v>
      </c>
      <c r="F35" s="496">
        <f>'Civil Progress'!E44</f>
        <v>2380</v>
      </c>
      <c r="G35" s="496">
        <f>'Civil Progress'!F44</f>
        <v>0</v>
      </c>
      <c r="H35" s="498">
        <f>'Civil Progress'!G44</f>
        <v>2380</v>
      </c>
      <c r="I35" s="499">
        <f t="shared" si="5"/>
        <v>0</v>
      </c>
      <c r="J35" s="521" t="s">
        <v>438</v>
      </c>
      <c r="K35" s="878"/>
      <c r="L35" s="879"/>
      <c r="M35" s="879"/>
      <c r="N35" s="879"/>
      <c r="O35" s="880"/>
    </row>
    <row r="36" spans="2:15" ht="15">
      <c r="B36" s="818"/>
      <c r="C36" s="849"/>
      <c r="D36" s="495" t="str">
        <f>'Civil Progress'!C45</f>
        <v>Flooring</v>
      </c>
      <c r="E36" s="496" t="str">
        <f>'Civil Progress'!D45</f>
        <v>No's</v>
      </c>
      <c r="F36" s="496">
        <f>'Civil Progress'!E45</f>
        <v>8</v>
      </c>
      <c r="G36" s="496">
        <f>'Civil Progress'!F45</f>
        <v>0</v>
      </c>
      <c r="H36" s="498">
        <f>'Civil Progress'!G45</f>
        <v>0</v>
      </c>
      <c r="I36" s="499">
        <f t="shared" si="5"/>
        <v>0</v>
      </c>
      <c r="J36" s="521" t="s">
        <v>438</v>
      </c>
      <c r="K36" s="878"/>
      <c r="L36" s="879"/>
      <c r="M36" s="879"/>
      <c r="N36" s="879"/>
      <c r="O36" s="880"/>
    </row>
    <row r="37" spans="2:15" ht="15">
      <c r="B37" s="818"/>
      <c r="C37" s="849"/>
      <c r="D37" s="495" t="str">
        <f>'Civil Progress'!C54</f>
        <v>Putty &amp; Paint work</v>
      </c>
      <c r="E37" s="496" t="str">
        <f>'Civil Progress'!D54</f>
        <v>No's</v>
      </c>
      <c r="F37" s="496">
        <f>'Civil Progress'!E54</f>
        <v>8</v>
      </c>
      <c r="G37" s="496">
        <f>'Civil Progress'!F54</f>
        <v>0</v>
      </c>
      <c r="H37" s="498">
        <f>'Civil Progress'!G54</f>
        <v>0</v>
      </c>
      <c r="I37" s="499">
        <f t="shared" si="5"/>
        <v>0</v>
      </c>
      <c r="J37" s="521" t="s">
        <v>438</v>
      </c>
      <c r="K37" s="878"/>
      <c r="L37" s="879"/>
      <c r="M37" s="879"/>
      <c r="N37" s="879"/>
      <c r="O37" s="880"/>
    </row>
    <row r="38" spans="2:15" ht="18.75" customHeight="1">
      <c r="B38" s="818"/>
      <c r="C38" s="849"/>
      <c r="D38" s="495" t="str">
        <f>'Civil Progress'!C63</f>
        <v>Misc Work</v>
      </c>
      <c r="E38" s="496" t="str">
        <f>'Civil Progress'!D63</f>
        <v>LS</v>
      </c>
      <c r="F38" s="496">
        <f>'Civil Progress'!E63</f>
        <v>1</v>
      </c>
      <c r="G38" s="496">
        <f>'Civil Progress'!F63</f>
        <v>0</v>
      </c>
      <c r="H38" s="498">
        <f>'Civil Progress'!G63</f>
        <v>0</v>
      </c>
      <c r="I38" s="499">
        <f t="shared" si="5"/>
        <v>0</v>
      </c>
      <c r="J38" s="521" t="s">
        <v>438</v>
      </c>
      <c r="K38" s="878"/>
      <c r="L38" s="879"/>
      <c r="M38" s="879"/>
      <c r="N38" s="879"/>
      <c r="O38" s="880"/>
    </row>
    <row r="39" spans="2:15" ht="15.5" thickBot="1">
      <c r="B39" s="819"/>
      <c r="C39" s="850"/>
      <c r="D39" s="522" t="s">
        <v>19</v>
      </c>
      <c r="E39" s="522"/>
      <c r="F39" s="522">
        <v>1</v>
      </c>
      <c r="G39" s="523">
        <f>'Civil Progress'!H20</f>
        <v>0.23076923076923078</v>
      </c>
      <c r="H39" s="523">
        <f t="shared" ref="H39:H58" si="7">F39-G39</f>
        <v>0.76923076923076916</v>
      </c>
      <c r="I39" s="524">
        <f t="shared" ref="I39:I79" si="8">G39/F39</f>
        <v>0.23076923076923078</v>
      </c>
      <c r="J39" s="525"/>
      <c r="K39" s="878"/>
      <c r="L39" s="879"/>
      <c r="M39" s="879"/>
      <c r="N39" s="879"/>
      <c r="O39" s="880"/>
    </row>
    <row r="40" spans="2:15" s="493" customFormat="1" ht="15.75" customHeight="1">
      <c r="B40" s="817">
        <v>4</v>
      </c>
      <c r="C40" s="820" t="s">
        <v>457</v>
      </c>
      <c r="D40" s="515" t="str">
        <f>'Civil Progress'!C72</f>
        <v>Excavation</v>
      </c>
      <c r="E40" s="516" t="str">
        <f>'Civil Progress'!D72</f>
        <v>No's</v>
      </c>
      <c r="F40" s="516">
        <f>'Civil Progress'!E72</f>
        <v>4</v>
      </c>
      <c r="G40" s="518">
        <f>'Civil Progress'!F72</f>
        <v>3</v>
      </c>
      <c r="H40" s="518">
        <f t="shared" si="7"/>
        <v>1</v>
      </c>
      <c r="I40" s="519">
        <f t="shared" si="8"/>
        <v>0.75</v>
      </c>
      <c r="J40" s="520" t="s">
        <v>18</v>
      </c>
      <c r="K40" s="878"/>
      <c r="L40" s="879"/>
      <c r="M40" s="879"/>
      <c r="N40" s="879"/>
      <c r="O40" s="880"/>
    </row>
    <row r="41" spans="2:15" s="493" customFormat="1" ht="15.75" customHeight="1">
      <c r="B41" s="818"/>
      <c r="C41" s="821"/>
      <c r="D41" s="495" t="str">
        <f>'Civil Progress'!C73</f>
        <v>Foundation PCC</v>
      </c>
      <c r="E41" s="496" t="str">
        <f>'Civil Progress'!D73</f>
        <v>No's</v>
      </c>
      <c r="F41" s="507">
        <f>'Civil Progress'!E73</f>
        <v>4</v>
      </c>
      <c r="G41" s="501">
        <f>'Civil Progress'!F73</f>
        <v>3</v>
      </c>
      <c r="H41" s="501">
        <f t="shared" si="7"/>
        <v>1</v>
      </c>
      <c r="I41" s="499">
        <f t="shared" si="8"/>
        <v>0.75</v>
      </c>
      <c r="J41" s="521" t="s">
        <v>18</v>
      </c>
      <c r="K41" s="878"/>
      <c r="L41" s="879"/>
      <c r="M41" s="879"/>
      <c r="N41" s="879"/>
      <c r="O41" s="880"/>
    </row>
    <row r="42" spans="2:15" s="493" customFormat="1" ht="15.75" customHeight="1">
      <c r="B42" s="818"/>
      <c r="C42" s="821"/>
      <c r="D42" s="495" t="str">
        <f>'Civil Progress'!C76</f>
        <v>Foundation Raft casting</v>
      </c>
      <c r="E42" s="496" t="str">
        <f>'Civil Progress'!D76</f>
        <v>No's</v>
      </c>
      <c r="F42" s="496">
        <f>AVERAGE('Civil Progress'!E74:E76)</f>
        <v>4</v>
      </c>
      <c r="G42" s="498">
        <f>AVERAGE('Civil Progress'!F74:F76)</f>
        <v>3</v>
      </c>
      <c r="H42" s="501">
        <f t="shared" si="7"/>
        <v>1</v>
      </c>
      <c r="I42" s="499">
        <f t="shared" si="8"/>
        <v>0.75</v>
      </c>
      <c r="J42" s="521" t="s">
        <v>18</v>
      </c>
      <c r="K42" s="878"/>
      <c r="L42" s="879"/>
      <c r="M42" s="879"/>
      <c r="N42" s="879"/>
      <c r="O42" s="880"/>
    </row>
    <row r="43" spans="2:15" s="493" customFormat="1" ht="15.75" customHeight="1">
      <c r="B43" s="818"/>
      <c r="C43" s="821"/>
      <c r="D43" s="495" t="str">
        <f>'Civil Progress'!C79</f>
        <v>Wall casting</v>
      </c>
      <c r="E43" s="496" t="str">
        <f>'Civil Progress'!D79</f>
        <v>No's</v>
      </c>
      <c r="F43" s="507">
        <f>AVERAGE('Civil Progress'!E77:E79)</f>
        <v>8</v>
      </c>
      <c r="G43" s="501">
        <f>AVERAGE('Civil Progress'!F77:F79)</f>
        <v>6</v>
      </c>
      <c r="H43" s="501">
        <f t="shared" si="7"/>
        <v>2</v>
      </c>
      <c r="I43" s="499">
        <f t="shared" si="8"/>
        <v>0.75</v>
      </c>
      <c r="J43" s="521" t="s">
        <v>18</v>
      </c>
      <c r="K43" s="878"/>
      <c r="L43" s="879"/>
      <c r="M43" s="879"/>
      <c r="N43" s="879"/>
      <c r="O43" s="880"/>
    </row>
    <row r="44" spans="2:15" s="493" customFormat="1" ht="15.75" customHeight="1">
      <c r="B44" s="818"/>
      <c r="C44" s="821"/>
      <c r="D44" s="495" t="str">
        <f>'Civil Progress'!C81</f>
        <v>Cashment Wall B/W</v>
      </c>
      <c r="E44" s="496" t="str">
        <f>'Civil Progress'!D81</f>
        <v>No's</v>
      </c>
      <c r="F44" s="507">
        <f>'Civil Progress'!E81</f>
        <v>4</v>
      </c>
      <c r="G44" s="501">
        <f>'Civil Progress'!F81</f>
        <v>0</v>
      </c>
      <c r="H44" s="501">
        <f t="shared" si="7"/>
        <v>4</v>
      </c>
      <c r="I44" s="499">
        <f t="shared" si="8"/>
        <v>0</v>
      </c>
      <c r="J44" s="521" t="s">
        <v>438</v>
      </c>
      <c r="K44" s="878"/>
      <c r="L44" s="879"/>
      <c r="M44" s="879"/>
      <c r="N44" s="879"/>
      <c r="O44" s="880"/>
    </row>
    <row r="45" spans="2:15" s="493" customFormat="1" ht="16.5" customHeight="1">
      <c r="B45" s="818"/>
      <c r="C45" s="821"/>
      <c r="D45" s="495" t="str">
        <f>'Civil Progress'!C82</f>
        <v>Fencing - IDT</v>
      </c>
      <c r="E45" s="496" t="str">
        <f>'Civil Progress'!D82</f>
        <v>No's</v>
      </c>
      <c r="F45" s="496">
        <f>'Civil Progress'!E82</f>
        <v>4</v>
      </c>
      <c r="G45" s="498">
        <f>'Civil Progress'!F82</f>
        <v>0</v>
      </c>
      <c r="H45" s="501">
        <f t="shared" si="7"/>
        <v>4</v>
      </c>
      <c r="I45" s="499">
        <f t="shared" si="8"/>
        <v>0</v>
      </c>
      <c r="J45" s="521" t="s">
        <v>438</v>
      </c>
      <c r="K45" s="878"/>
      <c r="L45" s="879"/>
      <c r="M45" s="879"/>
      <c r="N45" s="879"/>
      <c r="O45" s="880"/>
    </row>
    <row r="46" spans="2:15" s="493" customFormat="1" ht="15.5" thickBot="1">
      <c r="B46" s="819"/>
      <c r="C46" s="822"/>
      <c r="D46" s="522" t="s">
        <v>19</v>
      </c>
      <c r="E46" s="522"/>
      <c r="F46" s="522">
        <v>1</v>
      </c>
      <c r="G46" s="523">
        <f>'Civil Progress'!H71</f>
        <v>0.54545454545454541</v>
      </c>
      <c r="H46" s="523">
        <f t="shared" si="7"/>
        <v>0.45454545454545459</v>
      </c>
      <c r="I46" s="524">
        <f t="shared" si="8"/>
        <v>0.54545454545454541</v>
      </c>
      <c r="J46" s="525" t="s">
        <v>24</v>
      </c>
      <c r="K46" s="878"/>
      <c r="L46" s="879"/>
      <c r="M46" s="879"/>
      <c r="N46" s="879"/>
      <c r="O46" s="880"/>
    </row>
    <row r="47" spans="2:15" ht="15.75" customHeight="1">
      <c r="B47" s="817">
        <v>5</v>
      </c>
      <c r="C47" s="820" t="s">
        <v>458</v>
      </c>
      <c r="D47" s="515" t="str">
        <f>'Civil Progress'!C84</f>
        <v>Excavation</v>
      </c>
      <c r="E47" s="515" t="str">
        <f>'Civil Progress'!D84</f>
        <v>No's</v>
      </c>
      <c r="F47" s="568">
        <f>'Civil Progress'!E84</f>
        <v>32</v>
      </c>
      <c r="G47" s="568">
        <f>'Civil Progress'!F84</f>
        <v>0</v>
      </c>
      <c r="H47" s="569">
        <f>'Civil Progress'!G84</f>
        <v>32</v>
      </c>
      <c r="I47" s="519">
        <f t="shared" si="8"/>
        <v>0</v>
      </c>
      <c r="J47" s="520" t="s">
        <v>438</v>
      </c>
      <c r="K47" s="879"/>
      <c r="L47" s="879"/>
      <c r="M47" s="879"/>
      <c r="N47" s="879"/>
      <c r="O47" s="880"/>
    </row>
    <row r="48" spans="2:15" ht="15">
      <c r="B48" s="818"/>
      <c r="C48" s="821"/>
      <c r="D48" s="495" t="str">
        <f>'Civil Progress'!C85</f>
        <v>Foundation PCC</v>
      </c>
      <c r="E48" s="495" t="str">
        <f>'Civil Progress'!D85</f>
        <v>No's</v>
      </c>
      <c r="F48" s="566">
        <f>'Civil Progress'!E85</f>
        <v>32</v>
      </c>
      <c r="G48" s="566">
        <f>'Civil Progress'!F85</f>
        <v>0</v>
      </c>
      <c r="H48" s="567">
        <f>'Civil Progress'!G85</f>
        <v>32</v>
      </c>
      <c r="I48" s="499">
        <f t="shared" si="8"/>
        <v>0</v>
      </c>
      <c r="J48" s="521" t="s">
        <v>438</v>
      </c>
      <c r="K48" s="879"/>
      <c r="L48" s="879"/>
      <c r="M48" s="879"/>
      <c r="N48" s="879"/>
      <c r="O48" s="880"/>
    </row>
    <row r="49" spans="2:15" ht="20.25" customHeight="1">
      <c r="B49" s="818"/>
      <c r="C49" s="821"/>
      <c r="D49" s="495" t="str">
        <f>'Civil Progress'!C88</f>
        <v>Foundation Raft casting</v>
      </c>
      <c r="E49" s="495" t="str">
        <f>'Civil Progress'!D88</f>
        <v>No's</v>
      </c>
      <c r="F49" s="566">
        <f>'Civil Progress'!E88</f>
        <v>32</v>
      </c>
      <c r="G49" s="566">
        <f>'Civil Progress'!F88</f>
        <v>0</v>
      </c>
      <c r="H49" s="567">
        <f>'Civil Progress'!G88</f>
        <v>32</v>
      </c>
      <c r="I49" s="499">
        <f t="shared" si="8"/>
        <v>0</v>
      </c>
      <c r="J49" s="521" t="s">
        <v>438</v>
      </c>
      <c r="K49" s="879"/>
      <c r="L49" s="879"/>
      <c r="M49" s="879"/>
      <c r="N49" s="879"/>
      <c r="O49" s="880"/>
    </row>
    <row r="50" spans="2:15" ht="21" customHeight="1">
      <c r="B50" s="818"/>
      <c r="C50" s="821"/>
      <c r="D50" s="495" t="str">
        <f>'Civil Progress'!C91</f>
        <v>Pedestal casting</v>
      </c>
      <c r="E50" s="495" t="str">
        <f>'Civil Progress'!D91</f>
        <v>No's</v>
      </c>
      <c r="F50" s="566">
        <f>'Civil Progress'!E91</f>
        <v>32</v>
      </c>
      <c r="G50" s="566">
        <f>'Civil Progress'!F91</f>
        <v>0</v>
      </c>
      <c r="H50" s="567">
        <f>'Civil Progress'!G91</f>
        <v>32</v>
      </c>
      <c r="I50" s="499">
        <f t="shared" si="8"/>
        <v>0</v>
      </c>
      <c r="J50" s="521" t="s">
        <v>438</v>
      </c>
      <c r="K50" s="879"/>
      <c r="L50" s="879"/>
      <c r="M50" s="879"/>
      <c r="N50" s="879"/>
      <c r="O50" s="880"/>
    </row>
    <row r="51" spans="2:15" ht="21" customHeight="1">
      <c r="B51" s="818"/>
      <c r="C51" s="821"/>
      <c r="D51" s="495" t="str">
        <f>'Civil Progress'!C93</f>
        <v>Slab Casting</v>
      </c>
      <c r="E51" s="495" t="str">
        <f>'Civil Progress'!D93</f>
        <v>No's</v>
      </c>
      <c r="F51" s="566">
        <f>'Civil Progress'!E93</f>
        <v>4</v>
      </c>
      <c r="G51" s="566">
        <f>'Civil Progress'!F93</f>
        <v>0</v>
      </c>
      <c r="H51" s="567">
        <f>'Civil Progress'!G93</f>
        <v>4</v>
      </c>
      <c r="I51" s="499">
        <f t="shared" si="8"/>
        <v>0</v>
      </c>
      <c r="J51" s="521" t="s">
        <v>438</v>
      </c>
      <c r="K51" s="879"/>
      <c r="L51" s="879"/>
      <c r="M51" s="879"/>
      <c r="N51" s="879"/>
      <c r="O51" s="880"/>
    </row>
    <row r="52" spans="2:15" ht="21" customHeight="1">
      <c r="B52" s="818"/>
      <c r="C52" s="821"/>
      <c r="D52" s="495" t="str">
        <f>'Civil Progress'!C94</f>
        <v>B/W</v>
      </c>
      <c r="E52" s="495" t="str">
        <f>'Civil Progress'!D94</f>
        <v>No's</v>
      </c>
      <c r="F52" s="566">
        <f>'Civil Progress'!E94</f>
        <v>4</v>
      </c>
      <c r="G52" s="566">
        <f>'Civil Progress'!F94</f>
        <v>0</v>
      </c>
      <c r="H52" s="567">
        <f>'Civil Progress'!G94</f>
        <v>4</v>
      </c>
      <c r="I52" s="499">
        <f t="shared" si="8"/>
        <v>0</v>
      </c>
      <c r="J52" s="521" t="s">
        <v>438</v>
      </c>
      <c r="K52" s="879"/>
      <c r="L52" s="879"/>
      <c r="M52" s="879"/>
      <c r="N52" s="879"/>
      <c r="O52" s="880"/>
    </row>
    <row r="53" spans="2:15" ht="21" customHeight="1">
      <c r="B53" s="818"/>
      <c r="C53" s="821"/>
      <c r="D53" s="495" t="str">
        <f>'Civil Progress'!C95</f>
        <v>Canopy</v>
      </c>
      <c r="E53" s="495" t="str">
        <f>'Civil Progress'!D95</f>
        <v>No's</v>
      </c>
      <c r="F53" s="566">
        <f>'Civil Progress'!E95</f>
        <v>4</v>
      </c>
      <c r="G53" s="566">
        <f>'Civil Progress'!F95</f>
        <v>0</v>
      </c>
      <c r="H53" s="567">
        <f>'Civil Progress'!G95</f>
        <v>4</v>
      </c>
      <c r="I53" s="499">
        <f t="shared" si="8"/>
        <v>0</v>
      </c>
      <c r="J53" s="521" t="s">
        <v>438</v>
      </c>
      <c r="K53" s="879"/>
      <c r="L53" s="879"/>
      <c r="M53" s="879"/>
      <c r="N53" s="879"/>
      <c r="O53" s="880"/>
    </row>
    <row r="54" spans="2:15" ht="15.5" thickBot="1">
      <c r="B54" s="819"/>
      <c r="C54" s="822"/>
      <c r="D54" s="522" t="s">
        <v>19</v>
      </c>
      <c r="E54" s="522"/>
      <c r="F54" s="522">
        <v>1</v>
      </c>
      <c r="G54" s="523">
        <f>'SW Civil'!H83</f>
        <v>0</v>
      </c>
      <c r="H54" s="523">
        <f t="shared" si="7"/>
        <v>1</v>
      </c>
      <c r="I54" s="524">
        <f t="shared" si="8"/>
        <v>0</v>
      </c>
      <c r="J54" s="525"/>
      <c r="K54" s="879"/>
      <c r="L54" s="879"/>
      <c r="M54" s="879"/>
      <c r="N54" s="879"/>
      <c r="O54" s="880"/>
    </row>
    <row r="55" spans="2:15" ht="20.25" customHeight="1">
      <c r="B55" s="817">
        <v>6</v>
      </c>
      <c r="C55" s="832" t="s">
        <v>962</v>
      </c>
      <c r="D55" s="580" t="s">
        <v>497</v>
      </c>
      <c r="E55" s="570" t="s">
        <v>21</v>
      </c>
      <c r="F55" s="568">
        <f>'Cont Piling'!C20</f>
        <v>25992</v>
      </c>
      <c r="G55" s="699">
        <f>'Cont Piling'!D20</f>
        <v>3964</v>
      </c>
      <c r="H55" s="700">
        <f t="shared" si="7"/>
        <v>22028</v>
      </c>
      <c r="I55" s="701">
        <f>G55/F55</f>
        <v>0.15250846414281316</v>
      </c>
      <c r="J55" s="520" t="s">
        <v>18</v>
      </c>
      <c r="K55" s="879"/>
      <c r="L55" s="879"/>
      <c r="M55" s="879"/>
      <c r="N55" s="879"/>
      <c r="O55" s="880"/>
    </row>
    <row r="56" spans="2:15" ht="20.25" customHeight="1">
      <c r="B56" s="818"/>
      <c r="C56" s="833"/>
      <c r="D56" s="495" t="s">
        <v>498</v>
      </c>
      <c r="E56" s="495" t="s">
        <v>21</v>
      </c>
      <c r="F56" s="566">
        <f>'Cont Piling'!C21</f>
        <v>25992</v>
      </c>
      <c r="G56" s="566">
        <f>'Cont Piling'!D21</f>
        <v>1114</v>
      </c>
      <c r="H56" s="567">
        <f t="shared" si="7"/>
        <v>24878</v>
      </c>
      <c r="I56" s="499">
        <f t="shared" si="8"/>
        <v>4.285934133579563E-2</v>
      </c>
      <c r="J56" s="521" t="s">
        <v>18</v>
      </c>
      <c r="K56" s="879"/>
      <c r="L56" s="879"/>
      <c r="M56" s="879"/>
      <c r="N56" s="879"/>
      <c r="O56" s="880"/>
    </row>
    <row r="57" spans="2:15" ht="20.25" customHeight="1">
      <c r="B57" s="818"/>
      <c r="C57" s="833"/>
      <c r="D57" s="495" t="s">
        <v>499</v>
      </c>
      <c r="E57" s="495" t="s">
        <v>21</v>
      </c>
      <c r="F57" s="566">
        <f>'Cont Piling'!C22</f>
        <v>25992</v>
      </c>
      <c r="G57" s="566">
        <f>'Cont Piling'!D22</f>
        <v>204</v>
      </c>
      <c r="H57" s="567">
        <f t="shared" si="7"/>
        <v>25788</v>
      </c>
      <c r="I57" s="707">
        <f>G57/F57</f>
        <v>7.8485687903970449E-3</v>
      </c>
      <c r="J57" s="521" t="s">
        <v>18</v>
      </c>
      <c r="K57" s="879"/>
      <c r="L57" s="879"/>
      <c r="M57" s="879"/>
      <c r="N57" s="879"/>
      <c r="O57" s="880"/>
    </row>
    <row r="58" spans="2:15" ht="20.25" customHeight="1">
      <c r="B58" s="818"/>
      <c r="C58" s="833"/>
      <c r="D58" s="687" t="s">
        <v>959</v>
      </c>
      <c r="E58" s="495" t="s">
        <v>21</v>
      </c>
      <c r="F58" s="566">
        <f>'Cont Piling'!C23</f>
        <v>25992</v>
      </c>
      <c r="G58" s="566">
        <f>'Cont Piling'!D23</f>
        <v>0</v>
      </c>
      <c r="H58" s="567">
        <f t="shared" si="7"/>
        <v>25992</v>
      </c>
      <c r="I58" s="499">
        <f t="shared" si="8"/>
        <v>0</v>
      </c>
      <c r="J58" s="688" t="s">
        <v>438</v>
      </c>
      <c r="K58" s="879"/>
      <c r="L58" s="879"/>
      <c r="M58" s="879"/>
      <c r="N58" s="879"/>
      <c r="O58" s="880"/>
    </row>
    <row r="59" spans="2:15" ht="18" customHeight="1" thickBot="1">
      <c r="B59" s="819"/>
      <c r="C59" s="834"/>
      <c r="D59" s="581" t="s">
        <v>19</v>
      </c>
      <c r="E59" s="522"/>
      <c r="F59" s="582">
        <v>1</v>
      </c>
      <c r="G59" s="523">
        <f>'Cont Piling'!E24</f>
        <v>5.0804093567251463E-2</v>
      </c>
      <c r="H59" s="523">
        <f t="shared" ref="H59" si="9">F59-G59</f>
        <v>0.94919590643274854</v>
      </c>
      <c r="I59" s="583">
        <f>G59/F59</f>
        <v>5.0804093567251463E-2</v>
      </c>
      <c r="J59" s="525"/>
      <c r="K59" s="879"/>
      <c r="L59" s="879"/>
      <c r="M59" s="879"/>
      <c r="N59" s="879"/>
      <c r="O59" s="880"/>
    </row>
    <row r="60" spans="2:15" s="493" customFormat="1" ht="15.75" customHeight="1">
      <c r="B60" s="817">
        <v>7</v>
      </c>
      <c r="C60" s="820" t="s">
        <v>474</v>
      </c>
      <c r="D60" s="515" t="str">
        <f>'Civil Progress'!C97</f>
        <v>Excavation</v>
      </c>
      <c r="E60" s="515" t="str">
        <f>'Civil Progress'!D97</f>
        <v>No's</v>
      </c>
      <c r="F60" s="568">
        <f>'Civil Progress'!E97</f>
        <v>5</v>
      </c>
      <c r="G60" s="568">
        <f>'Civil Progress'!F97</f>
        <v>0</v>
      </c>
      <c r="H60" s="569">
        <f>'Civil Progress'!G97</f>
        <v>5</v>
      </c>
      <c r="I60" s="519">
        <f t="shared" ref="I60:I66" si="10">G60/F60</f>
        <v>0</v>
      </c>
      <c r="J60" s="520" t="s">
        <v>438</v>
      </c>
      <c r="K60" s="879"/>
      <c r="L60" s="879"/>
      <c r="M60" s="879"/>
      <c r="N60" s="879"/>
      <c r="O60" s="880"/>
    </row>
    <row r="61" spans="2:15" s="493" customFormat="1" ht="15.75" customHeight="1">
      <c r="B61" s="818"/>
      <c r="C61" s="821"/>
      <c r="D61" s="495" t="str">
        <f>'Civil Progress'!C98</f>
        <v>Foundation PCC</v>
      </c>
      <c r="E61" s="495" t="str">
        <f>'Civil Progress'!D98</f>
        <v>No's</v>
      </c>
      <c r="F61" s="566">
        <f>'Civil Progress'!E98</f>
        <v>5</v>
      </c>
      <c r="G61" s="566">
        <f>'Civil Progress'!F98</f>
        <v>0</v>
      </c>
      <c r="H61" s="567">
        <f>'Civil Progress'!G98</f>
        <v>5</v>
      </c>
      <c r="I61" s="499">
        <f t="shared" si="10"/>
        <v>0</v>
      </c>
      <c r="J61" s="521" t="s">
        <v>438</v>
      </c>
      <c r="K61" s="879"/>
      <c r="L61" s="879"/>
      <c r="M61" s="879"/>
      <c r="N61" s="879"/>
      <c r="O61" s="880"/>
    </row>
    <row r="62" spans="2:15" s="493" customFormat="1" ht="15.75" customHeight="1">
      <c r="B62" s="818"/>
      <c r="C62" s="821"/>
      <c r="D62" s="495" t="str">
        <f>'Civil Progress'!C101</f>
        <v>Foundation Raft casting</v>
      </c>
      <c r="E62" s="495" t="str">
        <f>'Civil Progress'!D101</f>
        <v>No's</v>
      </c>
      <c r="F62" s="566">
        <f>'Civil Progress'!E101</f>
        <v>5</v>
      </c>
      <c r="G62" s="566">
        <f>'Civil Progress'!F101</f>
        <v>0</v>
      </c>
      <c r="H62" s="567">
        <f>'Civil Progress'!G101</f>
        <v>5</v>
      </c>
      <c r="I62" s="499">
        <f t="shared" si="10"/>
        <v>0</v>
      </c>
      <c r="J62" s="521" t="s">
        <v>438</v>
      </c>
      <c r="K62" s="879"/>
      <c r="L62" s="879"/>
      <c r="M62" s="879"/>
      <c r="N62" s="879"/>
      <c r="O62" s="880"/>
    </row>
    <row r="63" spans="2:15" s="493" customFormat="1" ht="15.75" customHeight="1">
      <c r="B63" s="818"/>
      <c r="C63" s="821"/>
      <c r="D63" s="495" t="str">
        <f>'Civil Progress'!C104</f>
        <v>Wall casting</v>
      </c>
      <c r="E63" s="495" t="str">
        <f>'Civil Progress'!D104</f>
        <v>No's</v>
      </c>
      <c r="F63" s="566">
        <f>'Civil Progress'!E104</f>
        <v>10</v>
      </c>
      <c r="G63" s="566">
        <f>'Civil Progress'!F104</f>
        <v>0</v>
      </c>
      <c r="H63" s="567">
        <f>'Civil Progress'!G104</f>
        <v>10</v>
      </c>
      <c r="I63" s="499">
        <f t="shared" si="10"/>
        <v>0</v>
      </c>
      <c r="J63" s="521" t="s">
        <v>438</v>
      </c>
      <c r="K63" s="879"/>
      <c r="L63" s="879"/>
      <c r="M63" s="879"/>
      <c r="N63" s="879"/>
      <c r="O63" s="880"/>
    </row>
    <row r="64" spans="2:15" s="493" customFormat="1" ht="15.75" customHeight="1">
      <c r="B64" s="818"/>
      <c r="C64" s="821"/>
      <c r="D64" s="495" t="str">
        <f>'Civil Progress'!C106</f>
        <v>Cashment Wall B/W</v>
      </c>
      <c r="E64" s="495" t="str">
        <f>'Civil Progress'!D106</f>
        <v>No's</v>
      </c>
      <c r="F64" s="566">
        <f>'Civil Progress'!E106</f>
        <v>5</v>
      </c>
      <c r="G64" s="566">
        <f>'Civil Progress'!F106</f>
        <v>0</v>
      </c>
      <c r="H64" s="567">
        <f>'Civil Progress'!G106</f>
        <v>5</v>
      </c>
      <c r="I64" s="499">
        <f t="shared" si="10"/>
        <v>0</v>
      </c>
      <c r="J64" s="521" t="s">
        <v>438</v>
      </c>
      <c r="K64" s="879"/>
      <c r="L64" s="879"/>
      <c r="M64" s="879"/>
      <c r="N64" s="879"/>
      <c r="O64" s="880"/>
    </row>
    <row r="65" spans="2:20" s="493" customFormat="1" ht="16.5" customHeight="1">
      <c r="B65" s="818"/>
      <c r="C65" s="821"/>
      <c r="D65" s="495" t="str">
        <f>'Civil Progress'!C107</f>
        <v>Fencing - IDT</v>
      </c>
      <c r="E65" s="495" t="str">
        <f>'Civil Progress'!D107</f>
        <v>No's</v>
      </c>
      <c r="F65" s="566">
        <f>'Civil Progress'!E107</f>
        <v>5</v>
      </c>
      <c r="G65" s="566">
        <f>'Civil Progress'!F107</f>
        <v>0</v>
      </c>
      <c r="H65" s="567">
        <f>'Civil Progress'!G107</f>
        <v>5</v>
      </c>
      <c r="I65" s="499">
        <f t="shared" si="10"/>
        <v>0</v>
      </c>
      <c r="J65" s="521" t="s">
        <v>438</v>
      </c>
      <c r="K65" s="879"/>
      <c r="L65" s="879"/>
      <c r="M65" s="879"/>
      <c r="N65" s="879"/>
      <c r="O65" s="880"/>
    </row>
    <row r="66" spans="2:20" s="493" customFormat="1" ht="15.5" thickBot="1">
      <c r="B66" s="819"/>
      <c r="C66" s="822"/>
      <c r="D66" s="522" t="s">
        <v>19</v>
      </c>
      <c r="E66" s="522"/>
      <c r="F66" s="522">
        <v>1</v>
      </c>
      <c r="G66" s="523">
        <f>'Civil Progress'!H87</f>
        <v>0</v>
      </c>
      <c r="H66" s="523">
        <f t="shared" ref="H66" si="11">F66-G66</f>
        <v>1</v>
      </c>
      <c r="I66" s="524">
        <f t="shared" si="10"/>
        <v>0</v>
      </c>
      <c r="J66" s="525" t="s">
        <v>24</v>
      </c>
      <c r="K66" s="879"/>
      <c r="L66" s="879"/>
      <c r="M66" s="879"/>
      <c r="N66" s="879"/>
      <c r="O66" s="880"/>
      <c r="T66" s="494"/>
    </row>
    <row r="67" spans="2:20" ht="20.25" customHeight="1">
      <c r="B67" s="817">
        <v>8</v>
      </c>
      <c r="C67" s="832" t="s">
        <v>459</v>
      </c>
      <c r="D67" s="515" t="str">
        <f>'Civil Progress'!C109</f>
        <v>Excavation of Container foundation</v>
      </c>
      <c r="E67" s="516" t="str">
        <f>'Civil Progress'!D109</f>
        <v>Nos</v>
      </c>
      <c r="F67" s="516">
        <f>'Civil Progress'!E109</f>
        <v>10</v>
      </c>
      <c r="G67" s="516">
        <f>'Civil Progress'!F109</f>
        <v>10</v>
      </c>
      <c r="H67" s="518">
        <f t="shared" ref="H67:H79" si="12">F67-G67</f>
        <v>0</v>
      </c>
      <c r="I67" s="571">
        <f t="shared" si="8"/>
        <v>1</v>
      </c>
      <c r="J67" s="520" t="s">
        <v>18</v>
      </c>
      <c r="K67" s="878"/>
      <c r="L67" s="879"/>
      <c r="M67" s="879"/>
      <c r="N67" s="879"/>
      <c r="O67" s="880"/>
    </row>
    <row r="68" spans="2:20" ht="20.25" customHeight="1">
      <c r="B68" s="818"/>
      <c r="C68" s="835"/>
      <c r="D68" s="495" t="str">
        <f>'Civil Progress'!C110</f>
        <v>Container Foundation PCC</v>
      </c>
      <c r="E68" s="496" t="str">
        <f>'Civil Progress'!D110</f>
        <v>Nos</v>
      </c>
      <c r="F68" s="496">
        <f>'Civil Progress'!E110</f>
        <v>40</v>
      </c>
      <c r="G68" s="496">
        <f>'Civil Progress'!F110</f>
        <v>32</v>
      </c>
      <c r="H68" s="498">
        <f>F68-G68</f>
        <v>8</v>
      </c>
      <c r="I68" s="509">
        <f t="shared" si="8"/>
        <v>0.8</v>
      </c>
      <c r="J68" s="521" t="s">
        <v>18</v>
      </c>
      <c r="K68" s="878"/>
      <c r="L68" s="879"/>
      <c r="M68" s="879"/>
      <c r="N68" s="879"/>
      <c r="O68" s="880"/>
    </row>
    <row r="69" spans="2:20" ht="20.25" customHeight="1">
      <c r="B69" s="818"/>
      <c r="C69" s="835"/>
      <c r="D69" s="495" t="str">
        <f>'Civil Progress'!C113</f>
        <v>Container Foundation Concrete Pouring</v>
      </c>
      <c r="E69" s="496" t="str">
        <f>'Civil Progress'!D113</f>
        <v>Nos</v>
      </c>
      <c r="F69" s="496">
        <f>'Civil Progress'!E113</f>
        <v>40</v>
      </c>
      <c r="G69" s="496">
        <f>'Civil Progress'!F113</f>
        <v>12</v>
      </c>
      <c r="H69" s="498">
        <f t="shared" ref="H69:H78" si="13">F69-G69</f>
        <v>28</v>
      </c>
      <c r="I69" s="509">
        <f t="shared" si="8"/>
        <v>0.3</v>
      </c>
      <c r="J69" s="521" t="s">
        <v>438</v>
      </c>
      <c r="K69" s="878"/>
      <c r="L69" s="879"/>
      <c r="M69" s="879"/>
      <c r="N69" s="879"/>
      <c r="O69" s="880"/>
    </row>
    <row r="70" spans="2:20" ht="20.25" customHeight="1">
      <c r="B70" s="818"/>
      <c r="C70" s="835"/>
      <c r="D70" s="495" t="str">
        <f>'Civil Progress'!C116</f>
        <v>Container Pedestal Concrete Pouring</v>
      </c>
      <c r="E70" s="496" t="str">
        <f>'Civil Progress'!D116</f>
        <v>Nos</v>
      </c>
      <c r="F70" s="496">
        <f>'Civil Progress'!E116</f>
        <v>40</v>
      </c>
      <c r="G70" s="496">
        <f>'Civil Progress'!F116</f>
        <v>0</v>
      </c>
      <c r="H70" s="498">
        <f t="shared" si="13"/>
        <v>40</v>
      </c>
      <c r="I70" s="509">
        <f t="shared" si="8"/>
        <v>0</v>
      </c>
      <c r="J70" s="521" t="s">
        <v>438</v>
      </c>
      <c r="K70" s="878"/>
      <c r="L70" s="879"/>
      <c r="M70" s="879"/>
      <c r="N70" s="879"/>
      <c r="O70" s="880"/>
    </row>
    <row r="71" spans="2:20" ht="20.25" customHeight="1">
      <c r="B71" s="818"/>
      <c r="C71" s="835"/>
      <c r="D71" s="495" t="str">
        <f>'Civil Progress'!C119</f>
        <v>Container Tie Beam &amp; Slab Concrete Pouring</v>
      </c>
      <c r="E71" s="496" t="str">
        <f>'Civil Progress'!D119</f>
        <v>Nos</v>
      </c>
      <c r="F71" s="496">
        <f>'Civil Progress'!E119</f>
        <v>10</v>
      </c>
      <c r="G71" s="496">
        <f>'Civil Progress'!F119</f>
        <v>0</v>
      </c>
      <c r="H71" s="498">
        <f t="shared" si="13"/>
        <v>10</v>
      </c>
      <c r="I71" s="509">
        <f t="shared" si="8"/>
        <v>0</v>
      </c>
      <c r="J71" s="521" t="s">
        <v>438</v>
      </c>
      <c r="K71" s="878"/>
      <c r="L71" s="879"/>
      <c r="M71" s="879"/>
      <c r="N71" s="879"/>
      <c r="O71" s="880"/>
    </row>
    <row r="72" spans="2:20" ht="20.25" customHeight="1">
      <c r="B72" s="818"/>
      <c r="C72" s="835"/>
      <c r="D72" s="495" t="str">
        <f>'Civil Progress'!C120</f>
        <v>B/W of Container Plartform</v>
      </c>
      <c r="E72" s="496" t="str">
        <f>'Civil Progress'!D120</f>
        <v>Nos</v>
      </c>
      <c r="F72" s="496">
        <f>'Civil Progress'!E120</f>
        <v>10</v>
      </c>
      <c r="G72" s="496">
        <f>'Civil Progress'!F120</f>
        <v>0</v>
      </c>
      <c r="H72" s="498">
        <f t="shared" si="13"/>
        <v>10</v>
      </c>
      <c r="I72" s="509">
        <f t="shared" si="8"/>
        <v>0</v>
      </c>
      <c r="J72" s="521" t="s">
        <v>438</v>
      </c>
      <c r="K72" s="878"/>
      <c r="L72" s="879"/>
      <c r="M72" s="879"/>
      <c r="N72" s="879"/>
      <c r="O72" s="880"/>
    </row>
    <row r="73" spans="2:20" ht="20.25" customHeight="1">
      <c r="B73" s="818"/>
      <c r="C73" s="835"/>
      <c r="D73" s="495" t="str">
        <f>'Civil Progress'!C121</f>
        <v>Excavation of PCS foundation</v>
      </c>
      <c r="E73" s="496" t="str">
        <f>'Civil Progress'!D121</f>
        <v>Nos</v>
      </c>
      <c r="F73" s="496">
        <f>'Civil Progress'!E121</f>
        <v>10</v>
      </c>
      <c r="G73" s="496">
        <f>'Civil Progress'!F121</f>
        <v>0</v>
      </c>
      <c r="H73" s="498">
        <f t="shared" si="13"/>
        <v>10</v>
      </c>
      <c r="I73" s="509">
        <f t="shared" si="8"/>
        <v>0</v>
      </c>
      <c r="J73" s="521" t="s">
        <v>438</v>
      </c>
      <c r="K73" s="878"/>
      <c r="L73" s="879"/>
      <c r="M73" s="879"/>
      <c r="N73" s="879"/>
      <c r="O73" s="880"/>
    </row>
    <row r="74" spans="2:20" ht="20.25" customHeight="1">
      <c r="B74" s="818"/>
      <c r="C74" s="835"/>
      <c r="D74" s="495" t="str">
        <f>'Civil Progress'!C122</f>
        <v>PCC of PCS foundation</v>
      </c>
      <c r="E74" s="496" t="str">
        <f>'Civil Progress'!D122</f>
        <v>Nos</v>
      </c>
      <c r="F74" s="496">
        <f>'Civil Progress'!E122</f>
        <v>40</v>
      </c>
      <c r="G74" s="496">
        <f>'Civil Progress'!F122</f>
        <v>0</v>
      </c>
      <c r="H74" s="498">
        <f t="shared" si="13"/>
        <v>40</v>
      </c>
      <c r="I74" s="509">
        <f t="shared" si="8"/>
        <v>0</v>
      </c>
      <c r="J74" s="521" t="s">
        <v>438</v>
      </c>
      <c r="K74" s="878"/>
      <c r="L74" s="879"/>
      <c r="M74" s="879"/>
      <c r="N74" s="879"/>
      <c r="O74" s="880"/>
    </row>
    <row r="75" spans="2:20" ht="20.25" customHeight="1">
      <c r="B75" s="818"/>
      <c r="C75" s="835"/>
      <c r="D75" s="495" t="str">
        <f>'Civil Progress'!C125</f>
        <v>RCC of PCS foundation</v>
      </c>
      <c r="E75" s="496" t="str">
        <f>'Civil Progress'!D125</f>
        <v>Nos</v>
      </c>
      <c r="F75" s="496">
        <f>'Civil Progress'!E125</f>
        <v>40</v>
      </c>
      <c r="G75" s="496">
        <f>'Civil Progress'!F125</f>
        <v>0</v>
      </c>
      <c r="H75" s="498">
        <f t="shared" si="13"/>
        <v>40</v>
      </c>
      <c r="I75" s="509">
        <f t="shared" si="8"/>
        <v>0</v>
      </c>
      <c r="J75" s="521" t="s">
        <v>438</v>
      </c>
      <c r="K75" s="878"/>
      <c r="L75" s="879"/>
      <c r="M75" s="879"/>
      <c r="N75" s="879"/>
      <c r="O75" s="880"/>
    </row>
    <row r="76" spans="2:20" ht="20.25" customHeight="1">
      <c r="B76" s="818"/>
      <c r="C76" s="835"/>
      <c r="D76" s="495" t="str">
        <f>'Civil Progress'!C127</f>
        <v>RCC of PCS Pedestal</v>
      </c>
      <c r="E76" s="496" t="str">
        <f>'Civil Progress'!D127</f>
        <v>Nos</v>
      </c>
      <c r="F76" s="496">
        <f>'Civil Progress'!E127</f>
        <v>40</v>
      </c>
      <c r="G76" s="496">
        <f>'Civil Progress'!F127</f>
        <v>0</v>
      </c>
      <c r="H76" s="498">
        <f t="shared" si="13"/>
        <v>40</v>
      </c>
      <c r="I76" s="509">
        <f t="shared" si="8"/>
        <v>0</v>
      </c>
      <c r="J76" s="521" t="s">
        <v>438</v>
      </c>
      <c r="K76" s="878"/>
      <c r="L76" s="879"/>
      <c r="M76" s="879"/>
      <c r="N76" s="879"/>
      <c r="O76" s="880"/>
    </row>
    <row r="77" spans="2:20" ht="20.25" customHeight="1">
      <c r="B77" s="818"/>
      <c r="C77" s="835"/>
      <c r="D77" s="495" t="str">
        <f>'Civil Progress'!C129</f>
        <v>RCC of PCS Tie Beam</v>
      </c>
      <c r="E77" s="496" t="str">
        <f>'Civil Progress'!D129</f>
        <v>Nos</v>
      </c>
      <c r="F77" s="496">
        <f>'Civil Progress'!E129</f>
        <v>10</v>
      </c>
      <c r="G77" s="496">
        <f>'Civil Progress'!F129</f>
        <v>0</v>
      </c>
      <c r="H77" s="498">
        <f t="shared" si="13"/>
        <v>10</v>
      </c>
      <c r="I77" s="509">
        <f t="shared" si="8"/>
        <v>0</v>
      </c>
      <c r="J77" s="521" t="s">
        <v>438</v>
      </c>
      <c r="K77" s="878"/>
      <c r="L77" s="879"/>
      <c r="M77" s="879"/>
      <c r="N77" s="879"/>
      <c r="O77" s="880"/>
    </row>
    <row r="78" spans="2:20" ht="20.25" customHeight="1">
      <c r="B78" s="818"/>
      <c r="C78" s="835"/>
      <c r="D78" s="495" t="str">
        <f>'Civil Progress'!C130</f>
        <v>B/W of PCS Plartform</v>
      </c>
      <c r="E78" s="496" t="str">
        <f>'Civil Progress'!D130</f>
        <v>Nos</v>
      </c>
      <c r="F78" s="496">
        <f>'Civil Progress'!E130</f>
        <v>10</v>
      </c>
      <c r="G78" s="496">
        <f>'Civil Progress'!F130</f>
        <v>0</v>
      </c>
      <c r="H78" s="498">
        <f t="shared" si="13"/>
        <v>10</v>
      </c>
      <c r="I78" s="509">
        <f t="shared" si="8"/>
        <v>0</v>
      </c>
      <c r="J78" s="521" t="s">
        <v>438</v>
      </c>
      <c r="K78" s="878"/>
      <c r="L78" s="879"/>
      <c r="M78" s="879"/>
      <c r="N78" s="879"/>
      <c r="O78" s="880"/>
    </row>
    <row r="79" spans="2:20" ht="15" customHeight="1" thickBot="1">
      <c r="B79" s="819"/>
      <c r="C79" s="834"/>
      <c r="D79" s="522" t="s">
        <v>19</v>
      </c>
      <c r="E79" s="522" t="s">
        <v>21</v>
      </c>
      <c r="F79" s="522">
        <v>1</v>
      </c>
      <c r="G79" s="523">
        <f>'Civil Progress'!H108</f>
        <v>0.15</v>
      </c>
      <c r="H79" s="523">
        <f t="shared" si="12"/>
        <v>0.85</v>
      </c>
      <c r="I79" s="524">
        <f t="shared" si="8"/>
        <v>0.15</v>
      </c>
      <c r="J79" s="525"/>
      <c r="K79" s="881"/>
      <c r="L79" s="882"/>
      <c r="M79" s="882"/>
      <c r="N79" s="882"/>
      <c r="O79" s="883"/>
    </row>
    <row r="80" spans="2:20" ht="18.75" customHeight="1">
      <c r="B80" s="869" t="s">
        <v>27</v>
      </c>
      <c r="C80" s="870"/>
      <c r="D80" s="870"/>
      <c r="E80" s="870"/>
      <c r="F80" s="870"/>
      <c r="G80" s="870"/>
      <c r="H80" s="870"/>
      <c r="I80" s="870"/>
      <c r="J80" s="870"/>
      <c r="K80" s="823"/>
      <c r="L80" s="824"/>
      <c r="M80" s="824"/>
      <c r="N80" s="824"/>
      <c r="O80" s="825"/>
    </row>
    <row r="81" spans="2:15" ht="21.75" customHeight="1">
      <c r="B81" s="578">
        <v>33</v>
      </c>
      <c r="C81" s="849" t="s">
        <v>28</v>
      </c>
      <c r="D81" s="496" t="s">
        <v>371</v>
      </c>
      <c r="E81" s="505" t="s">
        <v>35</v>
      </c>
      <c r="F81" s="505">
        <f>'SY ELE'!E41</f>
        <v>97</v>
      </c>
      <c r="G81" s="500">
        <f>'SY ELE'!F41</f>
        <v>0</v>
      </c>
      <c r="H81" s="505">
        <f>'SY ELE'!G41</f>
        <v>97</v>
      </c>
      <c r="I81" s="506">
        <f t="shared" ref="I81:I86" si="14">G81/F81</f>
        <v>0</v>
      </c>
      <c r="J81" s="510"/>
      <c r="K81" s="826"/>
      <c r="L81" s="827"/>
      <c r="M81" s="827"/>
      <c r="N81" s="827"/>
      <c r="O81" s="828"/>
    </row>
    <row r="82" spans="2:15" ht="21.75" customHeight="1">
      <c r="B82" s="578">
        <v>34</v>
      </c>
      <c r="C82" s="849"/>
      <c r="D82" s="496" t="s">
        <v>211</v>
      </c>
      <c r="E82" s="505" t="s">
        <v>35</v>
      </c>
      <c r="F82" s="500">
        <f>'SY ELE'!E60</f>
        <v>97</v>
      </c>
      <c r="G82" s="500">
        <f>'SY ELE'!F60</f>
        <v>0</v>
      </c>
      <c r="H82" s="500">
        <f>'SY ELE'!G60</f>
        <v>97</v>
      </c>
      <c r="I82" s="506">
        <f>G82/F82</f>
        <v>0</v>
      </c>
      <c r="J82" s="510"/>
      <c r="K82" s="826"/>
      <c r="L82" s="827"/>
      <c r="M82" s="827"/>
      <c r="N82" s="827"/>
      <c r="O82" s="828"/>
    </row>
    <row r="83" spans="2:15" ht="21.75" customHeight="1">
      <c r="B83" s="578">
        <v>35</v>
      </c>
      <c r="C83" s="849"/>
      <c r="D83" s="496" t="s">
        <v>372</v>
      </c>
      <c r="E83" s="505" t="s">
        <v>22</v>
      </c>
      <c r="F83" s="505">
        <f>'SY ELE'!E32</f>
        <v>3252.375</v>
      </c>
      <c r="G83" s="500">
        <f>'SY ELE'!F32</f>
        <v>0</v>
      </c>
      <c r="H83" s="505">
        <f>'SY ELE'!G32</f>
        <v>3252.375</v>
      </c>
      <c r="I83" s="506">
        <f t="shared" si="14"/>
        <v>0</v>
      </c>
      <c r="J83" s="510"/>
      <c r="K83" s="826"/>
      <c r="L83" s="827"/>
      <c r="M83" s="827"/>
      <c r="N83" s="827"/>
      <c r="O83" s="828"/>
    </row>
    <row r="84" spans="2:15" ht="21.75" customHeight="1">
      <c r="B84" s="578">
        <v>36</v>
      </c>
      <c r="C84" s="849"/>
      <c r="D84" s="496" t="s">
        <v>373</v>
      </c>
      <c r="E84" s="505" t="s">
        <v>23</v>
      </c>
      <c r="F84" s="497">
        <f>'SY ELE'!E91</f>
        <v>1</v>
      </c>
      <c r="G84" s="500">
        <f>'SY ELE'!F91</f>
        <v>0</v>
      </c>
      <c r="H84" s="497">
        <f>'SY ELE'!G91</f>
        <v>1</v>
      </c>
      <c r="I84" s="506">
        <f>G84/F84</f>
        <v>0</v>
      </c>
      <c r="J84" s="510"/>
      <c r="K84" s="826"/>
      <c r="L84" s="827"/>
      <c r="M84" s="827"/>
      <c r="N84" s="827"/>
      <c r="O84" s="828"/>
    </row>
    <row r="85" spans="2:15" ht="21.75" customHeight="1">
      <c r="B85" s="578">
        <v>37</v>
      </c>
      <c r="C85" s="849"/>
      <c r="D85" s="496" t="s">
        <v>374</v>
      </c>
      <c r="E85" s="505" t="s">
        <v>23</v>
      </c>
      <c r="F85" s="497">
        <f>'SY ELE'!E102</f>
        <v>1</v>
      </c>
      <c r="G85" s="500">
        <f>'SY ELE'!F102</f>
        <v>0</v>
      </c>
      <c r="H85" s="497">
        <f>'SY ELE'!G102</f>
        <v>1</v>
      </c>
      <c r="I85" s="506">
        <f t="shared" ref="I85" si="15">G85/F85</f>
        <v>0</v>
      </c>
      <c r="J85" s="510"/>
      <c r="K85" s="826"/>
      <c r="L85" s="827"/>
      <c r="M85" s="827"/>
      <c r="N85" s="827"/>
      <c r="O85" s="828"/>
    </row>
    <row r="86" spans="2:15" ht="15">
      <c r="B86" s="578">
        <v>38</v>
      </c>
      <c r="C86" s="849"/>
      <c r="D86" s="502" t="s">
        <v>19</v>
      </c>
      <c r="E86" s="511" t="s">
        <v>23</v>
      </c>
      <c r="F86" s="511">
        <f>AVERAGE(F81:F85)</f>
        <v>689.67499999999995</v>
      </c>
      <c r="G86" s="512">
        <f>AVERAGE(G81:G85)</f>
        <v>0</v>
      </c>
      <c r="H86" s="511">
        <f>AVERAGE(H81:H85)</f>
        <v>689.67499999999995</v>
      </c>
      <c r="I86" s="504">
        <f t="shared" si="14"/>
        <v>0</v>
      </c>
      <c r="J86" s="504"/>
      <c r="K86" s="826"/>
      <c r="L86" s="827"/>
      <c r="M86" s="827"/>
      <c r="N86" s="827"/>
      <c r="O86" s="828"/>
    </row>
    <row r="87" spans="2:15" ht="21" customHeight="1">
      <c r="B87" s="578">
        <v>39</v>
      </c>
      <c r="C87" s="849" t="s">
        <v>39</v>
      </c>
      <c r="D87" s="495" t="s">
        <v>40</v>
      </c>
      <c r="E87" s="505" t="s">
        <v>22</v>
      </c>
      <c r="F87" s="505">
        <f>'DC Progress'!E3</f>
        <v>171000</v>
      </c>
      <c r="G87" s="505">
        <f>'DC Progress'!G3</f>
        <v>950</v>
      </c>
      <c r="H87" s="505">
        <f t="shared" ref="H87:H101" si="16">F87-G87</f>
        <v>170050</v>
      </c>
      <c r="I87" s="506">
        <f t="shared" ref="I87:I119" si="17">G87/F87</f>
        <v>5.5555555555555558E-3</v>
      </c>
      <c r="J87" s="510"/>
      <c r="K87" s="826"/>
      <c r="L87" s="827"/>
      <c r="M87" s="827"/>
      <c r="N87" s="827"/>
      <c r="O87" s="828"/>
    </row>
    <row r="88" spans="2:15" ht="21" customHeight="1">
      <c r="B88" s="578">
        <v>40</v>
      </c>
      <c r="C88" s="849"/>
      <c r="D88" s="495" t="s">
        <v>41</v>
      </c>
      <c r="E88" s="505" t="s">
        <v>21</v>
      </c>
      <c r="F88" s="505">
        <f>'DC Progress'!E4</f>
        <v>1824</v>
      </c>
      <c r="G88" s="500">
        <f>'DC Progress'!G4</f>
        <v>0</v>
      </c>
      <c r="H88" s="500">
        <f t="shared" si="16"/>
        <v>1824</v>
      </c>
      <c r="I88" s="506">
        <f t="shared" si="17"/>
        <v>0</v>
      </c>
      <c r="J88" s="510"/>
      <c r="K88" s="826"/>
      <c r="L88" s="827"/>
      <c r="M88" s="827"/>
      <c r="N88" s="827"/>
      <c r="O88" s="828"/>
    </row>
    <row r="89" spans="2:15" ht="21" customHeight="1">
      <c r="B89" s="578">
        <v>41</v>
      </c>
      <c r="C89" s="849"/>
      <c r="D89" s="495" t="s">
        <v>42</v>
      </c>
      <c r="E89" s="505" t="s">
        <v>21</v>
      </c>
      <c r="F89" s="505">
        <f>'DC Progress'!E5</f>
        <v>76</v>
      </c>
      <c r="G89" s="500">
        <f>'DC Progress'!G5</f>
        <v>0</v>
      </c>
      <c r="H89" s="500">
        <f t="shared" si="16"/>
        <v>76</v>
      </c>
      <c r="I89" s="506">
        <f t="shared" si="17"/>
        <v>0</v>
      </c>
      <c r="J89" s="510"/>
      <c r="K89" s="826"/>
      <c r="L89" s="827"/>
      <c r="M89" s="827"/>
      <c r="N89" s="827"/>
      <c r="O89" s="828"/>
    </row>
    <row r="90" spans="2:15" ht="21" customHeight="1">
      <c r="B90" s="578">
        <v>42</v>
      </c>
      <c r="C90" s="849"/>
      <c r="D90" s="495" t="s">
        <v>43</v>
      </c>
      <c r="E90" s="505" t="s">
        <v>22</v>
      </c>
      <c r="F90" s="505">
        <f>'DC Progress'!E6</f>
        <v>638400</v>
      </c>
      <c r="G90" s="500">
        <f>'DC Progress'!G6</f>
        <v>0</v>
      </c>
      <c r="H90" s="500">
        <f>'DC Progress'!H6</f>
        <v>638400</v>
      </c>
      <c r="I90" s="506">
        <f t="shared" si="17"/>
        <v>0</v>
      </c>
      <c r="J90" s="510"/>
      <c r="K90" s="826"/>
      <c r="L90" s="827"/>
      <c r="M90" s="827"/>
      <c r="N90" s="827"/>
      <c r="O90" s="828"/>
    </row>
    <row r="91" spans="2:15" ht="21" customHeight="1">
      <c r="B91" s="578">
        <v>43</v>
      </c>
      <c r="C91" s="849"/>
      <c r="D91" s="495" t="s">
        <v>44</v>
      </c>
      <c r="E91" s="505" t="s">
        <v>21</v>
      </c>
      <c r="F91" s="505">
        <f>'DC Progress'!E7</f>
        <v>3648</v>
      </c>
      <c r="G91" s="500">
        <f>'DC Progress'!G7</f>
        <v>0</v>
      </c>
      <c r="H91" s="500">
        <f>'DC Progress'!H7</f>
        <v>3648</v>
      </c>
      <c r="I91" s="506">
        <f t="shared" si="17"/>
        <v>0</v>
      </c>
      <c r="J91" s="510"/>
      <c r="K91" s="826"/>
      <c r="L91" s="827"/>
      <c r="M91" s="827"/>
      <c r="N91" s="827"/>
      <c r="O91" s="828"/>
    </row>
    <row r="92" spans="2:15" ht="21" customHeight="1">
      <c r="B92" s="578">
        <v>44</v>
      </c>
      <c r="C92" s="849"/>
      <c r="D92" s="495" t="s">
        <v>45</v>
      </c>
      <c r="E92" s="505" t="s">
        <v>21</v>
      </c>
      <c r="F92" s="505">
        <f>'DC Progress'!E8</f>
        <v>1824</v>
      </c>
      <c r="G92" s="500">
        <f>'DC Progress'!G8</f>
        <v>0</v>
      </c>
      <c r="H92" s="500">
        <f t="shared" si="16"/>
        <v>1824</v>
      </c>
      <c r="I92" s="506">
        <f t="shared" si="17"/>
        <v>0</v>
      </c>
      <c r="J92" s="510"/>
      <c r="K92" s="826"/>
      <c r="L92" s="827"/>
      <c r="M92" s="827"/>
      <c r="N92" s="827"/>
      <c r="O92" s="828"/>
    </row>
    <row r="93" spans="2:15" ht="21" customHeight="1">
      <c r="B93" s="578">
        <v>45</v>
      </c>
      <c r="C93" s="849"/>
      <c r="D93" s="495" t="s">
        <v>46</v>
      </c>
      <c r="E93" s="505" t="s">
        <v>21</v>
      </c>
      <c r="F93" s="505">
        <f>'DC Progress'!E11</f>
        <v>1824</v>
      </c>
      <c r="G93" s="500">
        <f>'DC Progress'!G11</f>
        <v>0</v>
      </c>
      <c r="H93" s="500">
        <f t="shared" si="16"/>
        <v>1824</v>
      </c>
      <c r="I93" s="506">
        <f t="shared" si="17"/>
        <v>0</v>
      </c>
      <c r="J93" s="510"/>
      <c r="K93" s="826"/>
      <c r="L93" s="827"/>
      <c r="M93" s="827"/>
      <c r="N93" s="827"/>
      <c r="O93" s="828"/>
    </row>
    <row r="94" spans="2:15" ht="21" customHeight="1">
      <c r="B94" s="578">
        <v>46</v>
      </c>
      <c r="C94" s="849"/>
      <c r="D94" s="495" t="s">
        <v>47</v>
      </c>
      <c r="E94" s="505" t="s">
        <v>21</v>
      </c>
      <c r="F94" s="505">
        <f>'DC Progress'!E10</f>
        <v>1824</v>
      </c>
      <c r="G94" s="500">
        <f>'DC Progress'!G10</f>
        <v>0</v>
      </c>
      <c r="H94" s="500">
        <f>'DC Progress'!H10</f>
        <v>1824</v>
      </c>
      <c r="I94" s="506">
        <f t="shared" si="17"/>
        <v>0</v>
      </c>
      <c r="J94" s="510"/>
      <c r="K94" s="826"/>
      <c r="L94" s="827"/>
      <c r="M94" s="827"/>
      <c r="N94" s="827"/>
      <c r="O94" s="828"/>
    </row>
    <row r="95" spans="2:15" ht="21" customHeight="1">
      <c r="B95" s="578">
        <v>47</v>
      </c>
      <c r="C95" s="849"/>
      <c r="D95" s="495" t="s">
        <v>48</v>
      </c>
      <c r="E95" s="505" t="s">
        <v>21</v>
      </c>
      <c r="F95" s="505">
        <f>'DC Progress'!E11</f>
        <v>1824</v>
      </c>
      <c r="G95" s="500">
        <f>'DC Progress'!G11</f>
        <v>0</v>
      </c>
      <c r="H95" s="500">
        <f>'DC Progress'!G11</f>
        <v>0</v>
      </c>
      <c r="I95" s="506">
        <f t="shared" si="17"/>
        <v>0</v>
      </c>
      <c r="J95" s="510"/>
      <c r="K95" s="826"/>
      <c r="L95" s="827"/>
      <c r="M95" s="827"/>
      <c r="N95" s="827"/>
      <c r="O95" s="828"/>
    </row>
    <row r="96" spans="2:15" ht="21" customHeight="1">
      <c r="B96" s="578">
        <v>48</v>
      </c>
      <c r="C96" s="849"/>
      <c r="D96" s="495" t="s">
        <v>49</v>
      </c>
      <c r="E96" s="505" t="s">
        <v>22</v>
      </c>
      <c r="F96" s="505">
        <f>'DC Progress'!E12</f>
        <v>95000</v>
      </c>
      <c r="G96" s="500">
        <f>'DC Progress'!G12</f>
        <v>0</v>
      </c>
      <c r="H96" s="500">
        <f>'DC Progress'!H12</f>
        <v>95000</v>
      </c>
      <c r="I96" s="506">
        <f t="shared" si="17"/>
        <v>0</v>
      </c>
      <c r="J96" s="510"/>
      <c r="K96" s="826"/>
      <c r="L96" s="827"/>
      <c r="M96" s="827"/>
      <c r="N96" s="827"/>
      <c r="O96" s="828"/>
    </row>
    <row r="97" spans="2:15" ht="21" customHeight="1">
      <c r="B97" s="578">
        <v>49</v>
      </c>
      <c r="C97" s="849"/>
      <c r="D97" s="495" t="s">
        <v>50</v>
      </c>
      <c r="E97" s="505" t="s">
        <v>21</v>
      </c>
      <c r="F97" s="505">
        <f>'DC Progress'!E13</f>
        <v>912</v>
      </c>
      <c r="G97" s="500">
        <f>'DC Progress'!G13</f>
        <v>0</v>
      </c>
      <c r="H97" s="500">
        <f>'DC Progress'!H13</f>
        <v>912</v>
      </c>
      <c r="I97" s="506">
        <f t="shared" si="17"/>
        <v>0</v>
      </c>
      <c r="J97" s="510"/>
      <c r="K97" s="826"/>
      <c r="L97" s="827"/>
      <c r="M97" s="827"/>
      <c r="N97" s="827"/>
      <c r="O97" s="828"/>
    </row>
    <row r="98" spans="2:15" ht="21" customHeight="1">
      <c r="B98" s="578">
        <v>50</v>
      </c>
      <c r="C98" s="849"/>
      <c r="D98" s="495" t="s">
        <v>51</v>
      </c>
      <c r="E98" s="505" t="s">
        <v>21</v>
      </c>
      <c r="F98" s="505">
        <f>'DC Progress'!E14</f>
        <v>1824</v>
      </c>
      <c r="G98" s="500">
        <f>'DC Progress'!G14</f>
        <v>0</v>
      </c>
      <c r="H98" s="500">
        <f>'DC Progress'!H14</f>
        <v>1824</v>
      </c>
      <c r="I98" s="506">
        <f t="shared" si="17"/>
        <v>0</v>
      </c>
      <c r="J98" s="510"/>
      <c r="K98" s="826"/>
      <c r="L98" s="827"/>
      <c r="M98" s="827"/>
      <c r="N98" s="827"/>
      <c r="O98" s="828"/>
    </row>
    <row r="99" spans="2:15" ht="21" customHeight="1">
      <c r="B99" s="578">
        <v>51</v>
      </c>
      <c r="C99" s="849"/>
      <c r="D99" s="495" t="s">
        <v>52</v>
      </c>
      <c r="E99" s="505" t="s">
        <v>21</v>
      </c>
      <c r="F99" s="505">
        <f>'DC Progress'!E15</f>
        <v>190</v>
      </c>
      <c r="G99" s="500">
        <f>'DC Progress'!G15</f>
        <v>0</v>
      </c>
      <c r="H99" s="500">
        <f>'DC Progress'!H15</f>
        <v>190</v>
      </c>
      <c r="I99" s="506">
        <f t="shared" si="17"/>
        <v>0</v>
      </c>
      <c r="J99" s="510"/>
      <c r="K99" s="826"/>
      <c r="L99" s="827"/>
      <c r="M99" s="827"/>
      <c r="N99" s="827"/>
      <c r="O99" s="828"/>
    </row>
    <row r="100" spans="2:15" ht="21" customHeight="1">
      <c r="B100" s="578">
        <v>52</v>
      </c>
      <c r="C100" s="849"/>
      <c r="D100" s="495" t="s">
        <v>53</v>
      </c>
      <c r="E100" s="505" t="s">
        <v>21</v>
      </c>
      <c r="F100" s="505">
        <f>'DC Progress'!E16</f>
        <v>190</v>
      </c>
      <c r="G100" s="500">
        <f>'DC Progress'!G16</f>
        <v>0</v>
      </c>
      <c r="H100" s="500">
        <f>'DC Progress'!H16</f>
        <v>190</v>
      </c>
      <c r="I100" s="506">
        <f t="shared" si="17"/>
        <v>0</v>
      </c>
      <c r="J100" s="510"/>
      <c r="K100" s="826"/>
      <c r="L100" s="827"/>
      <c r="M100" s="827"/>
      <c r="N100" s="827"/>
      <c r="O100" s="828"/>
    </row>
    <row r="101" spans="2:15" ht="21" customHeight="1">
      <c r="B101" s="578">
        <v>53</v>
      </c>
      <c r="C101" s="849"/>
      <c r="D101" s="495" t="s">
        <v>54</v>
      </c>
      <c r="E101" s="505" t="s">
        <v>21</v>
      </c>
      <c r="F101" s="505">
        <f>'DC Progress'!E17</f>
        <v>14592</v>
      </c>
      <c r="G101" s="500">
        <f>'DC Progress'!G17</f>
        <v>0</v>
      </c>
      <c r="H101" s="500">
        <f t="shared" si="16"/>
        <v>14592</v>
      </c>
      <c r="I101" s="506">
        <f t="shared" si="17"/>
        <v>0</v>
      </c>
      <c r="J101" s="510"/>
      <c r="K101" s="826"/>
      <c r="L101" s="827"/>
      <c r="M101" s="827"/>
      <c r="N101" s="827"/>
      <c r="O101" s="828"/>
    </row>
    <row r="102" spans="2:15" ht="21" customHeight="1">
      <c r="B102" s="578">
        <v>54</v>
      </c>
      <c r="C102" s="849"/>
      <c r="D102" s="495" t="s">
        <v>55</v>
      </c>
      <c r="E102" s="505" t="s">
        <v>21</v>
      </c>
      <c r="F102" s="505">
        <f>'DC Progress'!E18</f>
        <v>846336</v>
      </c>
      <c r="G102" s="500">
        <f>'DC Progress'!G18</f>
        <v>0</v>
      </c>
      <c r="H102" s="500">
        <f t="shared" ref="H102:H103" si="18">F102-G102</f>
        <v>846336</v>
      </c>
      <c r="I102" s="506">
        <f>G102/F102</f>
        <v>0</v>
      </c>
      <c r="J102" s="510"/>
      <c r="K102" s="826"/>
      <c r="L102" s="827"/>
      <c r="M102" s="827"/>
      <c r="N102" s="827"/>
      <c r="O102" s="828"/>
    </row>
    <row r="103" spans="2:15" ht="15">
      <c r="B103" s="578">
        <v>55</v>
      </c>
      <c r="C103" s="849"/>
      <c r="D103" s="502" t="s">
        <v>19</v>
      </c>
      <c r="E103" s="511" t="s">
        <v>21</v>
      </c>
      <c r="F103" s="511">
        <v>1</v>
      </c>
      <c r="G103" s="503">
        <f>'DC Progress'!I19</f>
        <v>3.4722222222222224E-4</v>
      </c>
      <c r="H103" s="503">
        <f t="shared" si="18"/>
        <v>0.99965277777777772</v>
      </c>
      <c r="I103" s="504">
        <f t="shared" si="17"/>
        <v>3.4722222222222224E-4</v>
      </c>
      <c r="J103" s="504"/>
      <c r="K103" s="826"/>
      <c r="L103" s="827"/>
      <c r="M103" s="827"/>
      <c r="N103" s="827"/>
      <c r="O103" s="828"/>
    </row>
    <row r="104" spans="2:15" ht="15" customHeight="1">
      <c r="B104" s="578">
        <v>56</v>
      </c>
      <c r="C104" s="849" t="s">
        <v>56</v>
      </c>
      <c r="D104" s="495" t="s">
        <v>57</v>
      </c>
      <c r="E104" s="505" t="s">
        <v>22</v>
      </c>
      <c r="F104" s="500">
        <f>'AC Progress'!D8</f>
        <v>26043.884615384617</v>
      </c>
      <c r="G104" s="500">
        <f>'AC Progress'!G8</f>
        <v>0</v>
      </c>
      <c r="H104" s="500">
        <f>'AC Progress'!H8</f>
        <v>26043.884615384617</v>
      </c>
      <c r="I104" s="506">
        <f t="shared" si="17"/>
        <v>0</v>
      </c>
      <c r="J104" s="510"/>
      <c r="K104" s="826"/>
      <c r="L104" s="827"/>
      <c r="M104" s="827"/>
      <c r="N104" s="827"/>
      <c r="O104" s="828"/>
    </row>
    <row r="105" spans="2:15" ht="15" customHeight="1">
      <c r="B105" s="578">
        <v>57</v>
      </c>
      <c r="C105" s="849"/>
      <c r="D105" s="495" t="s">
        <v>58</v>
      </c>
      <c r="E105" s="505" t="s">
        <v>22</v>
      </c>
      <c r="F105" s="500">
        <f>'AC Progress'!D9</f>
        <v>18269.23076923077</v>
      </c>
      <c r="G105" s="500">
        <f>'AC Progress'!G9</f>
        <v>0</v>
      </c>
      <c r="H105" s="500">
        <f>'AC Progress'!H9</f>
        <v>18269.23076923077</v>
      </c>
      <c r="I105" s="506">
        <f t="shared" si="17"/>
        <v>0</v>
      </c>
      <c r="J105" s="510"/>
      <c r="K105" s="826"/>
      <c r="L105" s="827"/>
      <c r="M105" s="827"/>
      <c r="N105" s="827"/>
      <c r="O105" s="828"/>
    </row>
    <row r="106" spans="2:15" ht="15" customHeight="1">
      <c r="B106" s="578">
        <v>58</v>
      </c>
      <c r="C106" s="849"/>
      <c r="D106" s="495" t="s">
        <v>59</v>
      </c>
      <c r="E106" s="505" t="s">
        <v>22</v>
      </c>
      <c r="F106" s="500">
        <f>'AC Progress'!D10</f>
        <v>58461.538461538468</v>
      </c>
      <c r="G106" s="500">
        <f>'AC Progress'!G10</f>
        <v>0</v>
      </c>
      <c r="H106" s="500">
        <f>'AC Progress'!H10</f>
        <v>58461.538461538468</v>
      </c>
      <c r="I106" s="506">
        <f t="shared" si="17"/>
        <v>0</v>
      </c>
      <c r="J106" s="510"/>
      <c r="K106" s="826"/>
      <c r="L106" s="827"/>
      <c r="M106" s="827"/>
      <c r="N106" s="827"/>
      <c r="O106" s="828"/>
    </row>
    <row r="107" spans="2:15" ht="15" customHeight="1">
      <c r="B107" s="578">
        <v>59</v>
      </c>
      <c r="C107" s="849"/>
      <c r="D107" s="495" t="s">
        <v>60</v>
      </c>
      <c r="E107" s="505" t="s">
        <v>23</v>
      </c>
      <c r="F107" s="505">
        <f>'AC Progress'!D11</f>
        <v>38</v>
      </c>
      <c r="G107" s="505">
        <f>'AC Progress'!G11</f>
        <v>0</v>
      </c>
      <c r="H107" s="505">
        <f>'AC Progress'!H11</f>
        <v>38</v>
      </c>
      <c r="I107" s="506">
        <f t="shared" si="17"/>
        <v>0</v>
      </c>
      <c r="J107" s="510"/>
      <c r="K107" s="826"/>
      <c r="L107" s="827"/>
      <c r="M107" s="827"/>
      <c r="N107" s="827"/>
      <c r="O107" s="828"/>
    </row>
    <row r="108" spans="2:15" ht="15" customHeight="1">
      <c r="B108" s="578">
        <v>60</v>
      </c>
      <c r="C108" s="849"/>
      <c r="D108" s="495" t="s">
        <v>61</v>
      </c>
      <c r="E108" s="505" t="s">
        <v>23</v>
      </c>
      <c r="F108" s="505">
        <f>'AC Progress'!D12</f>
        <v>38</v>
      </c>
      <c r="G108" s="505">
        <f>'AC Progress'!G12</f>
        <v>0</v>
      </c>
      <c r="H108" s="505">
        <f>'AC Progress'!H12</f>
        <v>38</v>
      </c>
      <c r="I108" s="506">
        <f t="shared" si="17"/>
        <v>0</v>
      </c>
      <c r="J108" s="510"/>
      <c r="K108" s="826"/>
      <c r="L108" s="827"/>
      <c r="M108" s="827"/>
      <c r="N108" s="827"/>
      <c r="O108" s="828"/>
    </row>
    <row r="109" spans="2:15" ht="15" customHeight="1">
      <c r="B109" s="578">
        <v>61</v>
      </c>
      <c r="C109" s="849"/>
      <c r="D109" s="495" t="s">
        <v>62</v>
      </c>
      <c r="E109" s="505" t="s">
        <v>63</v>
      </c>
      <c r="F109" s="505">
        <f>'AC Progress'!D13</f>
        <v>7600</v>
      </c>
      <c r="G109" s="505">
        <f>'AC Progress'!G13</f>
        <v>0</v>
      </c>
      <c r="H109" s="505">
        <f>'AC Progress'!H13</f>
        <v>7600</v>
      </c>
      <c r="I109" s="506">
        <f t="shared" si="17"/>
        <v>0</v>
      </c>
      <c r="J109" s="510"/>
      <c r="K109" s="826"/>
      <c r="L109" s="827"/>
      <c r="M109" s="827"/>
      <c r="N109" s="827"/>
      <c r="O109" s="828"/>
    </row>
    <row r="110" spans="2:15" ht="15" customHeight="1">
      <c r="B110" s="578">
        <v>62</v>
      </c>
      <c r="C110" s="849"/>
      <c r="D110" s="495" t="s">
        <v>64</v>
      </c>
      <c r="E110" s="505" t="s">
        <v>21</v>
      </c>
      <c r="F110" s="505">
        <f>'AC Progress'!D14</f>
        <v>38</v>
      </c>
      <c r="G110" s="505">
        <f>'AC Progress'!G14</f>
        <v>0</v>
      </c>
      <c r="H110" s="505">
        <f>'AC Progress'!H14</f>
        <v>38</v>
      </c>
      <c r="I110" s="506">
        <f t="shared" si="17"/>
        <v>0</v>
      </c>
      <c r="J110" s="510"/>
      <c r="K110" s="826"/>
      <c r="L110" s="827"/>
      <c r="M110" s="827"/>
      <c r="N110" s="827"/>
      <c r="O110" s="828"/>
    </row>
    <row r="111" spans="2:15" ht="15" customHeight="1">
      <c r="B111" s="578">
        <v>63</v>
      </c>
      <c r="C111" s="849"/>
      <c r="D111" s="495" t="s">
        <v>65</v>
      </c>
      <c r="E111" s="505" t="s">
        <v>21</v>
      </c>
      <c r="F111" s="505">
        <f>'AC Progress'!D15</f>
        <v>38</v>
      </c>
      <c r="G111" s="505">
        <f>'AC Progress'!G15</f>
        <v>0</v>
      </c>
      <c r="H111" s="505">
        <f>'AC Progress'!H15</f>
        <v>38</v>
      </c>
      <c r="I111" s="506">
        <f t="shared" si="17"/>
        <v>0</v>
      </c>
      <c r="J111" s="510"/>
      <c r="K111" s="826"/>
      <c r="L111" s="827"/>
      <c r="M111" s="827"/>
      <c r="N111" s="827"/>
      <c r="O111" s="828"/>
    </row>
    <row r="112" spans="2:15" ht="15" customHeight="1">
      <c r="B112" s="578">
        <v>64</v>
      </c>
      <c r="C112" s="849"/>
      <c r="D112" s="495" t="s">
        <v>50</v>
      </c>
      <c r="E112" s="505" t="s">
        <v>21</v>
      </c>
      <c r="F112" s="505">
        <f>'AC Progress'!D16</f>
        <v>38</v>
      </c>
      <c r="G112" s="505">
        <f>'AC Progress'!G16</f>
        <v>0</v>
      </c>
      <c r="H112" s="505">
        <f>'AC Progress'!H16</f>
        <v>38</v>
      </c>
      <c r="I112" s="506">
        <f t="shared" si="17"/>
        <v>0</v>
      </c>
      <c r="J112" s="510"/>
      <c r="K112" s="826"/>
      <c r="L112" s="827"/>
      <c r="M112" s="827"/>
      <c r="N112" s="827"/>
      <c r="O112" s="828"/>
    </row>
    <row r="113" spans="2:15" ht="15" customHeight="1">
      <c r="B113" s="578">
        <v>65</v>
      </c>
      <c r="C113" s="849"/>
      <c r="D113" s="495" t="s">
        <v>66</v>
      </c>
      <c r="E113" s="505" t="s">
        <v>21</v>
      </c>
      <c r="F113" s="505">
        <f>'AC Progress'!D17</f>
        <v>38</v>
      </c>
      <c r="G113" s="505">
        <f>'AC Progress'!G17</f>
        <v>0</v>
      </c>
      <c r="H113" s="505">
        <f>'AC Progress'!H17</f>
        <v>38</v>
      </c>
      <c r="I113" s="506">
        <f t="shared" si="17"/>
        <v>0</v>
      </c>
      <c r="J113" s="510"/>
      <c r="K113" s="826"/>
      <c r="L113" s="827"/>
      <c r="M113" s="827"/>
      <c r="N113" s="827"/>
      <c r="O113" s="828"/>
    </row>
    <row r="114" spans="2:15" ht="15" customHeight="1">
      <c r="B114" s="578">
        <v>66</v>
      </c>
      <c r="C114" s="849"/>
      <c r="D114" s="495" t="s">
        <v>67</v>
      </c>
      <c r="E114" s="505" t="s">
        <v>21</v>
      </c>
      <c r="F114" s="505">
        <f>'AC Progress'!D18</f>
        <v>38</v>
      </c>
      <c r="G114" s="505">
        <f>'AC Progress'!G18</f>
        <v>0</v>
      </c>
      <c r="H114" s="505">
        <f>'AC Progress'!H18</f>
        <v>38</v>
      </c>
      <c r="I114" s="506">
        <f t="shared" si="17"/>
        <v>0</v>
      </c>
      <c r="J114" s="510"/>
      <c r="K114" s="826"/>
      <c r="L114" s="827"/>
      <c r="M114" s="827"/>
      <c r="N114" s="827"/>
      <c r="O114" s="828"/>
    </row>
    <row r="115" spans="2:15" ht="15" customHeight="1">
      <c r="B115" s="578">
        <v>67</v>
      </c>
      <c r="C115" s="849"/>
      <c r="D115" s="495" t="s">
        <v>68</v>
      </c>
      <c r="E115" s="505" t="s">
        <v>21</v>
      </c>
      <c r="F115" s="505">
        <f>'AC Progress'!D19</f>
        <v>38</v>
      </c>
      <c r="G115" s="505">
        <f>'AC Progress'!G19</f>
        <v>0</v>
      </c>
      <c r="H115" s="505">
        <f>'AC Progress'!H19</f>
        <v>38</v>
      </c>
      <c r="I115" s="506">
        <f t="shared" si="17"/>
        <v>0</v>
      </c>
      <c r="J115" s="510"/>
      <c r="K115" s="826"/>
      <c r="L115" s="827"/>
      <c r="M115" s="827"/>
      <c r="N115" s="827"/>
      <c r="O115" s="828"/>
    </row>
    <row r="116" spans="2:15" ht="15" customHeight="1">
      <c r="B116" s="578">
        <v>68</v>
      </c>
      <c r="C116" s="849"/>
      <c r="D116" s="495" t="s">
        <v>69</v>
      </c>
      <c r="E116" s="505" t="s">
        <v>21</v>
      </c>
      <c r="F116" s="505">
        <f>'AC Progress'!D20</f>
        <v>38</v>
      </c>
      <c r="G116" s="505">
        <f>'AC Progress'!G20</f>
        <v>0</v>
      </c>
      <c r="H116" s="505">
        <f>'AC Progress'!H20</f>
        <v>38</v>
      </c>
      <c r="I116" s="506">
        <f t="shared" si="17"/>
        <v>0</v>
      </c>
      <c r="J116" s="510"/>
      <c r="K116" s="826"/>
      <c r="L116" s="827"/>
      <c r="M116" s="827"/>
      <c r="N116" s="827"/>
      <c r="O116" s="828"/>
    </row>
    <row r="117" spans="2:15" ht="15" customHeight="1">
      <c r="B117" s="578">
        <v>69</v>
      </c>
      <c r="C117" s="849"/>
      <c r="D117" s="495" t="s">
        <v>70</v>
      </c>
      <c r="E117" s="505" t="s">
        <v>21</v>
      </c>
      <c r="F117" s="505">
        <f>'AC Progress'!D21</f>
        <v>38</v>
      </c>
      <c r="G117" s="505">
        <f>'AC Progress'!G21</f>
        <v>0</v>
      </c>
      <c r="H117" s="505">
        <f>'AC Progress'!H21</f>
        <v>38</v>
      </c>
      <c r="I117" s="506">
        <f t="shared" si="17"/>
        <v>0</v>
      </c>
      <c r="J117" s="510"/>
      <c r="K117" s="826"/>
      <c r="L117" s="827"/>
      <c r="M117" s="827"/>
      <c r="N117" s="827"/>
      <c r="O117" s="828"/>
    </row>
    <row r="118" spans="2:15" ht="15" customHeight="1">
      <c r="B118" s="578">
        <v>70</v>
      </c>
      <c r="C118" s="849"/>
      <c r="D118" s="495" t="s">
        <v>71</v>
      </c>
      <c r="E118" s="505" t="s">
        <v>72</v>
      </c>
      <c r="F118" s="505">
        <f>'AC Progress'!D22</f>
        <v>38</v>
      </c>
      <c r="G118" s="505">
        <f>'AC Progress'!G22</f>
        <v>0</v>
      </c>
      <c r="H118" s="505">
        <f>'AC Progress'!H22</f>
        <v>38</v>
      </c>
      <c r="I118" s="506">
        <f t="shared" si="17"/>
        <v>0</v>
      </c>
      <c r="J118" s="510"/>
      <c r="K118" s="826"/>
      <c r="L118" s="827"/>
      <c r="M118" s="827"/>
      <c r="N118" s="827"/>
      <c r="O118" s="828"/>
    </row>
    <row r="119" spans="2:15" ht="15.5" thickBot="1">
      <c r="B119" s="579">
        <v>71</v>
      </c>
      <c r="C119" s="850"/>
      <c r="D119" s="522" t="s">
        <v>19</v>
      </c>
      <c r="E119" s="584" t="s">
        <v>21</v>
      </c>
      <c r="F119" s="584">
        <v>1</v>
      </c>
      <c r="G119" s="523">
        <f>'AC Progress'!I23</f>
        <v>0</v>
      </c>
      <c r="H119" s="585">
        <f>F119-G119</f>
        <v>1</v>
      </c>
      <c r="I119" s="524">
        <f t="shared" si="17"/>
        <v>0</v>
      </c>
      <c r="J119" s="524"/>
      <c r="K119" s="829"/>
      <c r="L119" s="830"/>
      <c r="M119" s="830"/>
      <c r="N119" s="830"/>
      <c r="O119" s="831"/>
    </row>
    <row r="120" spans="2:15" ht="6.75" customHeight="1"/>
  </sheetData>
  <mergeCells count="35">
    <mergeCell ref="B2:M2"/>
    <mergeCell ref="C104:C119"/>
    <mergeCell ref="C81:C86"/>
    <mergeCell ref="C47:C54"/>
    <mergeCell ref="B80:J80"/>
    <mergeCell ref="C87:C103"/>
    <mergeCell ref="B9:J9"/>
    <mergeCell ref="C22:C39"/>
    <mergeCell ref="B5:C5"/>
    <mergeCell ref="K9:O79"/>
    <mergeCell ref="C40:C46"/>
    <mergeCell ref="C10:C15"/>
    <mergeCell ref="K8:O8"/>
    <mergeCell ref="B10:B15"/>
    <mergeCell ref="B22:B39"/>
    <mergeCell ref="E5:F7"/>
    <mergeCell ref="B40:B46"/>
    <mergeCell ref="B47:B54"/>
    <mergeCell ref="K3:O7"/>
    <mergeCell ref="B16:B21"/>
    <mergeCell ref="C16:C21"/>
    <mergeCell ref="G3:J7"/>
    <mergeCell ref="D3:F3"/>
    <mergeCell ref="D4:F4"/>
    <mergeCell ref="B3:C3"/>
    <mergeCell ref="B4:C4"/>
    <mergeCell ref="B6:C6"/>
    <mergeCell ref="B7:C7"/>
    <mergeCell ref="B60:B66"/>
    <mergeCell ref="C60:C66"/>
    <mergeCell ref="K80:O119"/>
    <mergeCell ref="B55:B59"/>
    <mergeCell ref="C55:C59"/>
    <mergeCell ref="B67:B79"/>
    <mergeCell ref="C67:C79"/>
  </mergeCells>
  <conditionalFormatting sqref="J10:J14 J16:J20">
    <cfRule type="containsText" dxfId="29" priority="22" operator="containsText" text="Yet to Start">
      <formula>NOT(ISERROR(SEARCH("Yet to Start",J10)))</formula>
    </cfRule>
    <cfRule type="containsText" dxfId="28" priority="23" operator="containsText" text="WIP">
      <formula>NOT(ISERROR(SEARCH("WIP",J10)))</formula>
    </cfRule>
    <cfRule type="containsText" dxfId="27" priority="24" operator="containsText" text="COMP">
      <formula>NOT(ISERROR(SEARCH("COMP",J10)))</formula>
    </cfRule>
  </conditionalFormatting>
  <conditionalFormatting sqref="J22:J38">
    <cfRule type="containsText" dxfId="26" priority="19" operator="containsText" text="Yet to Start">
      <formula>NOT(ISERROR(SEARCH("Yet to Start",J22)))</formula>
    </cfRule>
    <cfRule type="containsText" dxfId="25" priority="20" operator="containsText" text="WIP">
      <formula>NOT(ISERROR(SEARCH("WIP",J22)))</formula>
    </cfRule>
    <cfRule type="containsText" dxfId="24" priority="21" operator="containsText" text="COMP">
      <formula>NOT(ISERROR(SEARCH("COMP",J22)))</formula>
    </cfRule>
  </conditionalFormatting>
  <conditionalFormatting sqref="J40:J45">
    <cfRule type="containsText" dxfId="23" priority="16" operator="containsText" text="Yet to Start">
      <formula>NOT(ISERROR(SEARCH("Yet to Start",J40)))</formula>
    </cfRule>
    <cfRule type="containsText" dxfId="22" priority="17" operator="containsText" text="WIP">
      <formula>NOT(ISERROR(SEARCH("WIP",J40)))</formula>
    </cfRule>
    <cfRule type="containsText" dxfId="21" priority="18" operator="containsText" text="COMP">
      <formula>NOT(ISERROR(SEARCH("COMP",J40)))</formula>
    </cfRule>
  </conditionalFormatting>
  <conditionalFormatting sqref="J47:J53">
    <cfRule type="containsText" dxfId="20" priority="13" operator="containsText" text="Yet to Start">
      <formula>NOT(ISERROR(SEARCH("Yet to Start",J47)))</formula>
    </cfRule>
    <cfRule type="containsText" dxfId="19" priority="14" operator="containsText" text="WIP">
      <formula>NOT(ISERROR(SEARCH("WIP",J47)))</formula>
    </cfRule>
    <cfRule type="containsText" dxfId="18" priority="15" operator="containsText" text="COMP">
      <formula>NOT(ISERROR(SEARCH("COMP",J47)))</formula>
    </cfRule>
  </conditionalFormatting>
  <conditionalFormatting sqref="J55:J58">
    <cfRule type="containsText" dxfId="17" priority="1" operator="containsText" text="Yet to Start">
      <formula>NOT(ISERROR(SEARCH("Yet to Start",J55)))</formula>
    </cfRule>
    <cfRule type="containsText" dxfId="16" priority="2" operator="containsText" text="WIP">
      <formula>NOT(ISERROR(SEARCH("WIP",J55)))</formula>
    </cfRule>
    <cfRule type="containsText" dxfId="15" priority="3" operator="containsText" text="COMP">
      <formula>NOT(ISERROR(SEARCH("COMP",J55)))</formula>
    </cfRule>
  </conditionalFormatting>
  <conditionalFormatting sqref="J60:J65">
    <cfRule type="containsText" dxfId="14" priority="10" operator="containsText" text="Yet to Start">
      <formula>NOT(ISERROR(SEARCH("Yet to Start",J60)))</formula>
    </cfRule>
    <cfRule type="containsText" dxfId="13" priority="11" operator="containsText" text="WIP">
      <formula>NOT(ISERROR(SEARCH("WIP",J60)))</formula>
    </cfRule>
    <cfRule type="containsText" dxfId="12" priority="12" operator="containsText" text="COMP">
      <formula>NOT(ISERROR(SEARCH("COMP",J60)))</formula>
    </cfRule>
  </conditionalFormatting>
  <conditionalFormatting sqref="J67:J78">
    <cfRule type="containsText" dxfId="11" priority="4" operator="containsText" text="Yet to Start">
      <formula>NOT(ISERROR(SEARCH("Yet to Start",J67)))</formula>
    </cfRule>
    <cfRule type="containsText" dxfId="10" priority="5" operator="containsText" text="WIP">
      <formula>NOT(ISERROR(SEARCH("WIP",J67)))</formula>
    </cfRule>
    <cfRule type="containsText" dxfId="9" priority="6" operator="containsText" text="COMP">
      <formula>NOT(ISERROR(SEARCH("COMP",J67)))</formula>
    </cfRule>
  </conditionalFormatting>
  <conditionalFormatting sqref="J81:J119">
    <cfRule type="cellIs" dxfId="8" priority="25" operator="equal">
      <formula>$P$22</formula>
    </cfRule>
    <cfRule type="cellIs" dxfId="7" priority="26" operator="equal">
      <formula>$P$9</formula>
    </cfRule>
  </conditionalFormatting>
  <conditionalFormatting sqref="P9">
    <cfRule type="cellIs" dxfId="6" priority="28" stopIfTrue="1" operator="equal">
      <formula>$J$22</formula>
    </cfRule>
  </conditionalFormatting>
  <dataValidations count="1">
    <dataValidation type="list" allowBlank="1" showInputMessage="1" showErrorMessage="1" sqref="J10:J14 J16:J20 J22:J38 J40:J45 J47:J53 J67:J78 J60:J65 J55:J58" xr:uid="{CDCA4FE0-F4E1-459B-9F6E-F098C0C4BB75}">
      <formula1>$P$9:$P$11</formula1>
    </dataValidation>
  </dataValidations>
  <pageMargins left="0.7" right="0.7" top="0.75" bottom="0.75" header="0.3" footer="0.3"/>
  <pageSetup paperSize="8" scale="56" orientation="landscape" r:id="rId1"/>
  <ignoredErrors>
    <ignoredError sqref="D10:D14 D16:D20 D60:D65 D47:D53 D40:D45 D36 D22:D35 D37:D38 D67:D78"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69" zoomScaleNormal="100" workbookViewId="0">
      <pane ySplit="4" topLeftCell="A5" activePane="bottomLeft" state="frozen"/>
      <selection pane="bottomLeft" activeCell="G15" sqref="G15"/>
    </sheetView>
  </sheetViews>
  <sheetFormatPr defaultRowHeight="14.5" outlineLevelRow="2"/>
  <cols>
    <col min="1" max="1" width="3" customWidth="1"/>
    <col min="2" max="2" width="7.54296875" customWidth="1"/>
    <col min="3" max="3" width="54.26953125" style="3" customWidth="1"/>
    <col min="4" max="4" width="7.26953125" style="7" customWidth="1"/>
    <col min="5" max="5" width="12.1796875" style="483" customWidth="1"/>
    <col min="6" max="6" width="11.7265625" style="7" customWidth="1"/>
    <col min="7" max="7" width="11.1796875" style="7" customWidth="1"/>
    <col min="8" max="8" width="14.453125" style="7" customWidth="1"/>
    <col min="9" max="9" width="4.26953125" customWidth="1"/>
    <col min="10" max="10" width="16" bestFit="1" customWidth="1"/>
    <col min="11" max="60" width="4.26953125" hidden="1" customWidth="1"/>
    <col min="61" max="61" width="5.08984375" hidden="1" customWidth="1"/>
    <col min="62" max="69" width="4.26953125" hidden="1" customWidth="1"/>
    <col min="70" max="70" width="5.26953125" hidden="1" customWidth="1"/>
    <col min="71" max="72" width="4.26953125" hidden="1" customWidth="1"/>
    <col min="73" max="96" width="4.54296875" hidden="1" customWidth="1"/>
    <col min="97" max="97" width="3.81640625" hidden="1" customWidth="1"/>
    <col min="98" max="99" width="4.26953125" hidden="1" customWidth="1"/>
    <col min="100" max="100" width="4.54296875" hidden="1" customWidth="1"/>
    <col min="101" max="101" width="5.54296875" hidden="1" customWidth="1"/>
    <col min="102" max="106" width="4.54296875" hidden="1" customWidth="1"/>
    <col min="107" max="107" width="5.54296875" hidden="1" customWidth="1"/>
    <col min="108" max="111" width="4.54296875" hidden="1" customWidth="1"/>
    <col min="112" max="112" width="5.7265625" hidden="1" customWidth="1"/>
    <col min="113" max="113" width="4.54296875" hidden="1" customWidth="1"/>
    <col min="114" max="114" width="6" hidden="1" customWidth="1"/>
    <col min="115" max="117" width="4.54296875" hidden="1" customWidth="1"/>
    <col min="118" max="122" width="4.54296875" customWidth="1"/>
    <col min="123" max="123" width="5.453125" customWidth="1"/>
    <col min="124" max="124" width="4.54296875" customWidth="1"/>
    <col min="125" max="125" width="5.7265625" customWidth="1"/>
    <col min="126" max="129" width="4.54296875" customWidth="1"/>
    <col min="130" max="130" width="5.7265625" customWidth="1"/>
    <col min="131" max="152" width="4.54296875" customWidth="1"/>
    <col min="153" max="153" width="6.26953125" customWidth="1"/>
    <col min="154" max="154" width="6.81640625" customWidth="1"/>
    <col min="155" max="155" width="6.26953125" customWidth="1"/>
    <col min="156" max="156" width="7.453125" customWidth="1"/>
    <col min="157" max="157" width="6.26953125" customWidth="1"/>
    <col min="158" max="158" width="4.54296875" customWidth="1"/>
    <col min="159" max="159" width="6.26953125" customWidth="1"/>
    <col min="160" max="160" width="6.54296875" customWidth="1"/>
    <col min="161" max="165" width="6.26953125" customWidth="1"/>
    <col min="166" max="166" width="4.7265625" customWidth="1"/>
    <col min="167" max="168" width="4.54296875" customWidth="1"/>
    <col min="169" max="169" width="4.7265625" customWidth="1"/>
    <col min="170" max="183" width="4.54296875" customWidth="1"/>
    <col min="184" max="190" width="4.54296875" bestFit="1" customWidth="1"/>
  </cols>
  <sheetData>
    <row r="1" spans="2:190" ht="15" thickBot="1">
      <c r="E1" s="15"/>
      <c r="AF1" s="66"/>
      <c r="BH1" s="67"/>
      <c r="BO1" s="71"/>
      <c r="BP1" s="71"/>
    </row>
    <row r="2" spans="2:190" ht="20.25" customHeight="1" thickBot="1">
      <c r="B2" s="917" t="s">
        <v>73</v>
      </c>
      <c r="C2" s="918"/>
      <c r="D2" s="918"/>
      <c r="E2" s="918"/>
      <c r="F2" s="918"/>
      <c r="G2" s="918"/>
      <c r="H2" s="919"/>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920" t="s">
        <v>75</v>
      </c>
      <c r="C3" s="921" t="s">
        <v>4</v>
      </c>
      <c r="D3" s="920" t="s">
        <v>6</v>
      </c>
      <c r="E3" s="923" t="s">
        <v>7</v>
      </c>
      <c r="F3" s="923" t="s">
        <v>8</v>
      </c>
      <c r="G3" s="923" t="s">
        <v>9</v>
      </c>
      <c r="H3" s="921" t="s">
        <v>76</v>
      </c>
      <c r="J3" s="925" t="s">
        <v>80</v>
      </c>
      <c r="K3" s="915">
        <v>45782</v>
      </c>
      <c r="L3" s="915">
        <v>45783</v>
      </c>
      <c r="M3" s="915">
        <v>45784</v>
      </c>
      <c r="N3" s="915">
        <v>45785</v>
      </c>
      <c r="O3" s="915">
        <v>45786</v>
      </c>
      <c r="P3" s="915">
        <v>45787</v>
      </c>
      <c r="Q3" s="915">
        <v>45788</v>
      </c>
      <c r="R3" s="915">
        <v>45789</v>
      </c>
      <c r="S3" s="915">
        <v>45790</v>
      </c>
      <c r="T3" s="915">
        <v>45791</v>
      </c>
      <c r="U3" s="915">
        <v>45792</v>
      </c>
      <c r="V3" s="915">
        <v>45793</v>
      </c>
      <c r="W3" s="915">
        <v>45794</v>
      </c>
      <c r="X3" s="915">
        <v>45795</v>
      </c>
      <c r="Y3" s="915">
        <v>45796</v>
      </c>
      <c r="Z3" s="915">
        <v>45797</v>
      </c>
      <c r="AA3" s="915">
        <v>45798</v>
      </c>
      <c r="AB3" s="915">
        <v>45799</v>
      </c>
      <c r="AC3" s="915">
        <v>45800</v>
      </c>
      <c r="AD3" s="915">
        <v>45801</v>
      </c>
      <c r="AE3" s="915">
        <v>45802</v>
      </c>
      <c r="AF3" s="915">
        <v>45803</v>
      </c>
      <c r="AG3" s="915">
        <v>45804</v>
      </c>
      <c r="AH3" s="915">
        <v>45805</v>
      </c>
      <c r="AI3" s="915">
        <v>45806</v>
      </c>
      <c r="AJ3" s="915">
        <v>45807</v>
      </c>
      <c r="AK3" s="915">
        <v>45808</v>
      </c>
      <c r="AL3" s="915">
        <v>45809</v>
      </c>
      <c r="AM3" s="915">
        <v>45810</v>
      </c>
      <c r="AN3" s="915">
        <v>45811</v>
      </c>
      <c r="AO3" s="915">
        <v>45812</v>
      </c>
      <c r="AP3" s="915">
        <v>45813</v>
      </c>
      <c r="AQ3" s="915">
        <v>45814</v>
      </c>
      <c r="AR3" s="915">
        <v>45815</v>
      </c>
      <c r="AS3" s="915">
        <v>45816</v>
      </c>
      <c r="AT3" s="915">
        <v>45817</v>
      </c>
      <c r="AU3" s="915">
        <v>45818</v>
      </c>
      <c r="AV3" s="915">
        <v>45819</v>
      </c>
      <c r="AW3" s="915">
        <v>45820</v>
      </c>
      <c r="AX3" s="915">
        <v>45821</v>
      </c>
      <c r="AY3" s="915">
        <v>45822</v>
      </c>
      <c r="AZ3" s="915">
        <v>45823</v>
      </c>
      <c r="BA3" s="915">
        <v>45824</v>
      </c>
      <c r="BB3" s="915">
        <v>45825</v>
      </c>
      <c r="BC3" s="915">
        <v>45826</v>
      </c>
      <c r="BD3" s="915">
        <v>45827</v>
      </c>
      <c r="BE3" s="915">
        <v>45828</v>
      </c>
      <c r="BF3" s="915">
        <v>45829</v>
      </c>
      <c r="BG3" s="915">
        <v>45830</v>
      </c>
      <c r="BH3" s="915">
        <v>45831</v>
      </c>
      <c r="BI3" s="915">
        <v>45832</v>
      </c>
      <c r="BJ3" s="915">
        <v>45833</v>
      </c>
      <c r="BK3" s="915">
        <v>45834</v>
      </c>
      <c r="BL3" s="915">
        <v>45835</v>
      </c>
      <c r="BM3" s="915">
        <v>45836</v>
      </c>
      <c r="BN3" s="915">
        <v>45837</v>
      </c>
      <c r="BO3" s="915">
        <v>45838</v>
      </c>
      <c r="BP3" s="915">
        <v>45839</v>
      </c>
      <c r="BQ3" s="915">
        <v>45840</v>
      </c>
      <c r="BR3" s="915">
        <v>45841</v>
      </c>
      <c r="BS3" s="915">
        <v>45842</v>
      </c>
      <c r="BT3" s="915">
        <v>45843</v>
      </c>
      <c r="BU3" s="915">
        <v>45844</v>
      </c>
      <c r="BV3" s="915">
        <v>45845</v>
      </c>
      <c r="BW3" s="915">
        <v>45846</v>
      </c>
      <c r="BX3" s="915">
        <v>45847</v>
      </c>
      <c r="BY3" s="915">
        <v>45848</v>
      </c>
      <c r="BZ3" s="915">
        <v>45849</v>
      </c>
      <c r="CA3" s="915">
        <v>45850</v>
      </c>
      <c r="CB3" s="915">
        <v>45851</v>
      </c>
      <c r="CC3" s="915">
        <v>45852</v>
      </c>
      <c r="CD3" s="915">
        <v>45853</v>
      </c>
      <c r="CE3" s="915">
        <v>45854</v>
      </c>
      <c r="CF3" s="915">
        <v>45855</v>
      </c>
      <c r="CG3" s="915">
        <v>45856</v>
      </c>
      <c r="CH3" s="915">
        <v>45857</v>
      </c>
      <c r="CI3" s="915">
        <v>45858</v>
      </c>
      <c r="CJ3" s="915">
        <v>45859</v>
      </c>
      <c r="CK3" s="915">
        <v>45860</v>
      </c>
      <c r="CL3" s="915">
        <v>45861</v>
      </c>
      <c r="CM3" s="915">
        <v>45862</v>
      </c>
      <c r="CN3" s="915">
        <v>45863</v>
      </c>
      <c r="CO3" s="915">
        <v>45864</v>
      </c>
      <c r="CP3" s="915">
        <v>45865</v>
      </c>
      <c r="CQ3" s="915">
        <v>45866</v>
      </c>
      <c r="CR3" s="915">
        <v>45867</v>
      </c>
      <c r="CS3" s="915">
        <v>45868</v>
      </c>
      <c r="CT3" s="915">
        <v>45869</v>
      </c>
      <c r="CU3" s="915">
        <v>45870</v>
      </c>
      <c r="CV3" s="915">
        <v>45871</v>
      </c>
      <c r="CW3" s="915">
        <v>45872</v>
      </c>
      <c r="CX3" s="915">
        <v>45873</v>
      </c>
      <c r="CY3" s="915">
        <v>45874</v>
      </c>
      <c r="CZ3" s="915">
        <v>45875</v>
      </c>
      <c r="DA3" s="915">
        <v>45876</v>
      </c>
      <c r="DB3" s="915">
        <v>45877</v>
      </c>
      <c r="DC3" s="915">
        <v>45878</v>
      </c>
      <c r="DD3" s="915">
        <v>45879</v>
      </c>
      <c r="DE3" s="915">
        <v>45880</v>
      </c>
      <c r="DF3" s="915">
        <v>45881</v>
      </c>
      <c r="DG3" s="915">
        <v>45882</v>
      </c>
      <c r="DH3" s="915">
        <v>45883</v>
      </c>
      <c r="DI3" s="915">
        <v>45884</v>
      </c>
      <c r="DJ3" s="915">
        <v>45885</v>
      </c>
      <c r="DK3" s="915">
        <v>45886</v>
      </c>
      <c r="DL3" s="915">
        <v>45887</v>
      </c>
      <c r="DM3" s="915">
        <v>45888</v>
      </c>
      <c r="DN3" s="915">
        <v>45889</v>
      </c>
      <c r="DO3" s="915">
        <v>45890</v>
      </c>
      <c r="DP3" s="915">
        <v>45891</v>
      </c>
      <c r="DQ3" s="915">
        <v>45892</v>
      </c>
      <c r="DR3" s="915">
        <v>45893</v>
      </c>
      <c r="DS3" s="915">
        <v>45894</v>
      </c>
      <c r="DT3" s="915">
        <v>45895</v>
      </c>
      <c r="DU3" s="915">
        <v>45896</v>
      </c>
      <c r="DV3" s="915">
        <v>45897</v>
      </c>
      <c r="DW3" s="915">
        <v>45898</v>
      </c>
      <c r="DX3" s="915">
        <v>45899</v>
      </c>
      <c r="DY3" s="915">
        <v>45900</v>
      </c>
      <c r="DZ3" s="915">
        <v>45901</v>
      </c>
      <c r="EA3" s="915">
        <v>45902</v>
      </c>
      <c r="EB3" s="915">
        <v>45903</v>
      </c>
      <c r="EC3" s="915">
        <v>45904</v>
      </c>
      <c r="ED3" s="915">
        <v>45905</v>
      </c>
      <c r="EE3" s="915">
        <v>45906</v>
      </c>
      <c r="EF3" s="915">
        <v>45907</v>
      </c>
      <c r="EG3" s="915">
        <v>45908</v>
      </c>
      <c r="EH3" s="915">
        <v>45909</v>
      </c>
      <c r="EI3" s="915">
        <v>45910</v>
      </c>
      <c r="EJ3" s="915">
        <v>45911</v>
      </c>
      <c r="EK3" s="915">
        <v>45912</v>
      </c>
      <c r="EL3" s="915">
        <v>45913</v>
      </c>
      <c r="EM3" s="915">
        <v>45914</v>
      </c>
      <c r="EN3" s="915">
        <v>45915</v>
      </c>
      <c r="EO3" s="915">
        <v>45916</v>
      </c>
      <c r="EP3" s="915">
        <v>45917</v>
      </c>
      <c r="EQ3" s="915">
        <v>45918</v>
      </c>
      <c r="ER3" s="915">
        <v>45919</v>
      </c>
      <c r="ES3" s="915">
        <v>45920</v>
      </c>
      <c r="ET3" s="915">
        <v>45921</v>
      </c>
      <c r="EU3" s="915">
        <v>45922</v>
      </c>
      <c r="EV3" s="915">
        <v>45923</v>
      </c>
      <c r="EW3" s="915">
        <v>45924</v>
      </c>
      <c r="EX3" s="915">
        <v>45925</v>
      </c>
      <c r="EY3" s="915">
        <v>45926</v>
      </c>
      <c r="EZ3" s="915">
        <v>45927</v>
      </c>
      <c r="FA3" s="915">
        <v>45928</v>
      </c>
      <c r="FB3" s="915">
        <v>45929</v>
      </c>
      <c r="FC3" s="915">
        <v>45930</v>
      </c>
      <c r="FD3" s="915">
        <v>45931</v>
      </c>
      <c r="FE3" s="915">
        <v>45932</v>
      </c>
      <c r="FF3" s="915">
        <v>45933</v>
      </c>
      <c r="FG3" s="915">
        <v>45934</v>
      </c>
      <c r="FH3" s="915">
        <v>45935</v>
      </c>
      <c r="FI3" s="915">
        <v>45936</v>
      </c>
      <c r="FJ3" s="915">
        <v>45937</v>
      </c>
      <c r="FK3" s="915">
        <v>45938</v>
      </c>
      <c r="FL3" s="915">
        <v>45939</v>
      </c>
      <c r="FM3" s="915">
        <v>45940</v>
      </c>
      <c r="FN3" s="915">
        <v>45941</v>
      </c>
      <c r="FO3" s="915">
        <v>45942</v>
      </c>
      <c r="FP3" s="915">
        <v>45943</v>
      </c>
      <c r="FQ3" s="915">
        <v>45944</v>
      </c>
      <c r="FR3" s="915">
        <v>45945</v>
      </c>
      <c r="FS3" s="915">
        <v>45946</v>
      </c>
      <c r="FT3" s="915">
        <v>45947</v>
      </c>
      <c r="FU3" s="915">
        <v>45948</v>
      </c>
      <c r="FV3" s="915">
        <v>45949</v>
      </c>
      <c r="FW3" s="915">
        <v>45950</v>
      </c>
      <c r="FX3" s="915">
        <v>45951</v>
      </c>
      <c r="FY3" s="915">
        <v>45952</v>
      </c>
      <c r="FZ3" s="915">
        <v>45953</v>
      </c>
      <c r="GA3" s="915">
        <v>45954</v>
      </c>
      <c r="GB3" s="913">
        <v>45955</v>
      </c>
      <c r="GC3" s="913">
        <v>45956</v>
      </c>
      <c r="GD3" s="913">
        <v>45957</v>
      </c>
      <c r="GE3" s="913">
        <v>45958</v>
      </c>
      <c r="GF3" s="913">
        <v>45959</v>
      </c>
      <c r="GG3" s="913">
        <v>45960</v>
      </c>
      <c r="GH3" s="913">
        <v>45961</v>
      </c>
    </row>
    <row r="4" spans="2:190" ht="15" thickBot="1">
      <c r="B4" s="899"/>
      <c r="C4" s="922"/>
      <c r="D4" s="899"/>
      <c r="E4" s="924"/>
      <c r="F4" s="924"/>
      <c r="G4" s="924"/>
      <c r="H4" s="922"/>
      <c r="J4" s="926"/>
      <c r="K4" s="916"/>
      <c r="L4" s="916"/>
      <c r="M4" s="916"/>
      <c r="N4" s="916"/>
      <c r="O4" s="916"/>
      <c r="P4" s="916"/>
      <c r="Q4" s="916"/>
      <c r="R4" s="916"/>
      <c r="S4" s="916"/>
      <c r="T4" s="916"/>
      <c r="U4" s="916"/>
      <c r="V4" s="916"/>
      <c r="W4" s="916"/>
      <c r="X4" s="916"/>
      <c r="Y4" s="916"/>
      <c r="Z4" s="916"/>
      <c r="AA4" s="916"/>
      <c r="AB4" s="916"/>
      <c r="AC4" s="916"/>
      <c r="AD4" s="916"/>
      <c r="AE4" s="916"/>
      <c r="AF4" s="916"/>
      <c r="AG4" s="916"/>
      <c r="AH4" s="916"/>
      <c r="AI4" s="916"/>
      <c r="AJ4" s="916"/>
      <c r="AK4" s="916"/>
      <c r="AL4" s="916"/>
      <c r="AM4" s="916"/>
      <c r="AN4" s="916"/>
      <c r="AO4" s="916"/>
      <c r="AP4" s="916"/>
      <c r="AQ4" s="916"/>
      <c r="AR4" s="916"/>
      <c r="AS4" s="916"/>
      <c r="AT4" s="916"/>
      <c r="AU4" s="916"/>
      <c r="AV4" s="916"/>
      <c r="AW4" s="916"/>
      <c r="AX4" s="916"/>
      <c r="AY4" s="916"/>
      <c r="AZ4" s="916"/>
      <c r="BA4" s="916"/>
      <c r="BB4" s="916"/>
      <c r="BC4" s="916"/>
      <c r="BD4" s="916"/>
      <c r="BE4" s="916"/>
      <c r="BF4" s="916"/>
      <c r="BG4" s="916"/>
      <c r="BH4" s="916"/>
      <c r="BI4" s="916"/>
      <c r="BJ4" s="916"/>
      <c r="BK4" s="916"/>
      <c r="BL4" s="916"/>
      <c r="BM4" s="916"/>
      <c r="BN4" s="916"/>
      <c r="BO4" s="916"/>
      <c r="BP4" s="916"/>
      <c r="BQ4" s="916"/>
      <c r="BR4" s="916"/>
      <c r="BS4" s="916"/>
      <c r="BT4" s="916"/>
      <c r="BU4" s="916"/>
      <c r="BV4" s="916"/>
      <c r="BW4" s="916"/>
      <c r="BX4" s="916"/>
      <c r="BY4" s="916"/>
      <c r="BZ4" s="916"/>
      <c r="CA4" s="916"/>
      <c r="CB4" s="916"/>
      <c r="CC4" s="916"/>
      <c r="CD4" s="916"/>
      <c r="CE4" s="916"/>
      <c r="CF4" s="916"/>
      <c r="CG4" s="916"/>
      <c r="CH4" s="916"/>
      <c r="CI4" s="916"/>
      <c r="CJ4" s="916"/>
      <c r="CK4" s="916"/>
      <c r="CL4" s="916"/>
      <c r="CM4" s="916"/>
      <c r="CN4" s="916"/>
      <c r="CO4" s="916"/>
      <c r="CP4" s="916"/>
      <c r="CQ4" s="916"/>
      <c r="CR4" s="916"/>
      <c r="CS4" s="916"/>
      <c r="CT4" s="916"/>
      <c r="CU4" s="916"/>
      <c r="CV4" s="916"/>
      <c r="CW4" s="916"/>
      <c r="CX4" s="916"/>
      <c r="CY4" s="916"/>
      <c r="CZ4" s="916"/>
      <c r="DA4" s="916"/>
      <c r="DB4" s="916"/>
      <c r="DC4" s="916"/>
      <c r="DD4" s="916"/>
      <c r="DE4" s="916"/>
      <c r="DF4" s="916"/>
      <c r="DG4" s="916"/>
      <c r="DH4" s="916"/>
      <c r="DI4" s="916"/>
      <c r="DJ4" s="916"/>
      <c r="DK4" s="916"/>
      <c r="DL4" s="916"/>
      <c r="DM4" s="916"/>
      <c r="DN4" s="916"/>
      <c r="DO4" s="916"/>
      <c r="DP4" s="916"/>
      <c r="DQ4" s="916"/>
      <c r="DR4" s="916"/>
      <c r="DS4" s="916"/>
      <c r="DT4" s="916"/>
      <c r="DU4" s="916"/>
      <c r="DV4" s="916"/>
      <c r="DW4" s="916"/>
      <c r="DX4" s="916"/>
      <c r="DY4" s="916"/>
      <c r="DZ4" s="916"/>
      <c r="EA4" s="916"/>
      <c r="EB4" s="916"/>
      <c r="EC4" s="916"/>
      <c r="ED4" s="916"/>
      <c r="EE4" s="916"/>
      <c r="EF4" s="916"/>
      <c r="EG4" s="916"/>
      <c r="EH4" s="916"/>
      <c r="EI4" s="916"/>
      <c r="EJ4" s="916"/>
      <c r="EK4" s="916"/>
      <c r="EL4" s="916"/>
      <c r="EM4" s="916"/>
      <c r="EN4" s="916"/>
      <c r="EO4" s="916"/>
      <c r="EP4" s="916"/>
      <c r="EQ4" s="916"/>
      <c r="ER4" s="916"/>
      <c r="ES4" s="916"/>
      <c r="ET4" s="916"/>
      <c r="EU4" s="916"/>
      <c r="EV4" s="916"/>
      <c r="EW4" s="916"/>
      <c r="EX4" s="916"/>
      <c r="EY4" s="916"/>
      <c r="EZ4" s="916"/>
      <c r="FA4" s="916"/>
      <c r="FB4" s="916"/>
      <c r="FC4" s="916"/>
      <c r="FD4" s="916"/>
      <c r="FE4" s="916"/>
      <c r="FF4" s="916"/>
      <c r="FG4" s="916"/>
      <c r="FH4" s="916"/>
      <c r="FI4" s="916"/>
      <c r="FJ4" s="916"/>
      <c r="FK4" s="916"/>
      <c r="FL4" s="916"/>
      <c r="FM4" s="916"/>
      <c r="FN4" s="916"/>
      <c r="FO4" s="916"/>
      <c r="FP4" s="916"/>
      <c r="FQ4" s="916"/>
      <c r="FR4" s="916"/>
      <c r="FS4" s="916"/>
      <c r="FT4" s="916"/>
      <c r="FU4" s="916"/>
      <c r="FV4" s="916"/>
      <c r="FW4" s="916"/>
      <c r="FX4" s="916"/>
      <c r="FY4" s="916"/>
      <c r="FZ4" s="916"/>
      <c r="GA4" s="916"/>
      <c r="GB4" s="914"/>
      <c r="GC4" s="914"/>
      <c r="GD4" s="914"/>
      <c r="GE4" s="914"/>
      <c r="GF4" s="914"/>
      <c r="GG4" s="914"/>
      <c r="GH4" s="914"/>
    </row>
    <row r="5" spans="2:190" ht="15" customHeight="1" thickBot="1">
      <c r="B5" s="895" t="s">
        <v>424</v>
      </c>
      <c r="C5" s="896"/>
      <c r="D5" s="554" t="s">
        <v>426</v>
      </c>
      <c r="E5" s="555">
        <f>AVERAGE(E6:E10)</f>
        <v>5690</v>
      </c>
      <c r="F5" s="556">
        <f>AVERAGE(F6:F10)</f>
        <v>4889.5</v>
      </c>
      <c r="G5" s="556">
        <f>AVERAGE(G6:G10)</f>
        <v>800.5</v>
      </c>
      <c r="H5" s="557">
        <f>AVERAGE(H6:H10)</f>
        <v>0.85931458699472751</v>
      </c>
      <c r="J5" s="893"/>
      <c r="K5" s="894"/>
      <c r="L5" s="894"/>
      <c r="M5" s="894"/>
      <c r="N5" s="894"/>
      <c r="O5" s="894"/>
      <c r="P5" s="894"/>
      <c r="Q5" s="894"/>
      <c r="R5" s="894"/>
      <c r="S5" s="894"/>
      <c r="T5" s="894"/>
      <c r="U5" s="894"/>
      <c r="V5" s="894"/>
      <c r="W5" s="894"/>
      <c r="X5" s="894"/>
      <c r="Y5" s="894"/>
      <c r="Z5" s="894"/>
      <c r="AA5" s="894"/>
      <c r="AB5" s="894"/>
      <c r="AC5" s="894"/>
      <c r="AD5" s="894"/>
      <c r="AE5" s="894"/>
      <c r="AF5" s="894"/>
      <c r="AG5" s="894"/>
      <c r="AH5" s="894"/>
      <c r="AI5" s="894"/>
      <c r="AJ5" s="894"/>
      <c r="AK5" s="894"/>
      <c r="AL5" s="894"/>
      <c r="AM5" s="894"/>
      <c r="AN5" s="894"/>
      <c r="AO5" s="894"/>
      <c r="AP5" s="894"/>
      <c r="AQ5" s="894"/>
      <c r="AR5" s="894"/>
      <c r="AS5" s="894"/>
      <c r="AT5" s="894"/>
      <c r="AU5" s="894"/>
      <c r="AV5" s="894"/>
      <c r="AW5" s="894"/>
      <c r="AX5" s="894"/>
      <c r="AY5" s="894"/>
      <c r="AZ5" s="894"/>
      <c r="BA5" s="894"/>
      <c r="BB5" s="894"/>
      <c r="BC5" s="894"/>
      <c r="BD5" s="894"/>
      <c r="BE5" s="894"/>
      <c r="BF5" s="894"/>
      <c r="BG5" s="894"/>
      <c r="BH5" s="894"/>
      <c r="BI5" s="894"/>
      <c r="BJ5" s="894"/>
      <c r="BK5" s="894"/>
      <c r="BL5" s="894"/>
      <c r="BM5" s="894"/>
      <c r="BN5" s="894"/>
      <c r="BO5" s="894"/>
      <c r="BP5" s="894"/>
      <c r="BQ5" s="894"/>
      <c r="BR5" s="894"/>
      <c r="BS5" s="894"/>
      <c r="BT5" s="894"/>
      <c r="BU5" s="894"/>
      <c r="BV5" s="894"/>
      <c r="BW5" s="894"/>
      <c r="BX5" s="894"/>
      <c r="BY5" s="894"/>
      <c r="BZ5" s="894"/>
      <c r="CA5" s="894"/>
      <c r="CB5" s="894"/>
      <c r="CC5" s="894"/>
      <c r="CD5" s="894"/>
      <c r="CE5" s="894"/>
      <c r="CF5" s="894"/>
      <c r="CG5" s="894"/>
      <c r="CH5" s="894"/>
      <c r="CI5" s="894"/>
      <c r="CJ5" s="894"/>
      <c r="CK5" s="894"/>
      <c r="CL5" s="894"/>
      <c r="CM5" s="894"/>
      <c r="CN5" s="894"/>
      <c r="CO5" s="894"/>
      <c r="CP5" s="894"/>
      <c r="CQ5" s="894"/>
      <c r="CR5" s="894"/>
      <c r="CS5" s="894"/>
      <c r="CT5" s="894"/>
      <c r="CU5" s="894"/>
      <c r="CV5" s="894"/>
      <c r="CW5" s="894"/>
      <c r="CX5" s="894"/>
      <c r="CY5" s="894"/>
      <c r="CZ5" s="894"/>
      <c r="DA5" s="894"/>
      <c r="DB5" s="894"/>
      <c r="DC5" s="894"/>
      <c r="DD5" s="894"/>
      <c r="DE5" s="894"/>
      <c r="DF5" s="894"/>
      <c r="DG5" s="894"/>
      <c r="DH5" s="894"/>
      <c r="DI5" s="894"/>
      <c r="DJ5" s="894"/>
      <c r="DK5" s="894"/>
      <c r="DL5" s="894"/>
      <c r="DM5" s="894"/>
      <c r="DN5" s="894"/>
      <c r="DO5" s="894"/>
      <c r="DP5" s="894"/>
      <c r="DQ5" s="894"/>
      <c r="DR5" s="894"/>
      <c r="DS5" s="894"/>
      <c r="DT5" s="894"/>
      <c r="DU5" s="894"/>
      <c r="DV5" s="894"/>
      <c r="DW5" s="894"/>
      <c r="DX5" s="894"/>
      <c r="DY5" s="894"/>
      <c r="DZ5" s="894"/>
      <c r="EA5" s="894"/>
      <c r="EB5" s="894"/>
      <c r="EC5" s="894"/>
      <c r="ED5" s="894"/>
      <c r="EE5" s="894"/>
      <c r="EF5" s="894"/>
      <c r="EG5" s="894"/>
      <c r="EH5" s="894"/>
      <c r="EI5" s="894"/>
      <c r="EJ5" s="894"/>
      <c r="EK5" s="894"/>
      <c r="EL5" s="894"/>
      <c r="EM5" s="894"/>
      <c r="EN5" s="894"/>
      <c r="EO5" s="894"/>
      <c r="EP5" s="894"/>
      <c r="EQ5" s="894"/>
      <c r="ER5" s="894"/>
      <c r="ES5" s="894"/>
      <c r="ET5" s="894"/>
      <c r="EU5" s="894"/>
      <c r="EV5" s="894"/>
      <c r="EW5" s="894"/>
      <c r="EX5" s="894"/>
      <c r="EY5" s="894"/>
      <c r="EZ5" s="894"/>
      <c r="FA5" s="894"/>
      <c r="FB5" s="894"/>
      <c r="FC5" s="894"/>
      <c r="FD5" s="894"/>
      <c r="FE5" s="894"/>
      <c r="FF5" s="894"/>
      <c r="FG5" s="894"/>
      <c r="FH5" s="894"/>
      <c r="FI5" s="894"/>
      <c r="FJ5" s="894"/>
      <c r="FK5" s="894"/>
      <c r="FL5" s="894"/>
      <c r="FM5" s="894"/>
      <c r="FN5" s="894"/>
      <c r="FO5" s="894"/>
      <c r="FP5" s="894"/>
      <c r="FQ5" s="894"/>
      <c r="FR5" s="894"/>
      <c r="FS5" s="894"/>
      <c r="FT5" s="894"/>
      <c r="FU5" s="894"/>
      <c r="FV5" s="894"/>
      <c r="FW5" s="894"/>
      <c r="FX5" s="894"/>
      <c r="FY5" s="894"/>
      <c r="FZ5" s="894"/>
      <c r="GA5" s="894"/>
      <c r="GB5" s="894"/>
      <c r="GC5" s="894"/>
      <c r="GD5" s="894"/>
      <c r="GE5" s="894"/>
      <c r="GF5" s="894"/>
      <c r="GG5" s="894"/>
      <c r="GH5" s="912"/>
    </row>
    <row r="6" spans="2:190" ht="15" customHeight="1" outlineLevel="1" thickTop="1">
      <c r="B6" s="528">
        <v>1</v>
      </c>
      <c r="C6" s="529" t="s">
        <v>433</v>
      </c>
      <c r="D6" s="528" t="s">
        <v>426</v>
      </c>
      <c r="E6" s="530">
        <f>2276*2.5</f>
        <v>5690</v>
      </c>
      <c r="F6" s="531">
        <f>J6</f>
        <v>5690</v>
      </c>
      <c r="G6" s="532">
        <f>E6-F6</f>
        <v>0</v>
      </c>
      <c r="H6" s="533">
        <f>F6/E6</f>
        <v>1</v>
      </c>
      <c r="J6" s="551">
        <f>SUM(K6:KBF6)</f>
        <v>5690</v>
      </c>
      <c r="K6" s="552">
        <v>0</v>
      </c>
      <c r="L6" s="553">
        <v>0</v>
      </c>
      <c r="M6" s="553">
        <v>0</v>
      </c>
      <c r="N6" s="553">
        <v>0</v>
      </c>
      <c r="O6" s="553">
        <v>0</v>
      </c>
      <c r="P6" s="553">
        <v>0</v>
      </c>
      <c r="Q6" s="553">
        <v>0</v>
      </c>
      <c r="R6" s="553">
        <v>0</v>
      </c>
      <c r="S6" s="553">
        <v>0</v>
      </c>
      <c r="T6" s="553">
        <v>0</v>
      </c>
      <c r="U6" s="553">
        <v>0</v>
      </c>
      <c r="V6" s="553">
        <v>0</v>
      </c>
      <c r="W6" s="553">
        <v>0</v>
      </c>
      <c r="X6" s="553">
        <v>0</v>
      </c>
      <c r="Y6" s="553">
        <v>0</v>
      </c>
      <c r="Z6" s="553">
        <v>0</v>
      </c>
      <c r="AA6" s="553">
        <v>0</v>
      </c>
      <c r="AB6" s="553">
        <v>0</v>
      </c>
      <c r="AC6" s="553">
        <v>0</v>
      </c>
      <c r="AD6" s="553">
        <v>0</v>
      </c>
      <c r="AE6" s="553">
        <v>0</v>
      </c>
      <c r="AF6" s="553">
        <v>0</v>
      </c>
      <c r="AG6" s="553">
        <v>0</v>
      </c>
      <c r="AH6" s="553">
        <v>0</v>
      </c>
      <c r="AI6" s="553">
        <v>0</v>
      </c>
      <c r="AJ6" s="553">
        <v>0</v>
      </c>
      <c r="AK6" s="553">
        <v>0</v>
      </c>
      <c r="AL6" s="553">
        <v>0</v>
      </c>
      <c r="AM6" s="553">
        <v>0</v>
      </c>
      <c r="AN6" s="553">
        <v>0</v>
      </c>
      <c r="AO6" s="553">
        <v>0</v>
      </c>
      <c r="AP6" s="553">
        <v>0</v>
      </c>
      <c r="AQ6" s="553">
        <v>0</v>
      </c>
      <c r="AR6" s="553">
        <v>0</v>
      </c>
      <c r="AS6" s="553">
        <v>0</v>
      </c>
      <c r="AT6" s="553">
        <v>0</v>
      </c>
      <c r="AU6" s="553">
        <v>0</v>
      </c>
      <c r="AV6" s="553">
        <v>0</v>
      </c>
      <c r="AW6" s="553">
        <v>0</v>
      </c>
      <c r="AX6" s="553">
        <v>0</v>
      </c>
      <c r="AY6" s="553">
        <v>0</v>
      </c>
      <c r="AZ6" s="553">
        <v>0</v>
      </c>
      <c r="BA6" s="553">
        <v>0</v>
      </c>
      <c r="BB6" s="553">
        <v>0</v>
      </c>
      <c r="BC6" s="553">
        <v>0</v>
      </c>
      <c r="BD6" s="553">
        <v>0</v>
      </c>
      <c r="BE6" s="553">
        <v>0</v>
      </c>
      <c r="BF6" s="553">
        <v>0</v>
      </c>
      <c r="BG6" s="553">
        <v>0</v>
      </c>
      <c r="BH6" s="553">
        <v>0</v>
      </c>
      <c r="BI6" s="553">
        <f>2100*2.5</f>
        <v>5250</v>
      </c>
      <c r="BJ6" s="553">
        <v>0</v>
      </c>
      <c r="BK6" s="553">
        <v>0</v>
      </c>
      <c r="BL6" s="553">
        <v>0</v>
      </c>
      <c r="BM6" s="553">
        <v>0</v>
      </c>
      <c r="BN6" s="553">
        <v>0</v>
      </c>
      <c r="BO6" s="553">
        <v>0</v>
      </c>
      <c r="BP6" s="553">
        <v>0</v>
      </c>
      <c r="BQ6" s="553">
        <v>300</v>
      </c>
      <c r="BR6" s="553">
        <v>140</v>
      </c>
      <c r="BS6" s="900"/>
      <c r="BT6" s="901"/>
      <c r="BU6" s="901"/>
      <c r="BV6" s="901"/>
      <c r="BW6" s="901"/>
      <c r="BX6" s="901"/>
      <c r="BY6" s="901"/>
      <c r="BZ6" s="901"/>
      <c r="CA6" s="901"/>
      <c r="CB6" s="901"/>
      <c r="CC6" s="901"/>
      <c r="CD6" s="901"/>
      <c r="CE6" s="901"/>
      <c r="CF6" s="901"/>
      <c r="CG6" s="901"/>
      <c r="CH6" s="901"/>
      <c r="CI6" s="901"/>
      <c r="CJ6" s="901"/>
      <c r="CK6" s="901"/>
      <c r="CL6" s="901"/>
      <c r="CM6" s="901"/>
      <c r="CN6" s="901"/>
      <c r="CO6" s="901"/>
      <c r="CP6" s="901"/>
      <c r="CQ6" s="901"/>
      <c r="CR6" s="901"/>
      <c r="CS6" s="901"/>
      <c r="CT6" s="901"/>
      <c r="CU6" s="901"/>
      <c r="CV6" s="901"/>
      <c r="CW6" s="901"/>
      <c r="CX6" s="901"/>
      <c r="CY6" s="901"/>
      <c r="CZ6" s="901"/>
      <c r="DA6" s="901"/>
      <c r="DB6" s="901"/>
      <c r="DC6" s="901"/>
      <c r="DD6" s="901"/>
      <c r="DE6" s="901"/>
      <c r="DF6" s="901"/>
      <c r="DG6" s="901"/>
      <c r="DH6" s="901"/>
      <c r="DI6" s="901"/>
      <c r="DJ6" s="901"/>
      <c r="DK6" s="901"/>
      <c r="DL6" s="901"/>
      <c r="DM6" s="901"/>
      <c r="DN6" s="901"/>
      <c r="DO6" s="901"/>
      <c r="DP6" s="901"/>
      <c r="DQ6" s="901"/>
      <c r="DR6" s="901"/>
      <c r="DS6" s="901"/>
      <c r="DT6" s="901"/>
      <c r="DU6" s="901"/>
      <c r="DV6" s="901"/>
      <c r="DW6" s="901"/>
      <c r="DX6" s="901"/>
      <c r="DY6" s="901"/>
      <c r="DZ6" s="901"/>
      <c r="EA6" s="901"/>
      <c r="EB6" s="901"/>
      <c r="EC6" s="901"/>
      <c r="ED6" s="901"/>
      <c r="EE6" s="901"/>
      <c r="EF6" s="901"/>
      <c r="EG6" s="901"/>
      <c r="EH6" s="901"/>
      <c r="EI6" s="901"/>
      <c r="EJ6" s="901"/>
      <c r="EK6" s="901"/>
      <c r="EL6" s="901"/>
      <c r="EM6" s="901"/>
      <c r="EN6" s="901"/>
      <c r="EO6" s="901"/>
      <c r="EP6" s="901"/>
      <c r="EQ6" s="901"/>
      <c r="ER6" s="901"/>
      <c r="ES6" s="901"/>
      <c r="ET6" s="901"/>
      <c r="EU6" s="901"/>
      <c r="EV6" s="901"/>
      <c r="EW6" s="901"/>
      <c r="EX6" s="901"/>
      <c r="EY6" s="901"/>
      <c r="EZ6" s="901"/>
      <c r="FA6" s="901"/>
      <c r="FB6" s="901"/>
      <c r="FC6" s="901"/>
      <c r="FD6" s="901"/>
      <c r="FE6" s="901"/>
      <c r="FF6" s="901"/>
      <c r="FG6" s="901"/>
      <c r="FH6" s="901"/>
      <c r="FI6" s="901"/>
      <c r="FJ6" s="901"/>
      <c r="FK6" s="901"/>
      <c r="FL6" s="901"/>
      <c r="FM6" s="901"/>
      <c r="FN6" s="901"/>
      <c r="FO6" s="901"/>
      <c r="FP6" s="901"/>
      <c r="FQ6" s="901"/>
      <c r="FR6" s="901"/>
      <c r="FS6" s="901"/>
      <c r="FT6" s="901"/>
      <c r="FU6" s="901"/>
      <c r="FV6" s="901"/>
      <c r="FW6" s="901"/>
      <c r="FX6" s="901"/>
      <c r="FY6" s="901"/>
      <c r="FZ6" s="901"/>
      <c r="GA6" s="901"/>
      <c r="GB6" s="901"/>
      <c r="GC6" s="901"/>
      <c r="GD6" s="901"/>
      <c r="GE6" s="901"/>
      <c r="GF6" s="901"/>
      <c r="GG6" s="901"/>
      <c r="GH6" s="902"/>
    </row>
    <row r="7" spans="2:190" ht="15" customHeight="1" outlineLevel="1">
      <c r="B7" s="528">
        <v>2</v>
      </c>
      <c r="C7" s="529" t="s">
        <v>434</v>
      </c>
      <c r="D7" s="528" t="s">
        <v>426</v>
      </c>
      <c r="E7" s="530">
        <f>2276*2.5</f>
        <v>5690</v>
      </c>
      <c r="F7" s="531">
        <f t="shared" ref="F7:F9" si="0">J7</f>
        <v>4957.5</v>
      </c>
      <c r="G7" s="532">
        <f>E7-F7</f>
        <v>732.5</v>
      </c>
      <c r="H7" s="533">
        <f>F7/E7</f>
        <v>0.87126537785588754</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v>0</v>
      </c>
      <c r="CR7" s="26">
        <v>0</v>
      </c>
      <c r="CS7" s="26">
        <v>0</v>
      </c>
      <c r="CT7" s="26">
        <v>0</v>
      </c>
      <c r="CU7" s="26">
        <v>0</v>
      </c>
      <c r="CV7" s="26">
        <v>0</v>
      </c>
      <c r="CW7" s="26">
        <v>0</v>
      </c>
      <c r="CX7" s="26">
        <v>0</v>
      </c>
      <c r="CY7" s="26">
        <v>0</v>
      </c>
      <c r="CZ7" s="26">
        <v>0</v>
      </c>
      <c r="DA7" s="26">
        <v>0</v>
      </c>
      <c r="DB7" s="26">
        <v>0</v>
      </c>
      <c r="DC7" s="26">
        <v>0</v>
      </c>
      <c r="DD7" s="26">
        <v>0</v>
      </c>
      <c r="DE7" s="26">
        <v>0</v>
      </c>
      <c r="DF7" s="26">
        <v>0</v>
      </c>
      <c r="DG7" s="26">
        <v>0</v>
      </c>
      <c r="DH7" s="26">
        <v>0</v>
      </c>
      <c r="DI7" s="26">
        <v>0</v>
      </c>
      <c r="DJ7" s="26">
        <v>0</v>
      </c>
      <c r="DK7" s="26">
        <v>0</v>
      </c>
      <c r="DL7" s="26">
        <v>0</v>
      </c>
      <c r="DM7" s="26"/>
      <c r="DN7" s="26"/>
      <c r="DO7" s="26"/>
      <c r="DP7" s="26"/>
      <c r="DQ7" s="26"/>
      <c r="DR7" s="26"/>
      <c r="DS7" s="26"/>
      <c r="DT7" s="26"/>
      <c r="DU7" s="461"/>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28">
        <v>3</v>
      </c>
      <c r="C8" s="529" t="s">
        <v>427</v>
      </c>
      <c r="D8" s="528" t="s">
        <v>426</v>
      </c>
      <c r="E8" s="530">
        <f>2276*2.5</f>
        <v>5690</v>
      </c>
      <c r="F8" s="531">
        <f t="shared" si="0"/>
        <v>5150</v>
      </c>
      <c r="G8" s="532">
        <f t="shared" ref="G8:G10" si="1">E8-F8</f>
        <v>540</v>
      </c>
      <c r="H8" s="533">
        <f>F8/E8</f>
        <v>0.90509666080843587</v>
      </c>
      <c r="J8" s="46">
        <f>SUM(K8:KBF8)</f>
        <v>5150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v>0</v>
      </c>
      <c r="CR8" s="26">
        <v>0</v>
      </c>
      <c r="CS8" s="26">
        <v>0</v>
      </c>
      <c r="CT8" s="26">
        <v>0</v>
      </c>
      <c r="CU8" s="26">
        <v>0</v>
      </c>
      <c r="CV8" s="26">
        <v>0</v>
      </c>
      <c r="CW8" s="26">
        <v>0</v>
      </c>
      <c r="CX8" s="26">
        <v>0</v>
      </c>
      <c r="CY8" s="26">
        <v>0</v>
      </c>
      <c r="CZ8" s="26">
        <v>0</v>
      </c>
      <c r="DA8" s="26">
        <v>35</v>
      </c>
      <c r="DB8" s="26">
        <v>200</v>
      </c>
      <c r="DC8" s="26">
        <v>200</v>
      </c>
      <c r="DD8" s="26">
        <v>200</v>
      </c>
      <c r="DE8" s="26">
        <v>0</v>
      </c>
      <c r="DF8" s="26">
        <v>0</v>
      </c>
      <c r="DG8" s="26">
        <v>0</v>
      </c>
      <c r="DH8" s="26">
        <v>0</v>
      </c>
      <c r="DI8" s="26">
        <v>0</v>
      </c>
      <c r="DJ8" s="26">
        <v>0</v>
      </c>
      <c r="DK8" s="26">
        <v>0</v>
      </c>
      <c r="DL8" s="26">
        <v>0</v>
      </c>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28">
        <v>4</v>
      </c>
      <c r="C9" s="529" t="s">
        <v>950</v>
      </c>
      <c r="D9" s="528" t="s">
        <v>426</v>
      </c>
      <c r="E9" s="530">
        <f>2276*2.5</f>
        <v>5690</v>
      </c>
      <c r="F9" s="531">
        <f t="shared" si="0"/>
        <v>4315</v>
      </c>
      <c r="G9" s="532">
        <f t="shared" si="1"/>
        <v>1375</v>
      </c>
      <c r="H9" s="533">
        <f>F9/E9</f>
        <v>0.75834797891036909</v>
      </c>
      <c r="J9" s="46">
        <f>SUM(K9:KBF9)</f>
        <v>4315</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v>100</v>
      </c>
      <c r="CR9" s="26">
        <v>100</v>
      </c>
      <c r="CS9" s="26">
        <v>100</v>
      </c>
      <c r="CT9" s="26">
        <v>100</v>
      </c>
      <c r="CU9" s="26">
        <v>100</v>
      </c>
      <c r="CV9" s="26">
        <v>100</v>
      </c>
      <c r="CW9" s="26">
        <v>100</v>
      </c>
      <c r="CX9" s="26">
        <v>100</v>
      </c>
      <c r="CY9" s="26">
        <v>0</v>
      </c>
      <c r="CZ9" s="26">
        <v>0</v>
      </c>
      <c r="DA9" s="26">
        <v>0</v>
      </c>
      <c r="DB9" s="26">
        <v>0</v>
      </c>
      <c r="DC9" s="26">
        <v>0</v>
      </c>
      <c r="DD9" s="26">
        <v>195</v>
      </c>
      <c r="DE9" s="26">
        <v>300</v>
      </c>
      <c r="DF9" s="26">
        <v>300</v>
      </c>
      <c r="DG9" s="26">
        <v>0</v>
      </c>
      <c r="DH9" s="26">
        <v>0</v>
      </c>
      <c r="DI9" s="26">
        <v>0</v>
      </c>
      <c r="DJ9" s="26">
        <v>0</v>
      </c>
      <c r="DK9" s="26">
        <v>0</v>
      </c>
      <c r="DL9" s="26">
        <v>0</v>
      </c>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28">
        <v>5</v>
      </c>
      <c r="C10" s="529" t="s">
        <v>428</v>
      </c>
      <c r="D10" s="528" t="s">
        <v>426</v>
      </c>
      <c r="E10" s="530">
        <f>2276*2.5</f>
        <v>5690</v>
      </c>
      <c r="F10" s="532">
        <f>J10</f>
        <v>4335</v>
      </c>
      <c r="G10" s="532">
        <f t="shared" si="1"/>
        <v>1355</v>
      </c>
      <c r="H10" s="533">
        <f>F10/E10</f>
        <v>0.76186291739894552</v>
      </c>
      <c r="J10" s="488">
        <f>SUM(K10:KBF10)</f>
        <v>4335</v>
      </c>
      <c r="K10" s="489">
        <v>0</v>
      </c>
      <c r="L10" s="490">
        <v>0</v>
      </c>
      <c r="M10" s="490">
        <v>0</v>
      </c>
      <c r="N10" s="490">
        <v>0</v>
      </c>
      <c r="O10" s="490">
        <v>0</v>
      </c>
      <c r="P10" s="490">
        <v>0</v>
      </c>
      <c r="Q10" s="490">
        <v>0</v>
      </c>
      <c r="R10" s="490">
        <v>0</v>
      </c>
      <c r="S10" s="490">
        <v>0</v>
      </c>
      <c r="T10" s="490">
        <v>0</v>
      </c>
      <c r="U10" s="490">
        <v>0</v>
      </c>
      <c r="V10" s="490">
        <v>0</v>
      </c>
      <c r="W10" s="490">
        <v>0</v>
      </c>
      <c r="X10" s="490">
        <v>0</v>
      </c>
      <c r="Y10" s="490">
        <v>0</v>
      </c>
      <c r="Z10" s="490">
        <v>0</v>
      </c>
      <c r="AA10" s="490">
        <v>0</v>
      </c>
      <c r="AB10" s="490">
        <v>0</v>
      </c>
      <c r="AC10" s="490">
        <v>0</v>
      </c>
      <c r="AD10" s="490">
        <v>0</v>
      </c>
      <c r="AE10" s="490">
        <v>0</v>
      </c>
      <c r="AF10" s="490">
        <v>0</v>
      </c>
      <c r="AG10" s="490">
        <v>0</v>
      </c>
      <c r="AH10" s="490">
        <v>0</v>
      </c>
      <c r="AI10" s="490">
        <v>0</v>
      </c>
      <c r="AJ10" s="490">
        <v>0</v>
      </c>
      <c r="AK10" s="490">
        <v>0</v>
      </c>
      <c r="AL10" s="490">
        <v>0</v>
      </c>
      <c r="AM10" s="490">
        <v>0</v>
      </c>
      <c r="AN10" s="490">
        <v>0</v>
      </c>
      <c r="AO10" s="490">
        <v>0</v>
      </c>
      <c r="AP10" s="490">
        <v>0</v>
      </c>
      <c r="AQ10" s="490">
        <v>0</v>
      </c>
      <c r="AR10" s="490">
        <v>0</v>
      </c>
      <c r="AS10" s="490">
        <v>0</v>
      </c>
      <c r="AT10" s="490">
        <v>0</v>
      </c>
      <c r="AU10" s="490">
        <v>0</v>
      </c>
      <c r="AV10" s="490">
        <v>0</v>
      </c>
      <c r="AW10" s="490">
        <v>0</v>
      </c>
      <c r="AX10" s="490">
        <v>0</v>
      </c>
      <c r="AY10" s="490">
        <v>0</v>
      </c>
      <c r="AZ10" s="490">
        <v>0</v>
      </c>
      <c r="BA10" s="490">
        <v>0</v>
      </c>
      <c r="BB10" s="490">
        <v>0</v>
      </c>
      <c r="BC10" s="490">
        <v>0</v>
      </c>
      <c r="BD10" s="490">
        <v>0</v>
      </c>
      <c r="BE10" s="490">
        <v>0</v>
      </c>
      <c r="BF10" s="490">
        <v>0</v>
      </c>
      <c r="BG10" s="490">
        <v>0</v>
      </c>
      <c r="BH10" s="490">
        <v>0</v>
      </c>
      <c r="BI10" s="490">
        <v>0</v>
      </c>
      <c r="BJ10" s="490">
        <v>0</v>
      </c>
      <c r="BK10" s="490">
        <v>0</v>
      </c>
      <c r="BL10" s="490">
        <v>0</v>
      </c>
      <c r="BM10" s="490">
        <v>0</v>
      </c>
      <c r="BN10" s="490">
        <v>0</v>
      </c>
      <c r="BO10" s="490">
        <v>0</v>
      </c>
      <c r="BP10" s="490">
        <v>0</v>
      </c>
      <c r="BQ10" s="490">
        <v>0</v>
      </c>
      <c r="BR10" s="490">
        <v>1300</v>
      </c>
      <c r="BS10" s="490">
        <v>180</v>
      </c>
      <c r="BT10" s="490">
        <v>0</v>
      </c>
      <c r="BU10" s="490">
        <v>0</v>
      </c>
      <c r="BV10" s="490">
        <v>0</v>
      </c>
      <c r="BW10" s="490">
        <v>0</v>
      </c>
      <c r="BX10" s="490">
        <v>50</v>
      </c>
      <c r="BY10" s="490">
        <v>60</v>
      </c>
      <c r="BZ10" s="490">
        <v>210</v>
      </c>
      <c r="CA10" s="490">
        <v>180</v>
      </c>
      <c r="CB10" s="490">
        <v>180</v>
      </c>
      <c r="CC10" s="490">
        <v>220</v>
      </c>
      <c r="CD10" s="490">
        <v>105</v>
      </c>
      <c r="CE10" s="490">
        <v>0</v>
      </c>
      <c r="CF10" s="490">
        <v>0</v>
      </c>
      <c r="CG10" s="490">
        <v>150</v>
      </c>
      <c r="CH10" s="490">
        <v>165</v>
      </c>
      <c r="CI10" s="490">
        <v>0</v>
      </c>
      <c r="CJ10" s="490">
        <v>180</v>
      </c>
      <c r="CK10" s="490">
        <v>0</v>
      </c>
      <c r="CL10" s="490">
        <v>180</v>
      </c>
      <c r="CM10" s="490">
        <v>0</v>
      </c>
      <c r="CN10" s="490">
        <v>0</v>
      </c>
      <c r="CO10" s="490">
        <v>0</v>
      </c>
      <c r="CP10" s="490">
        <v>0</v>
      </c>
      <c r="CQ10" s="490">
        <v>100</v>
      </c>
      <c r="CR10" s="490">
        <v>100</v>
      </c>
      <c r="CS10" s="490">
        <v>100</v>
      </c>
      <c r="CT10" s="490">
        <v>100</v>
      </c>
      <c r="CU10" s="490">
        <v>100</v>
      </c>
      <c r="CV10" s="490">
        <v>100</v>
      </c>
      <c r="CW10" s="490">
        <v>100</v>
      </c>
      <c r="CX10" s="490">
        <v>100</v>
      </c>
      <c r="CY10" s="490">
        <v>0</v>
      </c>
      <c r="CZ10" s="490">
        <v>0</v>
      </c>
      <c r="DA10" s="490">
        <v>0</v>
      </c>
      <c r="DB10" s="490">
        <v>0</v>
      </c>
      <c r="DC10" s="490">
        <v>0</v>
      </c>
      <c r="DD10" s="490">
        <v>195</v>
      </c>
      <c r="DE10" s="490">
        <v>90</v>
      </c>
      <c r="DF10" s="490">
        <v>90</v>
      </c>
      <c r="DG10" s="490">
        <v>0</v>
      </c>
      <c r="DH10" s="490">
        <v>0</v>
      </c>
      <c r="DI10" s="490">
        <v>0</v>
      </c>
      <c r="DJ10" s="490">
        <v>0</v>
      </c>
      <c r="DK10" s="490">
        <v>0</v>
      </c>
      <c r="DL10" s="490">
        <v>0</v>
      </c>
      <c r="DM10" s="490"/>
      <c r="DN10" s="490"/>
      <c r="DO10" s="490"/>
      <c r="DP10" s="490"/>
      <c r="DQ10" s="490"/>
      <c r="DR10" s="490"/>
      <c r="DS10" s="490"/>
      <c r="DT10" s="490"/>
      <c r="DU10" s="490"/>
      <c r="DV10" s="490"/>
      <c r="DW10" s="490"/>
      <c r="DX10" s="490"/>
      <c r="DY10" s="490"/>
      <c r="DZ10" s="490"/>
      <c r="EA10" s="490"/>
      <c r="EB10" s="490"/>
      <c r="EC10" s="490"/>
      <c r="ED10" s="490"/>
      <c r="EE10" s="490"/>
      <c r="EF10" s="490"/>
      <c r="EG10" s="490"/>
      <c r="EH10" s="490"/>
      <c r="EI10" s="490"/>
      <c r="EJ10" s="490"/>
      <c r="EK10" s="490"/>
      <c r="EL10" s="490"/>
      <c r="EM10" s="490"/>
      <c r="EN10" s="490"/>
      <c r="EO10" s="490"/>
      <c r="EP10" s="490"/>
      <c r="EQ10" s="490"/>
      <c r="ER10" s="490"/>
      <c r="ES10" s="490"/>
      <c r="ET10" s="490"/>
      <c r="EU10" s="490"/>
      <c r="EV10" s="490"/>
      <c r="EW10" s="490"/>
      <c r="EX10" s="490"/>
      <c r="EY10" s="490"/>
      <c r="EZ10" s="490"/>
      <c r="FA10" s="490"/>
      <c r="FB10" s="490"/>
      <c r="FC10" s="490"/>
      <c r="FD10" s="490"/>
      <c r="FE10" s="490"/>
      <c r="FF10" s="490"/>
      <c r="FG10" s="490"/>
      <c r="FH10" s="490"/>
      <c r="FI10" s="490"/>
      <c r="FJ10" s="490"/>
      <c r="FK10" s="490"/>
      <c r="FL10" s="490"/>
      <c r="FM10" s="490"/>
      <c r="FN10" s="490"/>
      <c r="FO10" s="490"/>
      <c r="FP10" s="490"/>
      <c r="FQ10" s="490"/>
      <c r="FR10" s="490"/>
      <c r="FS10" s="490"/>
      <c r="FT10" s="490"/>
      <c r="FU10" s="490"/>
      <c r="FV10" s="490"/>
      <c r="FW10" s="490"/>
      <c r="FX10" s="490"/>
      <c r="FY10" s="490"/>
      <c r="FZ10" s="490"/>
      <c r="GA10" s="490"/>
      <c r="GB10" s="490"/>
      <c r="GC10" s="490"/>
      <c r="GD10" s="490"/>
      <c r="GE10" s="490"/>
      <c r="GF10" s="490"/>
      <c r="GG10" s="490"/>
      <c r="GH10" s="490"/>
    </row>
    <row r="11" spans="2:190" ht="15" customHeight="1" thickBot="1">
      <c r="B11" s="895" t="s">
        <v>430</v>
      </c>
      <c r="C11" s="896"/>
      <c r="D11" s="554" t="s">
        <v>35</v>
      </c>
      <c r="E11" s="555">
        <f>AVERAGE(E12:E16)</f>
        <v>2.8</v>
      </c>
      <c r="F11" s="556">
        <f>AVERAGE(F12:F16)</f>
        <v>2.8</v>
      </c>
      <c r="G11" s="556">
        <f>AVERAGE(G12:G16)</f>
        <v>0</v>
      </c>
      <c r="H11" s="557">
        <f>AVERAGE(H12:H16)</f>
        <v>1</v>
      </c>
      <c r="J11" s="893"/>
      <c r="K11" s="894"/>
      <c r="L11" s="894"/>
      <c r="M11" s="894"/>
      <c r="N11" s="894"/>
      <c r="O11" s="894"/>
      <c r="P11" s="894"/>
      <c r="Q11" s="894"/>
      <c r="R11" s="894"/>
      <c r="S11" s="894"/>
      <c r="T11" s="894"/>
      <c r="U11" s="894"/>
      <c r="V11" s="894"/>
      <c r="W11" s="894"/>
      <c r="X11" s="894"/>
      <c r="Y11" s="894"/>
      <c r="Z11" s="894"/>
      <c r="AA11" s="894"/>
      <c r="AB11" s="894"/>
      <c r="AC11" s="894"/>
      <c r="AD11" s="894"/>
      <c r="AE11" s="894"/>
      <c r="AF11" s="894"/>
      <c r="AG11" s="894"/>
      <c r="AH11" s="894"/>
      <c r="AI11" s="894"/>
      <c r="AJ11" s="894"/>
      <c r="AK11" s="894"/>
      <c r="AL11" s="894"/>
      <c r="AM11" s="894"/>
      <c r="AN11" s="894"/>
      <c r="AO11" s="894"/>
      <c r="AP11" s="894"/>
      <c r="AQ11" s="894"/>
      <c r="AR11" s="894"/>
      <c r="AS11" s="894"/>
      <c r="AT11" s="894"/>
      <c r="AU11" s="894"/>
      <c r="AV11" s="894"/>
      <c r="AW11" s="894"/>
      <c r="AX11" s="894"/>
      <c r="AY11" s="894"/>
      <c r="AZ11" s="894"/>
      <c r="BA11" s="894"/>
      <c r="BB11" s="894"/>
      <c r="BC11" s="894"/>
      <c r="BD11" s="894"/>
      <c r="BE11" s="894"/>
      <c r="BF11" s="894"/>
      <c r="BG11" s="894"/>
      <c r="BH11" s="894"/>
      <c r="BI11" s="894"/>
      <c r="BJ11" s="894"/>
      <c r="BK11" s="894"/>
      <c r="BL11" s="894"/>
      <c r="BM11" s="894"/>
      <c r="BN11" s="894"/>
      <c r="BO11" s="894"/>
      <c r="BP11" s="894"/>
      <c r="BQ11" s="894"/>
      <c r="BR11" s="894"/>
      <c r="BS11" s="894"/>
      <c r="BT11" s="894"/>
      <c r="BU11" s="894"/>
      <c r="BV11" s="894"/>
      <c r="BW11" s="894"/>
      <c r="BX11" s="894"/>
      <c r="BY11" s="894"/>
      <c r="BZ11" s="894"/>
      <c r="CA11" s="894"/>
      <c r="CB11" s="894"/>
      <c r="CC11" s="894"/>
      <c r="CD11" s="894"/>
      <c r="CE11" s="894"/>
      <c r="CF11" s="894"/>
      <c r="CG11" s="894"/>
      <c r="CH11" s="894"/>
      <c r="CI11" s="894"/>
      <c r="CJ11" s="894"/>
      <c r="CK11" s="894"/>
      <c r="CL11" s="894"/>
      <c r="CM11" s="894"/>
      <c r="CN11" s="894"/>
      <c r="CO11" s="894"/>
      <c r="CP11" s="894"/>
      <c r="CQ11" s="894"/>
      <c r="CR11" s="894"/>
      <c r="CS11" s="894"/>
      <c r="CT11" s="894"/>
      <c r="CU11" s="894"/>
      <c r="CV11" s="894"/>
      <c r="CW11" s="894"/>
      <c r="CX11" s="894"/>
      <c r="CY11" s="894"/>
      <c r="CZ11" s="894"/>
      <c r="DA11" s="894"/>
      <c r="DB11" s="894"/>
      <c r="DC11" s="894"/>
      <c r="DD11" s="894"/>
      <c r="DE11" s="894"/>
      <c r="DF11" s="894"/>
      <c r="DG11" s="894"/>
      <c r="DH11" s="894"/>
      <c r="DI11" s="894"/>
      <c r="DJ11" s="894"/>
      <c r="DK11" s="894"/>
      <c r="DL11" s="894"/>
      <c r="DM11" s="894"/>
      <c r="DN11" s="894"/>
      <c r="DO11" s="894"/>
      <c r="DP11" s="894"/>
      <c r="DQ11" s="894"/>
      <c r="DR11" s="894"/>
      <c r="DS11" s="894"/>
      <c r="DT11" s="894"/>
      <c r="DU11" s="894"/>
      <c r="DV11" s="894"/>
      <c r="DW11" s="894"/>
      <c r="DX11" s="894"/>
      <c r="DY11" s="894"/>
      <c r="DZ11" s="894"/>
      <c r="EA11" s="894"/>
      <c r="EB11" s="894"/>
      <c r="EC11" s="894"/>
      <c r="ED11" s="894"/>
      <c r="EE11" s="894"/>
      <c r="EF11" s="894"/>
      <c r="EG11" s="894"/>
      <c r="EH11" s="894"/>
      <c r="EI11" s="894"/>
      <c r="EJ11" s="894"/>
      <c r="EK11" s="894"/>
      <c r="EL11" s="894"/>
      <c r="EM11" s="894"/>
      <c r="EN11" s="894"/>
      <c r="EO11" s="894"/>
      <c r="EP11" s="894"/>
      <c r="EQ11" s="894"/>
      <c r="ER11" s="894"/>
      <c r="ES11" s="894"/>
      <c r="ET11" s="894"/>
      <c r="EU11" s="894"/>
      <c r="EV11" s="894"/>
      <c r="EW11" s="894"/>
      <c r="EX11" s="894"/>
      <c r="EY11" s="894"/>
      <c r="EZ11" s="894"/>
      <c r="FA11" s="894"/>
      <c r="FB11" s="894"/>
      <c r="FC11" s="894"/>
      <c r="FD11" s="894"/>
      <c r="FE11" s="894"/>
      <c r="FF11" s="894"/>
      <c r="FG11" s="894"/>
      <c r="FH11" s="894"/>
      <c r="FI11" s="894"/>
      <c r="FJ11" s="894"/>
      <c r="FK11" s="894"/>
      <c r="FL11" s="894"/>
      <c r="FM11" s="894"/>
      <c r="FN11" s="894"/>
      <c r="FO11" s="894"/>
      <c r="FP11" s="894"/>
      <c r="FQ11" s="894"/>
      <c r="FR11" s="894"/>
      <c r="FS11" s="894"/>
      <c r="FT11" s="894"/>
      <c r="FU11" s="894"/>
      <c r="FV11" s="894"/>
      <c r="FW11" s="894"/>
      <c r="FX11" s="894"/>
      <c r="FY11" s="894"/>
      <c r="FZ11" s="894"/>
      <c r="GA11" s="894"/>
      <c r="GB11" s="894"/>
      <c r="GC11" s="894"/>
      <c r="GD11" s="894"/>
      <c r="GE11" s="894"/>
      <c r="GF11" s="894"/>
      <c r="GG11" s="894"/>
      <c r="GH11" s="894"/>
    </row>
    <row r="12" spans="2:190" ht="15" customHeight="1" outlineLevel="1" thickTop="1">
      <c r="B12" s="528">
        <v>1</v>
      </c>
      <c r="C12" s="529" t="s">
        <v>431</v>
      </c>
      <c r="D12" s="528" t="s">
        <v>35</v>
      </c>
      <c r="E12" s="530">
        <v>3</v>
      </c>
      <c r="F12" s="531">
        <f>J12</f>
        <v>3</v>
      </c>
      <c r="G12" s="532">
        <f t="shared" ref="G12:G16" si="2">E12-F12</f>
        <v>0</v>
      </c>
      <c r="H12" s="533">
        <f>F12/E12</f>
        <v>1</v>
      </c>
      <c r="J12" s="485">
        <f>SUM(K12:KBF12)</f>
        <v>3</v>
      </c>
      <c r="K12" s="486"/>
      <c r="L12" s="487"/>
      <c r="M12" s="487"/>
      <c r="N12" s="487"/>
      <c r="O12" s="487"/>
      <c r="P12" s="487"/>
      <c r="Q12" s="487"/>
      <c r="R12" s="487"/>
      <c r="S12" s="487"/>
      <c r="T12" s="487"/>
      <c r="U12" s="487"/>
      <c r="V12" s="487"/>
      <c r="W12" s="487"/>
      <c r="X12" s="487"/>
      <c r="Y12" s="487"/>
      <c r="Z12" s="487"/>
      <c r="AA12" s="487"/>
      <c r="AB12" s="487"/>
      <c r="AC12" s="487"/>
      <c r="AD12" s="487"/>
      <c r="AE12" s="487"/>
      <c r="AF12" s="487"/>
      <c r="AG12" s="487"/>
      <c r="AH12" s="487"/>
      <c r="AI12" s="487"/>
      <c r="AJ12" s="487"/>
      <c r="AK12" s="487"/>
      <c r="AL12" s="487"/>
      <c r="AM12" s="487"/>
      <c r="AN12" s="487"/>
      <c r="AO12" s="487"/>
      <c r="AP12" s="487"/>
      <c r="AQ12" s="487"/>
      <c r="AR12" s="487"/>
      <c r="AS12" s="487"/>
      <c r="AT12" s="487"/>
      <c r="AU12" s="487"/>
      <c r="AV12" s="487"/>
      <c r="AW12" s="487"/>
      <c r="AX12" s="487"/>
      <c r="AY12" s="487"/>
      <c r="AZ12" s="487"/>
      <c r="BA12" s="487"/>
      <c r="BB12" s="487"/>
      <c r="BC12" s="487"/>
      <c r="BD12" s="487"/>
      <c r="BE12" s="487"/>
      <c r="BF12" s="487"/>
      <c r="BG12" s="487"/>
      <c r="BH12" s="487"/>
      <c r="BI12" s="487">
        <v>0</v>
      </c>
      <c r="BJ12" s="487">
        <v>0</v>
      </c>
      <c r="BK12" s="487">
        <v>0</v>
      </c>
      <c r="BL12" s="487">
        <v>0</v>
      </c>
      <c r="BM12" s="487">
        <v>0</v>
      </c>
      <c r="BN12" s="487">
        <v>0</v>
      </c>
      <c r="BO12" s="487">
        <v>0</v>
      </c>
      <c r="BP12" s="487">
        <v>3</v>
      </c>
      <c r="BQ12" s="900"/>
      <c r="BR12" s="901"/>
      <c r="BS12" s="901"/>
      <c r="BT12" s="901"/>
      <c r="BU12" s="901"/>
      <c r="BV12" s="901"/>
      <c r="BW12" s="901"/>
      <c r="BX12" s="901"/>
      <c r="BY12" s="901"/>
      <c r="BZ12" s="901"/>
      <c r="CA12" s="901"/>
      <c r="CB12" s="901"/>
      <c r="CC12" s="901"/>
      <c r="CD12" s="901"/>
      <c r="CE12" s="901"/>
      <c r="CF12" s="901"/>
      <c r="CG12" s="901"/>
      <c r="CH12" s="901"/>
      <c r="CI12" s="901"/>
      <c r="CJ12" s="901"/>
      <c r="CK12" s="901"/>
      <c r="CL12" s="901"/>
      <c r="CM12" s="901"/>
      <c r="CN12" s="901"/>
      <c r="CO12" s="901"/>
      <c r="CP12" s="901"/>
      <c r="CQ12" s="901"/>
      <c r="CR12" s="901"/>
      <c r="CS12" s="901"/>
      <c r="CT12" s="901"/>
      <c r="CU12" s="901"/>
      <c r="CV12" s="901"/>
      <c r="CW12" s="901"/>
      <c r="CX12" s="901"/>
      <c r="CY12" s="901"/>
      <c r="CZ12" s="901"/>
      <c r="DA12" s="901"/>
      <c r="DB12" s="901"/>
      <c r="DC12" s="901"/>
      <c r="DD12" s="901"/>
      <c r="DE12" s="901"/>
      <c r="DF12" s="901"/>
      <c r="DG12" s="901"/>
      <c r="DH12" s="901"/>
      <c r="DI12" s="901"/>
      <c r="DJ12" s="901"/>
      <c r="DK12" s="901"/>
      <c r="DL12" s="901"/>
      <c r="DM12" s="901"/>
      <c r="DN12" s="901"/>
      <c r="DO12" s="901"/>
      <c r="DP12" s="901"/>
      <c r="DQ12" s="901"/>
      <c r="DR12" s="901"/>
      <c r="DS12" s="901"/>
      <c r="DT12" s="901"/>
      <c r="DU12" s="901"/>
      <c r="DV12" s="901"/>
      <c r="DW12" s="901"/>
      <c r="DX12" s="901"/>
      <c r="DY12" s="901"/>
      <c r="DZ12" s="901"/>
      <c r="EA12" s="901"/>
      <c r="EB12" s="901"/>
      <c r="EC12" s="901"/>
      <c r="ED12" s="901"/>
      <c r="EE12" s="901"/>
      <c r="EF12" s="901"/>
      <c r="EG12" s="901"/>
      <c r="EH12" s="901"/>
      <c r="EI12" s="901"/>
      <c r="EJ12" s="901"/>
      <c r="EK12" s="901"/>
      <c r="EL12" s="901"/>
      <c r="EM12" s="901"/>
      <c r="EN12" s="901"/>
      <c r="EO12" s="901"/>
      <c r="EP12" s="901"/>
      <c r="EQ12" s="901"/>
      <c r="ER12" s="901"/>
      <c r="ES12" s="901"/>
      <c r="ET12" s="901"/>
      <c r="EU12" s="901"/>
      <c r="EV12" s="901"/>
      <c r="EW12" s="901"/>
      <c r="EX12" s="901"/>
      <c r="EY12" s="901"/>
      <c r="EZ12" s="901"/>
      <c r="FA12" s="901"/>
      <c r="FB12" s="901"/>
      <c r="FC12" s="901"/>
      <c r="FD12" s="901"/>
      <c r="FE12" s="901"/>
      <c r="FF12" s="901"/>
      <c r="FG12" s="901"/>
      <c r="FH12" s="901"/>
      <c r="FI12" s="901"/>
      <c r="FJ12" s="901"/>
      <c r="FK12" s="901"/>
      <c r="FL12" s="901"/>
      <c r="FM12" s="901"/>
      <c r="FN12" s="901"/>
      <c r="FO12" s="901"/>
      <c r="FP12" s="901"/>
      <c r="FQ12" s="901"/>
      <c r="FR12" s="901"/>
      <c r="FS12" s="901"/>
      <c r="FT12" s="901"/>
      <c r="FU12" s="901"/>
      <c r="FV12" s="901"/>
      <c r="FW12" s="901"/>
      <c r="FX12" s="901"/>
      <c r="FY12" s="901"/>
      <c r="FZ12" s="901"/>
      <c r="GA12" s="901"/>
      <c r="GB12" s="901"/>
      <c r="GC12" s="901"/>
      <c r="GD12" s="901"/>
      <c r="GE12" s="901"/>
      <c r="GF12" s="901"/>
      <c r="GG12" s="901"/>
      <c r="GH12" s="902"/>
    </row>
    <row r="13" spans="2:190" ht="15" customHeight="1" outlineLevel="1">
      <c r="B13" s="528">
        <v>2</v>
      </c>
      <c r="C13" s="529" t="s">
        <v>88</v>
      </c>
      <c r="D13" s="528" t="s">
        <v>35</v>
      </c>
      <c r="E13" s="530">
        <v>3</v>
      </c>
      <c r="F13" s="531">
        <f t="shared" ref="F13:F16" si="3">J13</f>
        <v>3</v>
      </c>
      <c r="G13" s="532">
        <f t="shared" si="2"/>
        <v>0</v>
      </c>
      <c r="H13" s="533">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84">
        <v>0</v>
      </c>
      <c r="BO13" s="26">
        <v>0</v>
      </c>
      <c r="BP13" s="26">
        <v>0</v>
      </c>
      <c r="BQ13" s="26">
        <v>3</v>
      </c>
      <c r="BR13" s="906"/>
      <c r="BS13" s="907"/>
      <c r="BT13" s="907"/>
      <c r="BU13" s="907"/>
      <c r="BV13" s="907"/>
      <c r="BW13" s="907"/>
      <c r="BX13" s="907"/>
      <c r="BY13" s="907"/>
      <c r="BZ13" s="907"/>
      <c r="CA13" s="907"/>
      <c r="CB13" s="907"/>
      <c r="CC13" s="907"/>
      <c r="CD13" s="907"/>
      <c r="CE13" s="907"/>
      <c r="CF13" s="907"/>
      <c r="CG13" s="907"/>
      <c r="CH13" s="907"/>
      <c r="CI13" s="907"/>
      <c r="CJ13" s="907"/>
      <c r="CK13" s="907"/>
      <c r="CL13" s="907"/>
      <c r="CM13" s="907"/>
      <c r="CN13" s="907"/>
      <c r="CO13" s="907"/>
      <c r="CP13" s="907"/>
      <c r="CQ13" s="907"/>
      <c r="CR13" s="907"/>
      <c r="CS13" s="907"/>
      <c r="CT13" s="907"/>
      <c r="CU13" s="907"/>
      <c r="CV13" s="907"/>
      <c r="CW13" s="907"/>
      <c r="CX13" s="907"/>
      <c r="CY13" s="907"/>
      <c r="CZ13" s="907"/>
      <c r="DA13" s="907"/>
      <c r="DB13" s="907"/>
      <c r="DC13" s="907"/>
      <c r="DD13" s="907"/>
      <c r="DE13" s="907"/>
      <c r="DF13" s="907"/>
      <c r="DG13" s="907"/>
      <c r="DH13" s="907"/>
      <c r="DI13" s="907"/>
      <c r="DJ13" s="907"/>
      <c r="DK13" s="907"/>
      <c r="DL13" s="907"/>
      <c r="DM13" s="907"/>
      <c r="DN13" s="907"/>
      <c r="DO13" s="907"/>
      <c r="DP13" s="907"/>
      <c r="DQ13" s="907"/>
      <c r="DR13" s="907"/>
      <c r="DS13" s="907"/>
      <c r="DT13" s="907"/>
      <c r="DU13" s="907"/>
      <c r="DV13" s="907"/>
      <c r="DW13" s="907"/>
      <c r="DX13" s="907"/>
      <c r="DY13" s="907"/>
      <c r="DZ13" s="907"/>
      <c r="EA13" s="907"/>
      <c r="EB13" s="907"/>
      <c r="EC13" s="907"/>
      <c r="ED13" s="907"/>
      <c r="EE13" s="907"/>
      <c r="EF13" s="907"/>
      <c r="EG13" s="907"/>
      <c r="EH13" s="907"/>
      <c r="EI13" s="907"/>
      <c r="EJ13" s="907"/>
      <c r="EK13" s="907"/>
      <c r="EL13" s="907"/>
      <c r="EM13" s="907"/>
      <c r="EN13" s="907"/>
      <c r="EO13" s="907"/>
      <c r="EP13" s="907"/>
      <c r="EQ13" s="907"/>
      <c r="ER13" s="907"/>
      <c r="ES13" s="907"/>
      <c r="ET13" s="907"/>
      <c r="EU13" s="907"/>
      <c r="EV13" s="907"/>
      <c r="EW13" s="907"/>
      <c r="EX13" s="907"/>
      <c r="EY13" s="907"/>
      <c r="EZ13" s="907"/>
      <c r="FA13" s="907"/>
      <c r="FB13" s="907"/>
      <c r="FC13" s="907"/>
      <c r="FD13" s="907"/>
      <c r="FE13" s="907"/>
      <c r="FF13" s="907"/>
      <c r="FG13" s="907"/>
      <c r="FH13" s="907"/>
      <c r="FI13" s="907"/>
      <c r="FJ13" s="907"/>
      <c r="FK13" s="907"/>
      <c r="FL13" s="907"/>
      <c r="FM13" s="907"/>
      <c r="FN13" s="907"/>
      <c r="FO13" s="907"/>
      <c r="FP13" s="907"/>
      <c r="FQ13" s="907"/>
      <c r="FR13" s="907"/>
      <c r="FS13" s="907"/>
      <c r="FT13" s="907"/>
      <c r="FU13" s="907"/>
      <c r="FV13" s="907"/>
      <c r="FW13" s="907"/>
      <c r="FX13" s="907"/>
      <c r="FY13" s="907"/>
      <c r="FZ13" s="907"/>
      <c r="GA13" s="907"/>
      <c r="GB13" s="907"/>
      <c r="GC13" s="907"/>
      <c r="GD13" s="907"/>
      <c r="GE13" s="907"/>
      <c r="GF13" s="907"/>
      <c r="GG13" s="907"/>
      <c r="GH13" s="908"/>
    </row>
    <row r="14" spans="2:190" ht="15" customHeight="1" outlineLevel="1">
      <c r="B14" s="528">
        <v>3</v>
      </c>
      <c r="C14" s="529" t="s">
        <v>432</v>
      </c>
      <c r="D14" s="528" t="s">
        <v>35</v>
      </c>
      <c r="E14" s="530">
        <v>3</v>
      </c>
      <c r="F14" s="531">
        <f t="shared" si="3"/>
        <v>3</v>
      </c>
      <c r="G14" s="532">
        <f t="shared" si="2"/>
        <v>0</v>
      </c>
      <c r="H14" s="533">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906"/>
      <c r="BY14" s="907"/>
      <c r="BZ14" s="907"/>
      <c r="CA14" s="907"/>
      <c r="CB14" s="907"/>
      <c r="CC14" s="907"/>
      <c r="CD14" s="907"/>
      <c r="CE14" s="907"/>
      <c r="CF14" s="907"/>
      <c r="CG14" s="907"/>
      <c r="CH14" s="907"/>
      <c r="CI14" s="907"/>
      <c r="CJ14" s="907"/>
      <c r="CK14" s="907"/>
      <c r="CL14" s="907"/>
      <c r="CM14" s="907"/>
      <c r="CN14" s="907"/>
      <c r="CO14" s="907"/>
      <c r="CP14" s="907"/>
      <c r="CQ14" s="907"/>
      <c r="CR14" s="907"/>
      <c r="CS14" s="907"/>
      <c r="CT14" s="907"/>
      <c r="CU14" s="907"/>
      <c r="CV14" s="907"/>
      <c r="CW14" s="907"/>
      <c r="CX14" s="907"/>
      <c r="CY14" s="907"/>
      <c r="CZ14" s="907"/>
      <c r="DA14" s="907"/>
      <c r="DB14" s="907"/>
      <c r="DC14" s="907"/>
      <c r="DD14" s="907"/>
      <c r="DE14" s="907"/>
      <c r="DF14" s="907"/>
      <c r="DG14" s="907"/>
      <c r="DH14" s="907"/>
      <c r="DI14" s="907"/>
      <c r="DJ14" s="907"/>
      <c r="DK14" s="907"/>
      <c r="DL14" s="907"/>
      <c r="DM14" s="907"/>
      <c r="DN14" s="907"/>
      <c r="DO14" s="907"/>
      <c r="DP14" s="907"/>
      <c r="DQ14" s="907"/>
      <c r="DR14" s="907"/>
      <c r="DS14" s="907"/>
      <c r="DT14" s="907"/>
      <c r="DU14" s="907"/>
      <c r="DV14" s="907"/>
      <c r="DW14" s="907"/>
      <c r="DX14" s="907"/>
      <c r="DY14" s="907"/>
      <c r="DZ14" s="907"/>
      <c r="EA14" s="907"/>
      <c r="EB14" s="907"/>
      <c r="EC14" s="907"/>
      <c r="ED14" s="907"/>
      <c r="EE14" s="907"/>
      <c r="EF14" s="907"/>
      <c r="EG14" s="907"/>
      <c r="EH14" s="907"/>
      <c r="EI14" s="907"/>
      <c r="EJ14" s="907"/>
      <c r="EK14" s="907"/>
      <c r="EL14" s="907"/>
      <c r="EM14" s="907"/>
      <c r="EN14" s="907"/>
      <c r="EO14" s="907"/>
      <c r="EP14" s="907"/>
      <c r="EQ14" s="907"/>
      <c r="ER14" s="907"/>
      <c r="ES14" s="907"/>
      <c r="ET14" s="907"/>
      <c r="EU14" s="907"/>
      <c r="EV14" s="907"/>
      <c r="EW14" s="907"/>
      <c r="EX14" s="907"/>
      <c r="EY14" s="907"/>
      <c r="EZ14" s="907"/>
      <c r="FA14" s="907"/>
      <c r="FB14" s="907"/>
      <c r="FC14" s="907"/>
      <c r="FD14" s="907"/>
      <c r="FE14" s="907"/>
      <c r="FF14" s="907"/>
      <c r="FG14" s="907"/>
      <c r="FH14" s="907"/>
      <c r="FI14" s="907"/>
      <c r="FJ14" s="907"/>
      <c r="FK14" s="907"/>
      <c r="FL14" s="907"/>
      <c r="FM14" s="907"/>
      <c r="FN14" s="907"/>
      <c r="FO14" s="907"/>
      <c r="FP14" s="907"/>
      <c r="FQ14" s="907"/>
      <c r="FR14" s="907"/>
      <c r="FS14" s="907"/>
      <c r="FT14" s="907"/>
      <c r="FU14" s="907"/>
      <c r="FV14" s="907"/>
      <c r="FW14" s="907"/>
      <c r="FX14" s="907"/>
      <c r="FY14" s="907"/>
      <c r="FZ14" s="907"/>
      <c r="GA14" s="907"/>
      <c r="GB14" s="907"/>
      <c r="GC14" s="907"/>
      <c r="GD14" s="907"/>
      <c r="GE14" s="907"/>
      <c r="GF14" s="907"/>
      <c r="GG14" s="907"/>
      <c r="GH14" s="908"/>
    </row>
    <row r="15" spans="2:190" ht="15" customHeight="1" outlineLevel="1">
      <c r="B15" s="528">
        <v>4</v>
      </c>
      <c r="C15" s="529" t="s">
        <v>435</v>
      </c>
      <c r="D15" s="528" t="s">
        <v>35</v>
      </c>
      <c r="E15" s="530">
        <v>3</v>
      </c>
      <c r="F15" s="531">
        <f t="shared" si="3"/>
        <v>3</v>
      </c>
      <c r="G15" s="532">
        <f t="shared" si="2"/>
        <v>0</v>
      </c>
      <c r="H15" s="533">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906"/>
      <c r="CC15" s="907"/>
      <c r="CD15" s="907"/>
      <c r="CE15" s="907"/>
      <c r="CF15" s="907"/>
      <c r="CG15" s="907"/>
      <c r="CH15" s="907"/>
      <c r="CI15" s="907"/>
      <c r="CJ15" s="907"/>
      <c r="CK15" s="907"/>
      <c r="CL15" s="907"/>
      <c r="CM15" s="907"/>
      <c r="CN15" s="907"/>
      <c r="CO15" s="907"/>
      <c r="CP15" s="907"/>
      <c r="CQ15" s="907"/>
      <c r="CR15" s="907"/>
      <c r="CS15" s="907"/>
      <c r="CT15" s="907"/>
      <c r="CU15" s="907"/>
      <c r="CV15" s="907"/>
      <c r="CW15" s="907"/>
      <c r="CX15" s="907"/>
      <c r="CY15" s="907"/>
      <c r="CZ15" s="907"/>
      <c r="DA15" s="907"/>
      <c r="DB15" s="907"/>
      <c r="DC15" s="907"/>
      <c r="DD15" s="907"/>
      <c r="DE15" s="907"/>
      <c r="DF15" s="907"/>
      <c r="DG15" s="907"/>
      <c r="DH15" s="907"/>
      <c r="DI15" s="907"/>
      <c r="DJ15" s="907"/>
      <c r="DK15" s="907"/>
      <c r="DL15" s="907"/>
      <c r="DM15" s="907"/>
      <c r="DN15" s="907"/>
      <c r="DO15" s="907"/>
      <c r="DP15" s="907"/>
      <c r="DQ15" s="907"/>
      <c r="DR15" s="907"/>
      <c r="DS15" s="907"/>
      <c r="DT15" s="907"/>
      <c r="DU15" s="907"/>
      <c r="DV15" s="907"/>
      <c r="DW15" s="907"/>
      <c r="DX15" s="907"/>
      <c r="DY15" s="907"/>
      <c r="DZ15" s="907"/>
      <c r="EA15" s="907"/>
      <c r="EB15" s="907"/>
      <c r="EC15" s="907"/>
      <c r="ED15" s="907"/>
      <c r="EE15" s="907"/>
      <c r="EF15" s="907"/>
      <c r="EG15" s="907"/>
      <c r="EH15" s="907"/>
      <c r="EI15" s="907"/>
      <c r="EJ15" s="907"/>
      <c r="EK15" s="907"/>
      <c r="EL15" s="907"/>
      <c r="EM15" s="907"/>
      <c r="EN15" s="907"/>
      <c r="EO15" s="907"/>
      <c r="EP15" s="907"/>
      <c r="EQ15" s="907"/>
      <c r="ER15" s="907"/>
      <c r="ES15" s="907"/>
      <c r="ET15" s="907"/>
      <c r="EU15" s="907"/>
      <c r="EV15" s="907"/>
      <c r="EW15" s="907"/>
      <c r="EX15" s="907"/>
      <c r="EY15" s="907"/>
      <c r="EZ15" s="907"/>
      <c r="FA15" s="907"/>
      <c r="FB15" s="907"/>
      <c r="FC15" s="907"/>
      <c r="FD15" s="907"/>
      <c r="FE15" s="907"/>
      <c r="FF15" s="907"/>
      <c r="FG15" s="907"/>
      <c r="FH15" s="907"/>
      <c r="FI15" s="907"/>
      <c r="FJ15" s="907"/>
      <c r="FK15" s="907"/>
      <c r="FL15" s="907"/>
      <c r="FM15" s="907"/>
      <c r="FN15" s="907"/>
      <c r="FO15" s="907"/>
      <c r="FP15" s="907"/>
      <c r="FQ15" s="907"/>
      <c r="FR15" s="907"/>
      <c r="FS15" s="907"/>
      <c r="FT15" s="907"/>
      <c r="FU15" s="907"/>
      <c r="FV15" s="907"/>
      <c r="FW15" s="907"/>
      <c r="FX15" s="907"/>
      <c r="FY15" s="907"/>
      <c r="FZ15" s="907"/>
      <c r="GA15" s="907"/>
      <c r="GB15" s="907"/>
      <c r="GC15" s="907"/>
      <c r="GD15" s="907"/>
      <c r="GE15" s="907"/>
      <c r="GF15" s="907"/>
      <c r="GG15" s="907"/>
      <c r="GH15" s="908"/>
    </row>
    <row r="16" spans="2:190" ht="15" customHeight="1" outlineLevel="1" thickBot="1">
      <c r="B16" s="528">
        <v>5</v>
      </c>
      <c r="C16" s="529" t="s">
        <v>436</v>
      </c>
      <c r="D16" s="528" t="s">
        <v>35</v>
      </c>
      <c r="E16" s="530">
        <v>2</v>
      </c>
      <c r="F16" s="531">
        <f t="shared" si="3"/>
        <v>2</v>
      </c>
      <c r="G16" s="532">
        <f t="shared" si="2"/>
        <v>0</v>
      </c>
      <c r="H16" s="533">
        <f>F16/E16</f>
        <v>1</v>
      </c>
      <c r="J16" s="488">
        <f>SUM(K16:KBF16)</f>
        <v>2</v>
      </c>
      <c r="K16" s="489"/>
      <c r="L16" s="490"/>
      <c r="M16" s="490"/>
      <c r="N16" s="490"/>
      <c r="O16" s="490"/>
      <c r="P16" s="490"/>
      <c r="Q16" s="490"/>
      <c r="R16" s="490"/>
      <c r="S16" s="490"/>
      <c r="T16" s="490"/>
      <c r="U16" s="490"/>
      <c r="V16" s="490"/>
      <c r="W16" s="490"/>
      <c r="X16" s="490"/>
      <c r="Y16" s="490"/>
      <c r="Z16" s="490"/>
      <c r="AA16" s="490"/>
      <c r="AB16" s="490"/>
      <c r="AC16" s="490"/>
      <c r="AD16" s="490"/>
      <c r="AE16" s="490"/>
      <c r="AF16" s="490"/>
      <c r="AG16" s="490"/>
      <c r="AH16" s="490"/>
      <c r="AI16" s="490"/>
      <c r="AJ16" s="490"/>
      <c r="AK16" s="490"/>
      <c r="AL16" s="490"/>
      <c r="AM16" s="490"/>
      <c r="AN16" s="490"/>
      <c r="AO16" s="490"/>
      <c r="AP16" s="490"/>
      <c r="AQ16" s="490"/>
      <c r="AR16" s="490"/>
      <c r="AS16" s="490"/>
      <c r="AT16" s="490"/>
      <c r="AU16" s="490"/>
      <c r="AV16" s="490"/>
      <c r="AW16" s="490"/>
      <c r="AX16" s="490"/>
      <c r="AY16" s="490"/>
      <c r="AZ16" s="490"/>
      <c r="BA16" s="490"/>
      <c r="BB16" s="490"/>
      <c r="BC16" s="490"/>
      <c r="BD16" s="490"/>
      <c r="BE16" s="490"/>
      <c r="BF16" s="490"/>
      <c r="BG16" s="490"/>
      <c r="BH16" s="490"/>
      <c r="BI16" s="490">
        <v>0</v>
      </c>
      <c r="BJ16" s="490">
        <v>0</v>
      </c>
      <c r="BK16" s="490">
        <v>0</v>
      </c>
      <c r="BL16" s="490">
        <v>0</v>
      </c>
      <c r="BM16" s="490">
        <v>0</v>
      </c>
      <c r="BN16" s="490">
        <v>0</v>
      </c>
      <c r="BO16" s="490">
        <v>0</v>
      </c>
      <c r="BP16" s="490">
        <v>0</v>
      </c>
      <c r="BQ16" s="490">
        <v>0</v>
      </c>
      <c r="BR16" s="490">
        <v>0</v>
      </c>
      <c r="BS16" s="490">
        <v>0</v>
      </c>
      <c r="BT16" s="490">
        <v>0</v>
      </c>
      <c r="BU16" s="490">
        <v>0</v>
      </c>
      <c r="BV16" s="490">
        <v>0</v>
      </c>
      <c r="BW16" s="490">
        <v>0</v>
      </c>
      <c r="BX16" s="490">
        <v>0</v>
      </c>
      <c r="BY16" s="490">
        <v>0</v>
      </c>
      <c r="BZ16" s="490">
        <v>0</v>
      </c>
      <c r="CA16" s="490">
        <v>2</v>
      </c>
      <c r="CB16" s="909"/>
      <c r="CC16" s="910"/>
      <c r="CD16" s="910"/>
      <c r="CE16" s="910"/>
      <c r="CF16" s="910"/>
      <c r="CG16" s="910"/>
      <c r="CH16" s="910"/>
      <c r="CI16" s="910"/>
      <c r="CJ16" s="910"/>
      <c r="CK16" s="910"/>
      <c r="CL16" s="910"/>
      <c r="CM16" s="910"/>
      <c r="CN16" s="910"/>
      <c r="CO16" s="910"/>
      <c r="CP16" s="910"/>
      <c r="CQ16" s="910"/>
      <c r="CR16" s="910"/>
      <c r="CS16" s="910"/>
      <c r="CT16" s="910"/>
      <c r="CU16" s="910"/>
      <c r="CV16" s="910"/>
      <c r="CW16" s="910"/>
      <c r="CX16" s="910"/>
      <c r="CY16" s="910"/>
      <c r="CZ16" s="910"/>
      <c r="DA16" s="910"/>
      <c r="DB16" s="910"/>
      <c r="DC16" s="910"/>
      <c r="DD16" s="910"/>
      <c r="DE16" s="910"/>
      <c r="DF16" s="910"/>
      <c r="DG16" s="910"/>
      <c r="DH16" s="910"/>
      <c r="DI16" s="910"/>
      <c r="DJ16" s="910"/>
      <c r="DK16" s="910"/>
      <c r="DL16" s="910"/>
      <c r="DM16" s="910"/>
      <c r="DN16" s="910"/>
      <c r="DO16" s="910"/>
      <c r="DP16" s="910"/>
      <c r="DQ16" s="910"/>
      <c r="DR16" s="910"/>
      <c r="DS16" s="910"/>
      <c r="DT16" s="910"/>
      <c r="DU16" s="910"/>
      <c r="DV16" s="910"/>
      <c r="DW16" s="910"/>
      <c r="DX16" s="910"/>
      <c r="DY16" s="910"/>
      <c r="DZ16" s="910"/>
      <c r="EA16" s="910"/>
      <c r="EB16" s="910"/>
      <c r="EC16" s="910"/>
      <c r="ED16" s="910"/>
      <c r="EE16" s="910"/>
      <c r="EF16" s="910"/>
      <c r="EG16" s="910"/>
      <c r="EH16" s="910"/>
      <c r="EI16" s="910"/>
      <c r="EJ16" s="910"/>
      <c r="EK16" s="910"/>
      <c r="EL16" s="910"/>
      <c r="EM16" s="910"/>
      <c r="EN16" s="910"/>
      <c r="EO16" s="910"/>
      <c r="EP16" s="910"/>
      <c r="EQ16" s="910"/>
      <c r="ER16" s="910"/>
      <c r="ES16" s="910"/>
      <c r="ET16" s="910"/>
      <c r="EU16" s="910"/>
      <c r="EV16" s="910"/>
      <c r="EW16" s="910"/>
      <c r="EX16" s="910"/>
      <c r="EY16" s="910"/>
      <c r="EZ16" s="910"/>
      <c r="FA16" s="910"/>
      <c r="FB16" s="910"/>
      <c r="FC16" s="910"/>
      <c r="FD16" s="910"/>
      <c r="FE16" s="910"/>
      <c r="FF16" s="910"/>
      <c r="FG16" s="910"/>
      <c r="FH16" s="910"/>
      <c r="FI16" s="910"/>
      <c r="FJ16" s="910"/>
      <c r="FK16" s="910"/>
      <c r="FL16" s="910"/>
      <c r="FM16" s="910"/>
      <c r="FN16" s="910"/>
      <c r="FO16" s="910"/>
      <c r="FP16" s="910"/>
      <c r="FQ16" s="910"/>
      <c r="FR16" s="910"/>
      <c r="FS16" s="910"/>
      <c r="FT16" s="910"/>
      <c r="FU16" s="910"/>
      <c r="FV16" s="910"/>
      <c r="FW16" s="910"/>
      <c r="FX16" s="910"/>
      <c r="FY16" s="910"/>
      <c r="FZ16" s="910"/>
      <c r="GA16" s="910"/>
      <c r="GB16" s="910"/>
      <c r="GC16" s="910"/>
      <c r="GD16" s="910"/>
      <c r="GE16" s="910"/>
      <c r="GF16" s="910"/>
      <c r="GG16" s="910"/>
      <c r="GH16" s="911"/>
    </row>
    <row r="17" spans="2:190" ht="15" customHeight="1" outlineLevel="1" thickBot="1">
      <c r="B17" s="895" t="s">
        <v>84</v>
      </c>
      <c r="C17" s="896"/>
      <c r="D17" s="554" t="s">
        <v>21</v>
      </c>
      <c r="E17" s="555">
        <f>AVERAGE(E18:E19)</f>
        <v>175</v>
      </c>
      <c r="F17" s="556">
        <f>AVERAGE(F18:F19)</f>
        <v>0</v>
      </c>
      <c r="G17" s="556">
        <f>AVERAGE(G18:G19)</f>
        <v>175</v>
      </c>
      <c r="H17" s="557">
        <f>AVERAGE(H18:H19)</f>
        <v>0</v>
      </c>
      <c r="J17" s="893"/>
      <c r="K17" s="894"/>
      <c r="L17" s="894"/>
      <c r="M17" s="894"/>
      <c r="N17" s="894"/>
      <c r="O17" s="894"/>
      <c r="P17" s="894"/>
      <c r="Q17" s="894"/>
      <c r="R17" s="894"/>
      <c r="S17" s="894"/>
      <c r="T17" s="894"/>
      <c r="U17" s="894"/>
      <c r="V17" s="894"/>
      <c r="W17" s="894"/>
      <c r="X17" s="894"/>
      <c r="Y17" s="894"/>
      <c r="Z17" s="894"/>
      <c r="AA17" s="894"/>
      <c r="AB17" s="894"/>
      <c r="AC17" s="894"/>
      <c r="AD17" s="894"/>
      <c r="AE17" s="894"/>
      <c r="AF17" s="894"/>
      <c r="AG17" s="894"/>
      <c r="AH17" s="894"/>
      <c r="AI17" s="894"/>
      <c r="AJ17" s="894"/>
      <c r="AK17" s="894"/>
      <c r="AL17" s="894"/>
      <c r="AM17" s="894"/>
      <c r="AN17" s="894"/>
      <c r="AO17" s="894"/>
      <c r="AP17" s="894"/>
      <c r="AQ17" s="894"/>
      <c r="AR17" s="894"/>
      <c r="AS17" s="894"/>
      <c r="AT17" s="894"/>
      <c r="AU17" s="894"/>
      <c r="AV17" s="894"/>
      <c r="AW17" s="894"/>
      <c r="AX17" s="894"/>
      <c r="AY17" s="894"/>
      <c r="AZ17" s="894"/>
      <c r="BA17" s="894"/>
      <c r="BB17" s="894"/>
      <c r="BC17" s="894"/>
      <c r="BD17" s="894"/>
      <c r="BE17" s="894"/>
      <c r="BF17" s="894"/>
      <c r="BG17" s="894"/>
      <c r="BH17" s="894"/>
      <c r="BI17" s="894"/>
      <c r="BJ17" s="894"/>
      <c r="BK17" s="894"/>
      <c r="BL17" s="894"/>
      <c r="BM17" s="894"/>
      <c r="BN17" s="894"/>
      <c r="BO17" s="894"/>
      <c r="BP17" s="894"/>
      <c r="BQ17" s="894"/>
      <c r="BR17" s="894"/>
      <c r="BS17" s="894"/>
      <c r="BT17" s="894"/>
      <c r="BU17" s="894"/>
      <c r="BV17" s="894"/>
      <c r="BW17" s="894"/>
      <c r="BX17" s="894"/>
      <c r="BY17" s="894"/>
      <c r="BZ17" s="894"/>
      <c r="CA17" s="894"/>
      <c r="CB17" s="894"/>
      <c r="CC17" s="894"/>
      <c r="CD17" s="894"/>
      <c r="CE17" s="894"/>
      <c r="CF17" s="894"/>
      <c r="CG17" s="894"/>
      <c r="CH17" s="894"/>
      <c r="CI17" s="894"/>
      <c r="CJ17" s="894"/>
      <c r="CK17" s="894"/>
      <c r="CL17" s="894"/>
      <c r="CM17" s="894"/>
      <c r="CN17" s="894"/>
      <c r="CO17" s="894"/>
      <c r="CP17" s="894"/>
      <c r="CQ17" s="894"/>
      <c r="CR17" s="894"/>
      <c r="CS17" s="894"/>
      <c r="CT17" s="894"/>
      <c r="CU17" s="894"/>
      <c r="CV17" s="894"/>
      <c r="CW17" s="894"/>
      <c r="CX17" s="894"/>
      <c r="CY17" s="894"/>
      <c r="CZ17" s="894"/>
      <c r="DA17" s="894"/>
      <c r="DB17" s="894"/>
      <c r="DC17" s="894"/>
      <c r="DD17" s="894"/>
      <c r="DE17" s="894"/>
      <c r="DF17" s="894"/>
      <c r="DG17" s="894"/>
      <c r="DH17" s="894"/>
      <c r="DI17" s="894"/>
      <c r="DJ17" s="894"/>
      <c r="DK17" s="894"/>
      <c r="DL17" s="894"/>
      <c r="DM17" s="894"/>
      <c r="DN17" s="894"/>
      <c r="DO17" s="894"/>
      <c r="DP17" s="894"/>
      <c r="DQ17" s="894"/>
      <c r="DR17" s="894"/>
      <c r="DS17" s="894"/>
      <c r="DT17" s="894"/>
      <c r="DU17" s="894"/>
      <c r="DV17" s="894"/>
      <c r="DW17" s="894"/>
      <c r="DX17" s="894"/>
      <c r="DY17" s="894"/>
      <c r="DZ17" s="894"/>
      <c r="EA17" s="894"/>
      <c r="EB17" s="894"/>
      <c r="EC17" s="894"/>
      <c r="ED17" s="894"/>
      <c r="EE17" s="894"/>
      <c r="EF17" s="894"/>
      <c r="EG17" s="894"/>
      <c r="EH17" s="894"/>
      <c r="EI17" s="894"/>
      <c r="EJ17" s="894"/>
      <c r="EK17" s="894"/>
      <c r="EL17" s="894"/>
      <c r="EM17" s="894"/>
      <c r="EN17" s="894"/>
      <c r="EO17" s="894"/>
      <c r="EP17" s="894"/>
      <c r="EQ17" s="894"/>
      <c r="ER17" s="894"/>
      <c r="ES17" s="894"/>
      <c r="ET17" s="894"/>
      <c r="EU17" s="894"/>
      <c r="EV17" s="894"/>
      <c r="EW17" s="894"/>
      <c r="EX17" s="894"/>
      <c r="EY17" s="894"/>
      <c r="EZ17" s="894"/>
      <c r="FA17" s="894"/>
      <c r="FB17" s="894"/>
      <c r="FC17" s="894"/>
      <c r="FD17" s="894"/>
      <c r="FE17" s="894"/>
      <c r="FF17" s="894"/>
      <c r="FG17" s="894"/>
      <c r="FH17" s="894"/>
      <c r="FI17" s="894"/>
      <c r="FJ17" s="894"/>
      <c r="FK17" s="894"/>
      <c r="FL17" s="894"/>
      <c r="FM17" s="894"/>
      <c r="FN17" s="894"/>
      <c r="FO17" s="894"/>
      <c r="FP17" s="894"/>
      <c r="FQ17" s="894"/>
      <c r="FR17" s="894"/>
      <c r="FS17" s="894"/>
      <c r="FT17" s="894"/>
      <c r="FU17" s="894"/>
      <c r="FV17" s="894"/>
      <c r="FW17" s="894"/>
      <c r="FX17" s="894"/>
      <c r="FY17" s="894"/>
      <c r="FZ17" s="894"/>
      <c r="GA17" s="894"/>
      <c r="GB17" s="894"/>
      <c r="GC17" s="894"/>
      <c r="GD17" s="894"/>
      <c r="GE17" s="894"/>
      <c r="GF17" s="894"/>
      <c r="GG17" s="894"/>
      <c r="GH17" s="894"/>
    </row>
    <row r="18" spans="2:190" ht="15" customHeight="1" outlineLevel="1" thickTop="1">
      <c r="B18" s="528">
        <v>1</v>
      </c>
      <c r="C18" s="529" t="s">
        <v>85</v>
      </c>
      <c r="D18" s="528" t="s">
        <v>21</v>
      </c>
      <c r="E18" s="530">
        <v>175</v>
      </c>
      <c r="F18" s="534">
        <v>0</v>
      </c>
      <c r="G18" s="535">
        <f>E18-F18</f>
        <v>175</v>
      </c>
      <c r="H18" s="536">
        <f>F18/E18</f>
        <v>0</v>
      </c>
      <c r="J18" s="104">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28">
        <v>2</v>
      </c>
      <c r="C19" s="529" t="s">
        <v>86</v>
      </c>
      <c r="D19" s="528" t="s">
        <v>21</v>
      </c>
      <c r="E19" s="530">
        <v>175</v>
      </c>
      <c r="F19" s="534">
        <v>0</v>
      </c>
      <c r="G19" s="535">
        <f>E19-F19</f>
        <v>175</v>
      </c>
      <c r="H19" s="536">
        <f>F19/G19</f>
        <v>0</v>
      </c>
      <c r="J19" s="104">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95" t="s">
        <v>17</v>
      </c>
      <c r="C20" s="896"/>
      <c r="D20" s="554"/>
      <c r="E20" s="555"/>
      <c r="F20" s="556"/>
      <c r="G20" s="556"/>
      <c r="H20" s="557">
        <f>AVERAGE(H21:H44,H45,H54,H63)</f>
        <v>0.23076923076923078</v>
      </c>
      <c r="J20" s="893"/>
      <c r="K20" s="894"/>
      <c r="L20" s="894"/>
      <c r="M20" s="894"/>
      <c r="N20" s="894"/>
      <c r="O20" s="894"/>
      <c r="P20" s="894"/>
      <c r="Q20" s="894"/>
      <c r="R20" s="894"/>
      <c r="S20" s="894"/>
      <c r="T20" s="894"/>
      <c r="U20" s="894"/>
      <c r="V20" s="894"/>
      <c r="W20" s="894"/>
      <c r="X20" s="894"/>
      <c r="Y20" s="894"/>
      <c r="Z20" s="894"/>
      <c r="AA20" s="894"/>
      <c r="AB20" s="894"/>
      <c r="AC20" s="894"/>
      <c r="AD20" s="894"/>
      <c r="AE20" s="894"/>
      <c r="AF20" s="894"/>
      <c r="AG20" s="894"/>
      <c r="AH20" s="894"/>
      <c r="AI20" s="894"/>
      <c r="AJ20" s="894"/>
      <c r="AK20" s="894"/>
      <c r="AL20" s="894"/>
      <c r="AM20" s="894"/>
      <c r="AN20" s="894"/>
      <c r="AO20" s="894"/>
      <c r="AP20" s="894"/>
      <c r="AQ20" s="894"/>
      <c r="AR20" s="894"/>
      <c r="AS20" s="894"/>
      <c r="AT20" s="894"/>
      <c r="AU20" s="894"/>
      <c r="AV20" s="894"/>
      <c r="AW20" s="894"/>
      <c r="AX20" s="894"/>
      <c r="AY20" s="894"/>
      <c r="AZ20" s="894"/>
      <c r="BA20" s="894"/>
      <c r="BB20" s="894"/>
      <c r="BC20" s="894"/>
      <c r="BD20" s="894"/>
      <c r="BE20" s="894"/>
      <c r="BF20" s="894"/>
      <c r="BG20" s="894"/>
      <c r="BH20" s="894"/>
      <c r="BI20" s="894"/>
      <c r="BJ20" s="894"/>
      <c r="BK20" s="894"/>
      <c r="BL20" s="894"/>
      <c r="BM20" s="894"/>
      <c r="BN20" s="894"/>
      <c r="BO20" s="894"/>
      <c r="BP20" s="894"/>
      <c r="BQ20" s="894"/>
      <c r="BR20" s="894"/>
      <c r="BS20" s="894"/>
      <c r="BT20" s="894"/>
      <c r="BU20" s="894"/>
      <c r="BV20" s="894"/>
      <c r="BW20" s="894"/>
      <c r="BX20" s="894"/>
      <c r="BY20" s="894"/>
      <c r="BZ20" s="894"/>
      <c r="CA20" s="894"/>
      <c r="CB20" s="894"/>
      <c r="CC20" s="894"/>
      <c r="CD20" s="894"/>
      <c r="CE20" s="894"/>
      <c r="CF20" s="894"/>
      <c r="CG20" s="894"/>
      <c r="CH20" s="894"/>
      <c r="CI20" s="894"/>
      <c r="CJ20" s="894"/>
      <c r="CK20" s="894"/>
      <c r="CL20" s="894"/>
      <c r="CM20" s="894"/>
      <c r="CN20" s="894"/>
      <c r="CO20" s="894"/>
      <c r="CP20" s="894"/>
      <c r="CQ20" s="894"/>
      <c r="CR20" s="894"/>
      <c r="CS20" s="894"/>
      <c r="CT20" s="894"/>
      <c r="CU20" s="894"/>
      <c r="CV20" s="894"/>
      <c r="CW20" s="894"/>
      <c r="CX20" s="894"/>
      <c r="CY20" s="894"/>
      <c r="CZ20" s="894"/>
      <c r="DA20" s="894"/>
      <c r="DB20" s="894"/>
      <c r="DC20" s="894"/>
      <c r="DD20" s="894"/>
      <c r="DE20" s="894"/>
      <c r="DF20" s="894"/>
      <c r="DG20" s="894"/>
      <c r="DH20" s="894"/>
      <c r="DI20" s="894"/>
      <c r="DJ20" s="894"/>
      <c r="DK20" s="894"/>
      <c r="DL20" s="894"/>
      <c r="DM20" s="894"/>
      <c r="DN20" s="894"/>
      <c r="DO20" s="894"/>
      <c r="DP20" s="894"/>
      <c r="DQ20" s="894"/>
      <c r="DR20" s="894"/>
      <c r="DS20" s="894"/>
      <c r="DT20" s="894"/>
      <c r="DU20" s="894"/>
      <c r="DV20" s="894"/>
      <c r="DW20" s="894"/>
      <c r="DX20" s="894"/>
      <c r="DY20" s="894"/>
      <c r="DZ20" s="894"/>
      <c r="EA20" s="894"/>
      <c r="EB20" s="894"/>
      <c r="EC20" s="894"/>
      <c r="ED20" s="894"/>
      <c r="EE20" s="894"/>
      <c r="EF20" s="894"/>
      <c r="EG20" s="894"/>
      <c r="EH20" s="894"/>
      <c r="EI20" s="894"/>
      <c r="EJ20" s="894"/>
      <c r="EK20" s="894"/>
      <c r="EL20" s="894"/>
      <c r="EM20" s="894"/>
      <c r="EN20" s="894"/>
      <c r="EO20" s="894"/>
      <c r="EP20" s="894"/>
      <c r="EQ20" s="894"/>
      <c r="ER20" s="894"/>
      <c r="ES20" s="894"/>
      <c r="ET20" s="894"/>
      <c r="EU20" s="894"/>
      <c r="EV20" s="894"/>
      <c r="EW20" s="894"/>
      <c r="EX20" s="894"/>
      <c r="EY20" s="894"/>
      <c r="EZ20" s="894"/>
      <c r="FA20" s="894"/>
      <c r="FB20" s="894"/>
      <c r="FC20" s="894"/>
      <c r="FD20" s="894"/>
      <c r="FE20" s="894"/>
      <c r="FF20" s="894"/>
      <c r="FG20" s="894"/>
      <c r="FH20" s="894"/>
      <c r="FI20" s="894"/>
      <c r="FJ20" s="894"/>
      <c r="FK20" s="894"/>
      <c r="FL20" s="894"/>
      <c r="FM20" s="894"/>
      <c r="FN20" s="894"/>
      <c r="FO20" s="894"/>
      <c r="FP20" s="894"/>
      <c r="FQ20" s="894"/>
      <c r="FR20" s="894"/>
      <c r="FS20" s="894"/>
      <c r="FT20" s="894"/>
      <c r="FU20" s="894"/>
      <c r="FV20" s="894"/>
      <c r="FW20" s="894"/>
      <c r="FX20" s="894"/>
      <c r="FY20" s="894"/>
      <c r="FZ20" s="894"/>
      <c r="GA20" s="894"/>
      <c r="GB20" s="894"/>
      <c r="GC20" s="894"/>
      <c r="GD20" s="894"/>
      <c r="GE20" s="894"/>
      <c r="GF20" s="894"/>
      <c r="GG20" s="894"/>
      <c r="GH20" s="894"/>
    </row>
    <row r="21" spans="2:190" ht="15" outlineLevel="1" thickTop="1">
      <c r="B21" s="528">
        <v>1</v>
      </c>
      <c r="C21" s="538" t="s">
        <v>87</v>
      </c>
      <c r="D21" s="537" t="s">
        <v>21</v>
      </c>
      <c r="E21" s="537">
        <v>33</v>
      </c>
      <c r="F21" s="539">
        <f>J21</f>
        <v>33</v>
      </c>
      <c r="G21" s="537">
        <f>E21-F21</f>
        <v>0</v>
      </c>
      <c r="H21" s="536">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900"/>
      <c r="BK21" s="901"/>
      <c r="BL21" s="901"/>
      <c r="BM21" s="901"/>
      <c r="BN21" s="901"/>
      <c r="BO21" s="901"/>
      <c r="BP21" s="901"/>
      <c r="BQ21" s="901"/>
      <c r="BR21" s="901"/>
      <c r="BS21" s="901"/>
      <c r="BT21" s="901"/>
      <c r="BU21" s="901"/>
      <c r="BV21" s="901"/>
      <c r="BW21" s="901"/>
      <c r="BX21" s="901"/>
      <c r="BY21" s="901"/>
      <c r="BZ21" s="901"/>
      <c r="CA21" s="901"/>
      <c r="CB21" s="901"/>
      <c r="CC21" s="901"/>
      <c r="CD21" s="901"/>
      <c r="CE21" s="901"/>
      <c r="CF21" s="901"/>
      <c r="CG21" s="901"/>
      <c r="CH21" s="901"/>
      <c r="CI21" s="901"/>
      <c r="CJ21" s="901"/>
      <c r="CK21" s="901"/>
      <c r="CL21" s="901"/>
      <c r="CM21" s="901"/>
      <c r="CN21" s="901"/>
      <c r="CO21" s="901"/>
      <c r="CP21" s="901"/>
      <c r="CQ21" s="901"/>
      <c r="CR21" s="901"/>
      <c r="CS21" s="901"/>
      <c r="CT21" s="901"/>
      <c r="CU21" s="901"/>
      <c r="CV21" s="901"/>
      <c r="CW21" s="901"/>
      <c r="CX21" s="901"/>
      <c r="CY21" s="901"/>
      <c r="CZ21" s="901"/>
      <c r="DA21" s="901"/>
      <c r="DB21" s="901"/>
      <c r="DC21" s="901"/>
      <c r="DD21" s="901"/>
      <c r="DE21" s="901"/>
      <c r="DF21" s="901"/>
      <c r="DG21" s="901"/>
      <c r="DH21" s="901"/>
      <c r="DI21" s="901"/>
      <c r="DJ21" s="901"/>
      <c r="DK21" s="901"/>
      <c r="DL21" s="901"/>
      <c r="DM21" s="901"/>
      <c r="DN21" s="901"/>
      <c r="DO21" s="901"/>
      <c r="DP21" s="901"/>
      <c r="DQ21" s="901"/>
      <c r="DR21" s="901"/>
      <c r="DS21" s="901"/>
      <c r="DT21" s="901"/>
      <c r="DU21" s="901"/>
      <c r="DV21" s="901"/>
      <c r="DW21" s="901"/>
      <c r="DX21" s="901"/>
      <c r="DY21" s="901"/>
      <c r="DZ21" s="901"/>
      <c r="EA21" s="901"/>
      <c r="EB21" s="901"/>
      <c r="EC21" s="901"/>
      <c r="ED21" s="901"/>
      <c r="EE21" s="901"/>
      <c r="EF21" s="901"/>
      <c r="EG21" s="901"/>
      <c r="EH21" s="901"/>
      <c r="EI21" s="901"/>
      <c r="EJ21" s="901"/>
      <c r="EK21" s="901"/>
      <c r="EL21" s="901"/>
      <c r="EM21" s="901"/>
      <c r="EN21" s="901"/>
      <c r="EO21" s="901"/>
      <c r="EP21" s="901"/>
      <c r="EQ21" s="901"/>
      <c r="ER21" s="901"/>
      <c r="ES21" s="901"/>
      <c r="ET21" s="901"/>
      <c r="EU21" s="901"/>
      <c r="EV21" s="901"/>
      <c r="EW21" s="901"/>
      <c r="EX21" s="901"/>
      <c r="EY21" s="901"/>
      <c r="EZ21" s="901"/>
      <c r="FA21" s="901"/>
      <c r="FB21" s="901"/>
      <c r="FC21" s="901"/>
      <c r="FD21" s="901"/>
      <c r="FE21" s="901"/>
      <c r="FF21" s="901"/>
      <c r="FG21" s="901"/>
      <c r="FH21" s="901"/>
      <c r="FI21" s="901"/>
      <c r="FJ21" s="901"/>
      <c r="FK21" s="901"/>
      <c r="FL21" s="901"/>
      <c r="FM21" s="901"/>
      <c r="FN21" s="901"/>
      <c r="FO21" s="901"/>
      <c r="FP21" s="901"/>
      <c r="FQ21" s="901"/>
      <c r="FR21" s="901"/>
      <c r="FS21" s="901"/>
      <c r="FT21" s="901"/>
      <c r="FU21" s="901"/>
      <c r="FV21" s="901"/>
      <c r="FW21" s="901"/>
      <c r="FX21" s="901"/>
      <c r="FY21" s="901"/>
      <c r="FZ21" s="901"/>
      <c r="GA21" s="901"/>
      <c r="GB21" s="901"/>
      <c r="GC21" s="901"/>
      <c r="GD21" s="901"/>
      <c r="GE21" s="901"/>
      <c r="GF21" s="901"/>
      <c r="GG21" s="901"/>
      <c r="GH21" s="902"/>
    </row>
    <row r="22" spans="2:190" ht="15" customHeight="1" outlineLevel="1">
      <c r="B22" s="528">
        <v>2</v>
      </c>
      <c r="C22" s="538" t="s">
        <v>88</v>
      </c>
      <c r="D22" s="537" t="s">
        <v>21</v>
      </c>
      <c r="E22" s="537">
        <v>33</v>
      </c>
      <c r="F22" s="539">
        <f t="shared" ref="F22:F44" si="5">J22</f>
        <v>33</v>
      </c>
      <c r="G22" s="537">
        <f t="shared" ref="G22:G70" si="6">E22-F22</f>
        <v>0</v>
      </c>
      <c r="H22" s="536">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906"/>
      <c r="CL22" s="907"/>
      <c r="CM22" s="907"/>
      <c r="CN22" s="907"/>
      <c r="CO22" s="907"/>
      <c r="CP22" s="907"/>
      <c r="CQ22" s="907"/>
      <c r="CR22" s="907"/>
      <c r="CS22" s="907"/>
      <c r="CT22" s="907"/>
      <c r="CU22" s="907"/>
      <c r="CV22" s="907"/>
      <c r="CW22" s="907"/>
      <c r="CX22" s="907"/>
      <c r="CY22" s="907"/>
      <c r="CZ22" s="907"/>
      <c r="DA22" s="907"/>
      <c r="DB22" s="907"/>
      <c r="DC22" s="907"/>
      <c r="DD22" s="907"/>
      <c r="DE22" s="907"/>
      <c r="DF22" s="907"/>
      <c r="DG22" s="907"/>
      <c r="DH22" s="907"/>
      <c r="DI22" s="907"/>
      <c r="DJ22" s="907"/>
      <c r="DK22" s="907"/>
      <c r="DL22" s="907"/>
      <c r="DM22" s="907"/>
      <c r="DN22" s="907"/>
      <c r="DO22" s="907"/>
      <c r="DP22" s="907"/>
      <c r="DQ22" s="907"/>
      <c r="DR22" s="907"/>
      <c r="DS22" s="907"/>
      <c r="DT22" s="907"/>
      <c r="DU22" s="907"/>
      <c r="DV22" s="907"/>
      <c r="DW22" s="907"/>
      <c r="DX22" s="907"/>
      <c r="DY22" s="907"/>
      <c r="DZ22" s="907"/>
      <c r="EA22" s="907"/>
      <c r="EB22" s="907"/>
      <c r="EC22" s="907"/>
      <c r="ED22" s="907"/>
      <c r="EE22" s="907"/>
      <c r="EF22" s="907"/>
      <c r="EG22" s="907"/>
      <c r="EH22" s="907"/>
      <c r="EI22" s="907"/>
      <c r="EJ22" s="907"/>
      <c r="EK22" s="907"/>
      <c r="EL22" s="907"/>
      <c r="EM22" s="907"/>
      <c r="EN22" s="907"/>
      <c r="EO22" s="907"/>
      <c r="EP22" s="907"/>
      <c r="EQ22" s="907"/>
      <c r="ER22" s="907"/>
      <c r="ES22" s="907"/>
      <c r="ET22" s="907"/>
      <c r="EU22" s="907"/>
      <c r="EV22" s="907"/>
      <c r="EW22" s="907"/>
      <c r="EX22" s="907"/>
      <c r="EY22" s="907"/>
      <c r="EZ22" s="907"/>
      <c r="FA22" s="907"/>
      <c r="FB22" s="907"/>
      <c r="FC22" s="907"/>
      <c r="FD22" s="907"/>
      <c r="FE22" s="907"/>
      <c r="FF22" s="907"/>
      <c r="FG22" s="907"/>
      <c r="FH22" s="907"/>
      <c r="FI22" s="907"/>
      <c r="FJ22" s="907"/>
      <c r="FK22" s="907"/>
      <c r="FL22" s="907"/>
      <c r="FM22" s="907"/>
      <c r="FN22" s="907"/>
      <c r="FO22" s="907"/>
      <c r="FP22" s="907"/>
      <c r="FQ22" s="907"/>
      <c r="FR22" s="907"/>
      <c r="FS22" s="907"/>
      <c r="FT22" s="907"/>
      <c r="FU22" s="907"/>
      <c r="FV22" s="907"/>
      <c r="FW22" s="907"/>
      <c r="FX22" s="907"/>
      <c r="FY22" s="907"/>
      <c r="FZ22" s="907"/>
      <c r="GA22" s="907"/>
      <c r="GB22" s="907"/>
      <c r="GC22" s="907"/>
      <c r="GD22" s="907"/>
      <c r="GE22" s="907"/>
      <c r="GF22" s="907"/>
      <c r="GG22" s="907"/>
      <c r="GH22" s="908"/>
    </row>
    <row r="23" spans="2:190" ht="15" customHeight="1" outlineLevel="1">
      <c r="B23" s="528">
        <v>3</v>
      </c>
      <c r="C23" s="538" t="s">
        <v>89</v>
      </c>
      <c r="D23" s="537" t="s">
        <v>21</v>
      </c>
      <c r="E23" s="537">
        <v>33</v>
      </c>
      <c r="F23" s="539">
        <f t="shared" si="5"/>
        <v>33</v>
      </c>
      <c r="G23" s="537">
        <f t="shared" si="6"/>
        <v>0</v>
      </c>
      <c r="H23" s="536">
        <f t="shared" si="7"/>
        <v>1</v>
      </c>
      <c r="J23" s="25">
        <f t="shared" si="4"/>
        <v>33</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v>0</v>
      </c>
      <c r="BK23" s="26">
        <v>0</v>
      </c>
      <c r="BL23" s="26">
        <v>0</v>
      </c>
      <c r="BM23" s="26">
        <v>0</v>
      </c>
      <c r="BN23" s="26">
        <v>0</v>
      </c>
      <c r="BO23" s="26">
        <v>0</v>
      </c>
      <c r="BP23" s="26">
        <v>0</v>
      </c>
      <c r="BQ23" s="26">
        <v>0</v>
      </c>
      <c r="BR23" s="26">
        <v>0</v>
      </c>
      <c r="BS23" s="26">
        <v>0</v>
      </c>
      <c r="BT23" s="26">
        <v>0</v>
      </c>
      <c r="BU23" s="26">
        <v>0</v>
      </c>
      <c r="BV23" s="26">
        <v>0</v>
      </c>
      <c r="BW23" s="26">
        <v>0</v>
      </c>
      <c r="BX23" s="26">
        <v>0</v>
      </c>
      <c r="BY23" s="26">
        <v>0</v>
      </c>
      <c r="BZ23" s="26">
        <v>0</v>
      </c>
      <c r="CA23" s="26">
        <v>0</v>
      </c>
      <c r="CB23" s="26">
        <v>0</v>
      </c>
      <c r="CC23" s="26">
        <v>0</v>
      </c>
      <c r="CD23" s="26">
        <v>0</v>
      </c>
      <c r="CE23" s="26">
        <v>0</v>
      </c>
      <c r="CF23" s="26">
        <v>0</v>
      </c>
      <c r="CG23" s="26">
        <v>0</v>
      </c>
      <c r="CH23" s="26">
        <v>0</v>
      </c>
      <c r="CI23" s="26">
        <v>0</v>
      </c>
      <c r="CJ23" s="26">
        <v>0</v>
      </c>
      <c r="CK23" s="26">
        <v>0</v>
      </c>
      <c r="CL23" s="26">
        <v>0</v>
      </c>
      <c r="CM23" s="26">
        <v>0</v>
      </c>
      <c r="CN23" s="26">
        <v>0</v>
      </c>
      <c r="CO23" s="26">
        <v>0</v>
      </c>
      <c r="CP23" s="26">
        <v>0</v>
      </c>
      <c r="CQ23" s="26">
        <v>0</v>
      </c>
      <c r="CR23" s="26">
        <v>0</v>
      </c>
      <c r="CS23" s="26">
        <v>0</v>
      </c>
      <c r="CT23" s="26">
        <v>0</v>
      </c>
      <c r="CU23" s="26">
        <v>0</v>
      </c>
      <c r="CV23" s="26">
        <v>0</v>
      </c>
      <c r="CW23" s="26">
        <v>0</v>
      </c>
      <c r="CX23" s="26">
        <v>0</v>
      </c>
      <c r="CY23" s="26">
        <v>0</v>
      </c>
      <c r="CZ23" s="26">
        <v>0</v>
      </c>
      <c r="DA23" s="26">
        <v>0</v>
      </c>
      <c r="DB23" s="26">
        <v>0</v>
      </c>
      <c r="DC23" s="26">
        <v>0</v>
      </c>
      <c r="DD23" s="26">
        <v>0</v>
      </c>
      <c r="DE23" s="26">
        <v>0</v>
      </c>
      <c r="DF23" s="26">
        <v>0</v>
      </c>
      <c r="DG23" s="26">
        <v>0</v>
      </c>
      <c r="DH23" s="26">
        <v>0</v>
      </c>
      <c r="DI23" s="26">
        <v>0</v>
      </c>
      <c r="DJ23" s="26">
        <v>0</v>
      </c>
      <c r="DK23" s="26">
        <v>0</v>
      </c>
      <c r="DL23" s="26">
        <v>0</v>
      </c>
      <c r="DM23" s="26">
        <v>0</v>
      </c>
      <c r="DN23" s="26">
        <v>10</v>
      </c>
      <c r="DO23" s="26">
        <v>0</v>
      </c>
      <c r="DP23" s="26">
        <v>0</v>
      </c>
      <c r="DQ23" s="26">
        <v>0</v>
      </c>
      <c r="DR23" s="26">
        <v>0</v>
      </c>
      <c r="DS23" s="26">
        <v>0</v>
      </c>
      <c r="DT23" s="26">
        <v>0</v>
      </c>
      <c r="DU23" s="26">
        <v>0</v>
      </c>
      <c r="DV23" s="26">
        <v>6</v>
      </c>
      <c r="DW23" s="26">
        <v>0</v>
      </c>
      <c r="DX23" s="26">
        <v>0</v>
      </c>
      <c r="DY23" s="26">
        <v>0</v>
      </c>
      <c r="DZ23" s="26">
        <v>0</v>
      </c>
      <c r="EA23" s="26">
        <v>0</v>
      </c>
      <c r="EB23" s="26">
        <v>0</v>
      </c>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28">
        <v>4</v>
      </c>
      <c r="C24" s="538" t="s">
        <v>442</v>
      </c>
      <c r="D24" s="537" t="s">
        <v>21</v>
      </c>
      <c r="E24" s="537">
        <v>33</v>
      </c>
      <c r="F24" s="539">
        <f t="shared" si="5"/>
        <v>33</v>
      </c>
      <c r="G24" s="537">
        <f t="shared" si="6"/>
        <v>0</v>
      </c>
      <c r="H24" s="536">
        <f t="shared" si="7"/>
        <v>1</v>
      </c>
      <c r="J24" s="25">
        <f t="shared" si="4"/>
        <v>33</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v>0</v>
      </c>
      <c r="BK24" s="26">
        <v>0</v>
      </c>
      <c r="BL24" s="26">
        <v>0</v>
      </c>
      <c r="BM24" s="26">
        <v>0</v>
      </c>
      <c r="BN24" s="26">
        <v>0</v>
      </c>
      <c r="BO24" s="26">
        <v>0</v>
      </c>
      <c r="BP24" s="26">
        <v>0</v>
      </c>
      <c r="BQ24" s="26">
        <v>0</v>
      </c>
      <c r="BR24" s="26">
        <v>0</v>
      </c>
      <c r="BS24" s="26">
        <v>0</v>
      </c>
      <c r="BT24" s="26">
        <v>0</v>
      </c>
      <c r="BU24" s="26">
        <v>0</v>
      </c>
      <c r="BV24" s="26">
        <v>0</v>
      </c>
      <c r="BW24" s="26">
        <v>0</v>
      </c>
      <c r="BX24" s="26">
        <v>0</v>
      </c>
      <c r="BY24" s="26">
        <v>0</v>
      </c>
      <c r="BZ24" s="26">
        <v>0</v>
      </c>
      <c r="CA24" s="26">
        <v>0</v>
      </c>
      <c r="CB24" s="26">
        <v>0</v>
      </c>
      <c r="CC24" s="26">
        <v>0</v>
      </c>
      <c r="CD24" s="26">
        <v>0</v>
      </c>
      <c r="CE24" s="26">
        <v>0</v>
      </c>
      <c r="CF24" s="26">
        <v>0</v>
      </c>
      <c r="CG24" s="26">
        <v>0</v>
      </c>
      <c r="CH24" s="26">
        <v>0</v>
      </c>
      <c r="CI24" s="26">
        <v>0</v>
      </c>
      <c r="CJ24" s="26">
        <v>0</v>
      </c>
      <c r="CK24" s="26">
        <v>0</v>
      </c>
      <c r="CL24" s="26">
        <v>0</v>
      </c>
      <c r="CM24" s="26">
        <v>0</v>
      </c>
      <c r="CN24" s="26">
        <v>0</v>
      </c>
      <c r="CO24" s="26">
        <v>0</v>
      </c>
      <c r="CP24" s="26">
        <v>0</v>
      </c>
      <c r="CQ24" s="26">
        <v>0</v>
      </c>
      <c r="CR24" s="26">
        <v>0</v>
      </c>
      <c r="CS24" s="26">
        <v>0</v>
      </c>
      <c r="CT24" s="26">
        <v>0</v>
      </c>
      <c r="CU24" s="26">
        <v>0</v>
      </c>
      <c r="CV24" s="26">
        <v>0</v>
      </c>
      <c r="CW24" s="26">
        <v>0</v>
      </c>
      <c r="CX24" s="26">
        <v>0</v>
      </c>
      <c r="CY24" s="26">
        <v>0</v>
      </c>
      <c r="CZ24" s="26">
        <v>0</v>
      </c>
      <c r="DA24" s="26">
        <v>0</v>
      </c>
      <c r="DB24" s="26">
        <v>0</v>
      </c>
      <c r="DC24" s="26">
        <v>0</v>
      </c>
      <c r="DD24" s="26">
        <v>0</v>
      </c>
      <c r="DE24" s="26">
        <v>0</v>
      </c>
      <c r="DF24" s="26">
        <v>0</v>
      </c>
      <c r="DG24" s="26">
        <v>0</v>
      </c>
      <c r="DH24" s="26">
        <v>0</v>
      </c>
      <c r="DI24" s="26">
        <v>0</v>
      </c>
      <c r="DJ24" s="26">
        <v>0</v>
      </c>
      <c r="DK24" s="26">
        <v>0</v>
      </c>
      <c r="DL24" s="26">
        <v>0</v>
      </c>
      <c r="DM24" s="26">
        <v>0</v>
      </c>
      <c r="DN24" s="26">
        <v>0</v>
      </c>
      <c r="DO24" s="26">
        <v>5</v>
      </c>
      <c r="DP24" s="26">
        <v>5</v>
      </c>
      <c r="DQ24" s="26">
        <v>0</v>
      </c>
      <c r="DR24" s="26">
        <v>0</v>
      </c>
      <c r="DS24" s="26">
        <v>0</v>
      </c>
      <c r="DT24" s="26">
        <v>0</v>
      </c>
      <c r="DU24" s="26">
        <v>0</v>
      </c>
      <c r="DV24" s="26">
        <v>0</v>
      </c>
      <c r="DW24" s="26">
        <v>6</v>
      </c>
      <c r="DX24" s="26">
        <v>0</v>
      </c>
      <c r="DY24" s="26">
        <v>0</v>
      </c>
      <c r="DZ24" s="26">
        <v>0</v>
      </c>
      <c r="EA24" s="26">
        <v>0</v>
      </c>
      <c r="EB24" s="26">
        <v>0</v>
      </c>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28">
        <v>5</v>
      </c>
      <c r="C25" s="538" t="s">
        <v>450</v>
      </c>
      <c r="D25" s="537" t="s">
        <v>21</v>
      </c>
      <c r="E25" s="537">
        <v>33</v>
      </c>
      <c r="F25" s="539">
        <f t="shared" si="5"/>
        <v>33</v>
      </c>
      <c r="G25" s="537">
        <f t="shared" si="6"/>
        <v>0</v>
      </c>
      <c r="H25" s="536">
        <f t="shared" si="7"/>
        <v>1</v>
      </c>
      <c r="J25" s="25">
        <f t="shared" si="4"/>
        <v>33</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v>0</v>
      </c>
      <c r="BK25" s="26">
        <v>0</v>
      </c>
      <c r="BL25" s="26">
        <v>0</v>
      </c>
      <c r="BM25" s="26">
        <v>0</v>
      </c>
      <c r="BN25" s="26">
        <v>0</v>
      </c>
      <c r="BO25" s="26">
        <v>0</v>
      </c>
      <c r="BP25" s="26">
        <v>0</v>
      </c>
      <c r="BQ25" s="26">
        <v>0</v>
      </c>
      <c r="BR25" s="26">
        <v>0</v>
      </c>
      <c r="BS25" s="26">
        <v>0</v>
      </c>
      <c r="BT25" s="26">
        <v>0</v>
      </c>
      <c r="BU25" s="26">
        <v>0</v>
      </c>
      <c r="BV25" s="26">
        <v>0</v>
      </c>
      <c r="BW25" s="26">
        <v>0</v>
      </c>
      <c r="BX25" s="26">
        <v>0</v>
      </c>
      <c r="BY25" s="26">
        <v>0</v>
      </c>
      <c r="BZ25" s="26">
        <v>0</v>
      </c>
      <c r="CA25" s="26">
        <v>0</v>
      </c>
      <c r="CB25" s="26">
        <v>0</v>
      </c>
      <c r="CC25" s="26">
        <v>0</v>
      </c>
      <c r="CD25" s="26">
        <v>0</v>
      </c>
      <c r="CE25" s="26">
        <v>0</v>
      </c>
      <c r="CF25" s="26">
        <v>0</v>
      </c>
      <c r="CG25" s="26">
        <v>0</v>
      </c>
      <c r="CH25" s="26">
        <v>0</v>
      </c>
      <c r="CI25" s="26">
        <v>0</v>
      </c>
      <c r="CJ25" s="26">
        <v>0</v>
      </c>
      <c r="CK25" s="26">
        <v>0</v>
      </c>
      <c r="CL25" s="26">
        <v>0</v>
      </c>
      <c r="CM25" s="26">
        <v>0</v>
      </c>
      <c r="CN25" s="26">
        <v>0</v>
      </c>
      <c r="CO25" s="26">
        <v>0</v>
      </c>
      <c r="CP25" s="26">
        <v>0</v>
      </c>
      <c r="CQ25" s="26">
        <v>0</v>
      </c>
      <c r="CR25" s="26">
        <v>0</v>
      </c>
      <c r="CS25" s="26">
        <v>0</v>
      </c>
      <c r="CT25" s="26">
        <v>0</v>
      </c>
      <c r="CU25" s="26">
        <v>0</v>
      </c>
      <c r="CV25" s="26">
        <v>0</v>
      </c>
      <c r="CW25" s="26">
        <v>0</v>
      </c>
      <c r="CX25" s="26">
        <v>0</v>
      </c>
      <c r="CY25" s="26">
        <v>0</v>
      </c>
      <c r="CZ25" s="26">
        <v>0</v>
      </c>
      <c r="DA25" s="26">
        <v>0</v>
      </c>
      <c r="DB25" s="26">
        <v>0</v>
      </c>
      <c r="DC25" s="26">
        <v>0</v>
      </c>
      <c r="DD25" s="26">
        <v>0</v>
      </c>
      <c r="DE25" s="26">
        <v>0</v>
      </c>
      <c r="DF25" s="26">
        <v>0</v>
      </c>
      <c r="DG25" s="26">
        <v>0</v>
      </c>
      <c r="DH25" s="26">
        <v>0</v>
      </c>
      <c r="DI25" s="26">
        <v>0</v>
      </c>
      <c r="DJ25" s="26">
        <v>0</v>
      </c>
      <c r="DK25" s="26">
        <v>0</v>
      </c>
      <c r="DL25" s="26">
        <v>0</v>
      </c>
      <c r="DM25" s="26">
        <v>0</v>
      </c>
      <c r="DN25" s="26">
        <v>0</v>
      </c>
      <c r="DO25" s="26">
        <v>0</v>
      </c>
      <c r="DP25" s="26">
        <v>0</v>
      </c>
      <c r="DQ25" s="26">
        <v>5</v>
      </c>
      <c r="DR25" s="26">
        <v>5</v>
      </c>
      <c r="DS25" s="26">
        <v>0</v>
      </c>
      <c r="DT25" s="26">
        <v>0</v>
      </c>
      <c r="DU25" s="26">
        <v>0</v>
      </c>
      <c r="DV25" s="26">
        <v>0</v>
      </c>
      <c r="DW25" s="26">
        <v>0</v>
      </c>
      <c r="DX25" s="26">
        <v>6</v>
      </c>
      <c r="DY25" s="26">
        <v>0</v>
      </c>
      <c r="DZ25" s="26">
        <v>0</v>
      </c>
      <c r="EA25" s="26">
        <v>0</v>
      </c>
      <c r="EB25" s="26">
        <v>0</v>
      </c>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28">
        <v>6</v>
      </c>
      <c r="C26" s="538" t="s">
        <v>90</v>
      </c>
      <c r="D26" s="537" t="s">
        <v>21</v>
      </c>
      <c r="E26" s="537">
        <v>33</v>
      </c>
      <c r="F26" s="539">
        <f t="shared" si="5"/>
        <v>33</v>
      </c>
      <c r="G26" s="537">
        <f t="shared" ref="G26" si="8">E26-F26</f>
        <v>0</v>
      </c>
      <c r="H26" s="536">
        <f t="shared" ref="H26" si="9">F26/E26</f>
        <v>1</v>
      </c>
      <c r="J26" s="25">
        <f t="shared" si="4"/>
        <v>33</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v>0</v>
      </c>
      <c r="BK26" s="26">
        <v>0</v>
      </c>
      <c r="BL26" s="26">
        <v>0</v>
      </c>
      <c r="BM26" s="26">
        <v>0</v>
      </c>
      <c r="BN26" s="26">
        <v>0</v>
      </c>
      <c r="BO26" s="26">
        <v>0</v>
      </c>
      <c r="BP26" s="26">
        <v>0</v>
      </c>
      <c r="BQ26" s="26">
        <v>0</v>
      </c>
      <c r="BR26" s="26">
        <v>0</v>
      </c>
      <c r="BS26" s="26">
        <v>0</v>
      </c>
      <c r="BT26" s="26">
        <v>0</v>
      </c>
      <c r="BU26" s="26">
        <v>0</v>
      </c>
      <c r="BV26" s="26">
        <v>0</v>
      </c>
      <c r="BW26" s="26">
        <v>0</v>
      </c>
      <c r="BX26" s="26">
        <v>0</v>
      </c>
      <c r="BY26" s="26">
        <v>0</v>
      </c>
      <c r="BZ26" s="26">
        <v>0</v>
      </c>
      <c r="CA26" s="26">
        <v>0</v>
      </c>
      <c r="CB26" s="26">
        <v>0</v>
      </c>
      <c r="CC26" s="26">
        <v>0</v>
      </c>
      <c r="CD26" s="26">
        <v>0</v>
      </c>
      <c r="CE26" s="26">
        <v>0</v>
      </c>
      <c r="CF26" s="26">
        <v>0</v>
      </c>
      <c r="CG26" s="26">
        <v>0</v>
      </c>
      <c r="CH26" s="26">
        <v>0</v>
      </c>
      <c r="CI26" s="26">
        <v>0</v>
      </c>
      <c r="CJ26" s="26">
        <v>0</v>
      </c>
      <c r="CK26" s="26">
        <v>0</v>
      </c>
      <c r="CL26" s="26">
        <v>0</v>
      </c>
      <c r="CM26" s="26">
        <v>0</v>
      </c>
      <c r="CN26" s="26">
        <v>0</v>
      </c>
      <c r="CO26" s="26">
        <v>0</v>
      </c>
      <c r="CP26" s="26">
        <v>0</v>
      </c>
      <c r="CQ26" s="26">
        <v>0</v>
      </c>
      <c r="CR26" s="26">
        <v>0</v>
      </c>
      <c r="CS26" s="26">
        <v>0</v>
      </c>
      <c r="CT26" s="26">
        <v>17</v>
      </c>
      <c r="CU26" s="26">
        <v>0</v>
      </c>
      <c r="CV26" s="26">
        <v>0</v>
      </c>
      <c r="CW26" s="26">
        <v>0</v>
      </c>
      <c r="CX26" s="26">
        <v>0</v>
      </c>
      <c r="CY26" s="26">
        <v>0</v>
      </c>
      <c r="CZ26" s="26">
        <v>0</v>
      </c>
      <c r="DA26" s="26">
        <v>0</v>
      </c>
      <c r="DB26" s="26">
        <v>0</v>
      </c>
      <c r="DC26" s="26">
        <v>0</v>
      </c>
      <c r="DD26" s="26">
        <v>0</v>
      </c>
      <c r="DE26" s="26">
        <v>0</v>
      </c>
      <c r="DF26" s="26">
        <v>0</v>
      </c>
      <c r="DG26" s="26">
        <v>0</v>
      </c>
      <c r="DH26" s="26">
        <v>0</v>
      </c>
      <c r="DI26" s="26">
        <v>0</v>
      </c>
      <c r="DJ26" s="26">
        <v>0</v>
      </c>
      <c r="DK26" s="26">
        <v>0</v>
      </c>
      <c r="DL26" s="26">
        <v>0</v>
      </c>
      <c r="DM26" s="26">
        <v>0</v>
      </c>
      <c r="DN26" s="26">
        <v>0</v>
      </c>
      <c r="DO26" s="26">
        <v>0</v>
      </c>
      <c r="DP26" s="26">
        <v>0</v>
      </c>
      <c r="DQ26" s="26">
        <v>0</v>
      </c>
      <c r="DR26" s="26">
        <v>0</v>
      </c>
      <c r="DS26" s="26">
        <v>0</v>
      </c>
      <c r="DT26" s="26">
        <v>0</v>
      </c>
      <c r="DU26" s="26">
        <v>0</v>
      </c>
      <c r="DV26" s="26">
        <v>0</v>
      </c>
      <c r="DW26" s="26">
        <v>0</v>
      </c>
      <c r="DX26" s="26">
        <v>0</v>
      </c>
      <c r="DY26" s="26">
        <v>6</v>
      </c>
      <c r="DZ26" s="26">
        <v>0</v>
      </c>
      <c r="EA26" s="26">
        <v>5</v>
      </c>
      <c r="EB26" s="26">
        <v>5</v>
      </c>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28">
        <v>7</v>
      </c>
      <c r="C27" s="538" t="s">
        <v>91</v>
      </c>
      <c r="D27" s="537" t="s">
        <v>21</v>
      </c>
      <c r="E27" s="537">
        <v>33</v>
      </c>
      <c r="F27" s="539">
        <f t="shared" si="5"/>
        <v>0</v>
      </c>
      <c r="G27" s="537">
        <f t="shared" si="6"/>
        <v>33</v>
      </c>
      <c r="H27" s="536">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28">
        <v>8</v>
      </c>
      <c r="C28" s="538" t="s">
        <v>443</v>
      </c>
      <c r="D28" s="537" t="s">
        <v>22</v>
      </c>
      <c r="E28" s="537">
        <v>322</v>
      </c>
      <c r="F28" s="539">
        <f t="shared" si="5"/>
        <v>0</v>
      </c>
      <c r="G28" s="537">
        <f t="shared" si="6"/>
        <v>322</v>
      </c>
      <c r="H28" s="536">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28">
        <v>9</v>
      </c>
      <c r="C29" s="538" t="s">
        <v>444</v>
      </c>
      <c r="D29" s="537" t="s">
        <v>22</v>
      </c>
      <c r="E29" s="537">
        <v>322</v>
      </c>
      <c r="F29" s="539">
        <f t="shared" si="5"/>
        <v>0</v>
      </c>
      <c r="G29" s="537">
        <f t="shared" si="6"/>
        <v>322</v>
      </c>
      <c r="H29" s="536">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28">
        <v>10</v>
      </c>
      <c r="C30" s="538" t="s">
        <v>92</v>
      </c>
      <c r="D30" s="537" t="s">
        <v>22</v>
      </c>
      <c r="E30" s="537">
        <v>322</v>
      </c>
      <c r="F30" s="539">
        <f t="shared" si="5"/>
        <v>0</v>
      </c>
      <c r="G30" s="537">
        <f t="shared" si="6"/>
        <v>322</v>
      </c>
      <c r="H30" s="536">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28">
        <v>11</v>
      </c>
      <c r="C31" s="538" t="s">
        <v>93</v>
      </c>
      <c r="D31" s="537" t="s">
        <v>21</v>
      </c>
      <c r="E31" s="537">
        <v>33</v>
      </c>
      <c r="F31" s="539">
        <f t="shared" si="5"/>
        <v>0</v>
      </c>
      <c r="G31" s="537">
        <f t="shared" si="6"/>
        <v>33</v>
      </c>
      <c r="H31" s="536">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28">
        <v>12</v>
      </c>
      <c r="C32" s="538" t="s">
        <v>445</v>
      </c>
      <c r="D32" s="537" t="s">
        <v>22</v>
      </c>
      <c r="E32" s="537">
        <v>132</v>
      </c>
      <c r="F32" s="539">
        <f t="shared" si="5"/>
        <v>0</v>
      </c>
      <c r="G32" s="539">
        <f t="shared" si="6"/>
        <v>132</v>
      </c>
      <c r="H32" s="536">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28">
        <v>13</v>
      </c>
      <c r="C33" s="538" t="s">
        <v>387</v>
      </c>
      <c r="D33" s="537" t="s">
        <v>22</v>
      </c>
      <c r="E33" s="537">
        <v>132</v>
      </c>
      <c r="F33" s="539">
        <f t="shared" si="5"/>
        <v>0</v>
      </c>
      <c r="G33" s="539">
        <f t="shared" si="6"/>
        <v>132</v>
      </c>
      <c r="H33" s="536">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28">
        <v>14</v>
      </c>
      <c r="C34" s="538" t="s">
        <v>449</v>
      </c>
      <c r="D34" s="537" t="s">
        <v>22</v>
      </c>
      <c r="E34" s="537">
        <v>50</v>
      </c>
      <c r="F34" s="539">
        <f t="shared" si="5"/>
        <v>0</v>
      </c>
      <c r="G34" s="537">
        <f t="shared" si="6"/>
        <v>50</v>
      </c>
      <c r="H34" s="536">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28">
        <v>15</v>
      </c>
      <c r="C35" s="538" t="s">
        <v>95</v>
      </c>
      <c r="D35" s="537" t="s">
        <v>22</v>
      </c>
      <c r="E35" s="537">
        <v>50</v>
      </c>
      <c r="F35" s="539">
        <f t="shared" si="5"/>
        <v>0</v>
      </c>
      <c r="G35" s="537">
        <f t="shared" si="6"/>
        <v>50</v>
      </c>
      <c r="H35" s="536">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28">
        <v>16</v>
      </c>
      <c r="C36" s="538" t="s">
        <v>446</v>
      </c>
      <c r="D36" s="537" t="s">
        <v>22</v>
      </c>
      <c r="E36" s="537">
        <v>50</v>
      </c>
      <c r="F36" s="539">
        <f t="shared" si="5"/>
        <v>0</v>
      </c>
      <c r="G36" s="537">
        <f t="shared" si="6"/>
        <v>50</v>
      </c>
      <c r="H36" s="536">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28">
        <v>17</v>
      </c>
      <c r="C37" s="538" t="s">
        <v>96</v>
      </c>
      <c r="D37" s="537" t="s">
        <v>22</v>
      </c>
      <c r="E37" s="537">
        <v>100</v>
      </c>
      <c r="F37" s="539">
        <f t="shared" si="5"/>
        <v>0</v>
      </c>
      <c r="G37" s="537">
        <f t="shared" si="6"/>
        <v>100</v>
      </c>
      <c r="H37" s="536">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28">
        <v>18</v>
      </c>
      <c r="C38" s="538" t="s">
        <v>97</v>
      </c>
      <c r="D38" s="537" t="s">
        <v>21</v>
      </c>
      <c r="E38" s="537">
        <v>33</v>
      </c>
      <c r="F38" s="539">
        <f t="shared" si="5"/>
        <v>0</v>
      </c>
      <c r="G38" s="537">
        <f t="shared" si="6"/>
        <v>33</v>
      </c>
      <c r="H38" s="536">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28">
        <v>19</v>
      </c>
      <c r="C39" s="538" t="s">
        <v>447</v>
      </c>
      <c r="D39" s="537" t="s">
        <v>98</v>
      </c>
      <c r="E39" s="537">
        <v>1</v>
      </c>
      <c r="F39" s="539">
        <f t="shared" si="5"/>
        <v>0</v>
      </c>
      <c r="G39" s="537">
        <f t="shared" si="6"/>
        <v>1</v>
      </c>
      <c r="H39" s="536">
        <f t="shared" si="7"/>
        <v>0</v>
      </c>
      <c r="J39" s="104">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1"/>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28">
        <v>20</v>
      </c>
      <c r="C40" s="538" t="s">
        <v>448</v>
      </c>
      <c r="D40" s="537" t="s">
        <v>98</v>
      </c>
      <c r="E40" s="537">
        <v>1</v>
      </c>
      <c r="F40" s="539">
        <f t="shared" si="5"/>
        <v>0</v>
      </c>
      <c r="G40" s="537"/>
      <c r="H40" s="536"/>
      <c r="J40" s="104">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1"/>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28">
        <v>21</v>
      </c>
      <c r="C41" s="538" t="s">
        <v>451</v>
      </c>
      <c r="D41" s="537" t="s">
        <v>98</v>
      </c>
      <c r="E41" s="537">
        <v>1</v>
      </c>
      <c r="F41" s="539">
        <f t="shared" si="5"/>
        <v>0</v>
      </c>
      <c r="G41" s="537">
        <f t="shared" si="6"/>
        <v>1</v>
      </c>
      <c r="H41" s="536">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28">
        <v>22</v>
      </c>
      <c r="C42" s="538" t="s">
        <v>100</v>
      </c>
      <c r="D42" s="537" t="s">
        <v>98</v>
      </c>
      <c r="E42" s="537">
        <v>1</v>
      </c>
      <c r="F42" s="539">
        <f t="shared" si="5"/>
        <v>0</v>
      </c>
      <c r="G42" s="539">
        <f>E42-F42</f>
        <v>1</v>
      </c>
      <c r="H42" s="536">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28">
        <v>23</v>
      </c>
      <c r="C43" s="538" t="s">
        <v>452</v>
      </c>
      <c r="D43" s="537" t="s">
        <v>455</v>
      </c>
      <c r="E43" s="537">
        <v>310</v>
      </c>
      <c r="F43" s="539">
        <f t="shared" si="5"/>
        <v>0</v>
      </c>
      <c r="G43" s="537">
        <f t="shared" si="6"/>
        <v>310</v>
      </c>
      <c r="H43" s="536">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28">
        <v>24</v>
      </c>
      <c r="C44" s="538" t="s">
        <v>453</v>
      </c>
      <c r="D44" s="537" t="s">
        <v>456</v>
      </c>
      <c r="E44" s="537">
        <v>2380</v>
      </c>
      <c r="F44" s="539">
        <f t="shared" si="5"/>
        <v>0</v>
      </c>
      <c r="G44" s="537">
        <f t="shared" si="6"/>
        <v>2380</v>
      </c>
      <c r="H44" s="536">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0"/>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97">
        <v>25</v>
      </c>
      <c r="C45" s="562" t="s">
        <v>101</v>
      </c>
      <c r="D45" s="563" t="s">
        <v>21</v>
      </c>
      <c r="E45" s="563">
        <f>SUM(E46:E53)</f>
        <v>8</v>
      </c>
      <c r="F45" s="563">
        <f>SUM(F46:F53)</f>
        <v>0</v>
      </c>
      <c r="G45" s="563">
        <v>0</v>
      </c>
      <c r="H45" s="564">
        <f t="shared" si="11"/>
        <v>0</v>
      </c>
      <c r="J45" s="903"/>
      <c r="K45" s="904"/>
      <c r="L45" s="904"/>
      <c r="M45" s="904"/>
      <c r="N45" s="904"/>
      <c r="O45" s="904"/>
      <c r="P45" s="904"/>
      <c r="Q45" s="904"/>
      <c r="R45" s="904"/>
      <c r="S45" s="904"/>
      <c r="T45" s="904"/>
      <c r="U45" s="904"/>
      <c r="V45" s="904"/>
      <c r="W45" s="904"/>
      <c r="X45" s="904"/>
      <c r="Y45" s="904"/>
      <c r="Z45" s="904"/>
      <c r="AA45" s="904"/>
      <c r="AB45" s="904"/>
      <c r="AC45" s="904"/>
      <c r="AD45" s="904"/>
      <c r="AE45" s="904"/>
      <c r="AF45" s="904"/>
      <c r="AG45" s="904"/>
      <c r="AH45" s="904"/>
      <c r="AI45" s="904"/>
      <c r="AJ45" s="904"/>
      <c r="AK45" s="904"/>
      <c r="AL45" s="904"/>
      <c r="AM45" s="904"/>
      <c r="AN45" s="904"/>
      <c r="AO45" s="904"/>
      <c r="AP45" s="904"/>
      <c r="AQ45" s="904"/>
      <c r="AR45" s="904"/>
      <c r="AS45" s="904"/>
      <c r="AT45" s="904"/>
      <c r="AU45" s="904"/>
      <c r="AV45" s="904"/>
      <c r="AW45" s="904"/>
      <c r="AX45" s="904"/>
      <c r="AY45" s="904"/>
      <c r="AZ45" s="904"/>
      <c r="BA45" s="904"/>
      <c r="BB45" s="904"/>
      <c r="BC45" s="904"/>
      <c r="BD45" s="904"/>
      <c r="BE45" s="904"/>
      <c r="BF45" s="904"/>
      <c r="BG45" s="904"/>
      <c r="BH45" s="904"/>
      <c r="BI45" s="904"/>
      <c r="BJ45" s="904"/>
      <c r="BK45" s="904"/>
      <c r="BL45" s="904"/>
      <c r="BM45" s="904"/>
      <c r="BN45" s="904"/>
      <c r="BO45" s="904"/>
      <c r="BP45" s="904"/>
      <c r="BQ45" s="904"/>
      <c r="BR45" s="904"/>
      <c r="BS45" s="904"/>
      <c r="BT45" s="904"/>
      <c r="BU45" s="904"/>
      <c r="BV45" s="904"/>
      <c r="BW45" s="904"/>
      <c r="BX45" s="904"/>
      <c r="BY45" s="904"/>
      <c r="BZ45" s="904"/>
      <c r="CA45" s="904"/>
      <c r="CB45" s="904"/>
      <c r="CC45" s="904"/>
      <c r="CD45" s="904"/>
      <c r="CE45" s="904"/>
      <c r="CF45" s="904"/>
      <c r="CG45" s="904"/>
      <c r="CH45" s="904"/>
      <c r="CI45" s="904"/>
      <c r="CJ45" s="904"/>
      <c r="CK45" s="904"/>
      <c r="CL45" s="904"/>
      <c r="CM45" s="904"/>
      <c r="CN45" s="904"/>
      <c r="CO45" s="904"/>
      <c r="CP45" s="904"/>
      <c r="CQ45" s="904"/>
      <c r="CR45" s="904"/>
      <c r="CS45" s="904"/>
      <c r="CT45" s="904"/>
      <c r="CU45" s="904"/>
      <c r="CV45" s="904"/>
      <c r="CW45" s="904"/>
      <c r="CX45" s="904"/>
      <c r="CY45" s="904"/>
      <c r="CZ45" s="904"/>
      <c r="DA45" s="904"/>
      <c r="DB45" s="904"/>
      <c r="DC45" s="904"/>
      <c r="DD45" s="904"/>
      <c r="DE45" s="904"/>
      <c r="DF45" s="904"/>
      <c r="DG45" s="904"/>
      <c r="DH45" s="904"/>
      <c r="DI45" s="904"/>
      <c r="DJ45" s="904"/>
      <c r="DK45" s="904"/>
      <c r="DL45" s="904"/>
      <c r="DM45" s="904"/>
      <c r="DN45" s="904"/>
      <c r="DO45" s="904"/>
      <c r="DP45" s="904"/>
      <c r="DQ45" s="904"/>
      <c r="DR45" s="904"/>
      <c r="DS45" s="904"/>
      <c r="DT45" s="904"/>
      <c r="DU45" s="904"/>
      <c r="DV45" s="904"/>
      <c r="DW45" s="904"/>
      <c r="DX45" s="904"/>
      <c r="DY45" s="904"/>
      <c r="DZ45" s="904"/>
      <c r="EA45" s="904"/>
      <c r="EB45" s="904"/>
      <c r="EC45" s="904"/>
      <c r="ED45" s="904"/>
      <c r="EE45" s="904"/>
      <c r="EF45" s="904"/>
      <c r="EG45" s="904"/>
      <c r="EH45" s="904"/>
      <c r="EI45" s="904"/>
      <c r="EJ45" s="904"/>
      <c r="EK45" s="904"/>
      <c r="EL45" s="904"/>
      <c r="EM45" s="904"/>
      <c r="EN45" s="904"/>
      <c r="EO45" s="904"/>
      <c r="EP45" s="904"/>
      <c r="EQ45" s="904"/>
      <c r="ER45" s="904"/>
      <c r="ES45" s="904"/>
      <c r="ET45" s="904"/>
      <c r="EU45" s="904"/>
      <c r="EV45" s="904"/>
      <c r="EW45" s="904"/>
      <c r="EX45" s="904"/>
      <c r="EY45" s="904"/>
      <c r="EZ45" s="904"/>
      <c r="FA45" s="904"/>
      <c r="FB45" s="904"/>
      <c r="FC45" s="904"/>
      <c r="FD45" s="904"/>
      <c r="FE45" s="904"/>
      <c r="FF45" s="904"/>
      <c r="FG45" s="904"/>
      <c r="FH45" s="904"/>
      <c r="FI45" s="904"/>
      <c r="FJ45" s="904"/>
      <c r="FK45" s="904"/>
      <c r="FL45" s="904"/>
      <c r="FM45" s="904"/>
      <c r="FN45" s="904"/>
      <c r="FO45" s="904"/>
      <c r="FP45" s="904"/>
      <c r="FQ45" s="904"/>
      <c r="FR45" s="904"/>
      <c r="FS45" s="904"/>
      <c r="FT45" s="904"/>
      <c r="FU45" s="904"/>
      <c r="FV45" s="904"/>
      <c r="FW45" s="904"/>
      <c r="FX45" s="904"/>
      <c r="FY45" s="904"/>
      <c r="FZ45" s="904"/>
      <c r="GA45" s="904"/>
      <c r="GB45" s="904"/>
      <c r="GC45" s="904"/>
      <c r="GD45" s="904"/>
      <c r="GE45" s="904"/>
      <c r="GF45" s="904"/>
      <c r="GG45" s="904"/>
      <c r="GH45" s="905"/>
    </row>
    <row r="46" spans="2:190" outlineLevel="1">
      <c r="B46" s="897"/>
      <c r="C46" s="538" t="s">
        <v>102</v>
      </c>
      <c r="D46" s="537" t="s">
        <v>21</v>
      </c>
      <c r="E46" s="535">
        <v>1</v>
      </c>
      <c r="F46" s="535">
        <f>J46</f>
        <v>0</v>
      </c>
      <c r="G46" s="535">
        <f t="shared" si="6"/>
        <v>1</v>
      </c>
      <c r="H46" s="536">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97"/>
      <c r="C47" s="538" t="s">
        <v>103</v>
      </c>
      <c r="D47" s="537" t="s">
        <v>21</v>
      </c>
      <c r="E47" s="535">
        <v>1</v>
      </c>
      <c r="F47" s="535">
        <f t="shared" ref="F47:F53" si="13">J47</f>
        <v>0</v>
      </c>
      <c r="G47" s="535">
        <f t="shared" si="6"/>
        <v>1</v>
      </c>
      <c r="H47" s="536">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97"/>
      <c r="C48" s="538" t="s">
        <v>104</v>
      </c>
      <c r="D48" s="537" t="s">
        <v>21</v>
      </c>
      <c r="E48" s="535">
        <v>1</v>
      </c>
      <c r="F48" s="535">
        <f t="shared" si="13"/>
        <v>0</v>
      </c>
      <c r="G48" s="535">
        <f t="shared" si="6"/>
        <v>1</v>
      </c>
      <c r="H48" s="536">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97"/>
      <c r="C49" s="538" t="s">
        <v>105</v>
      </c>
      <c r="D49" s="537" t="s">
        <v>21</v>
      </c>
      <c r="E49" s="535">
        <v>1</v>
      </c>
      <c r="F49" s="535">
        <f t="shared" si="13"/>
        <v>0</v>
      </c>
      <c r="G49" s="535">
        <f t="shared" si="6"/>
        <v>1</v>
      </c>
      <c r="H49" s="536">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97"/>
      <c r="C50" s="538" t="s">
        <v>106</v>
      </c>
      <c r="D50" s="537" t="s">
        <v>21</v>
      </c>
      <c r="E50" s="535">
        <v>1</v>
      </c>
      <c r="F50" s="535">
        <f t="shared" si="13"/>
        <v>0</v>
      </c>
      <c r="G50" s="535">
        <f t="shared" si="6"/>
        <v>1</v>
      </c>
      <c r="H50" s="536">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97"/>
      <c r="C51" s="538" t="s">
        <v>107</v>
      </c>
      <c r="D51" s="537" t="s">
        <v>21</v>
      </c>
      <c r="E51" s="535">
        <v>1</v>
      </c>
      <c r="F51" s="535">
        <f t="shared" si="13"/>
        <v>0</v>
      </c>
      <c r="G51" s="535">
        <f t="shared" si="6"/>
        <v>1</v>
      </c>
      <c r="H51" s="536">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97"/>
      <c r="C52" s="538" t="s">
        <v>108</v>
      </c>
      <c r="D52" s="537" t="s">
        <v>21</v>
      </c>
      <c r="E52" s="535">
        <v>1</v>
      </c>
      <c r="F52" s="535">
        <f t="shared" si="13"/>
        <v>0</v>
      </c>
      <c r="G52" s="535">
        <f t="shared" si="6"/>
        <v>1</v>
      </c>
      <c r="H52" s="536">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97"/>
      <c r="C53" s="538" t="s">
        <v>109</v>
      </c>
      <c r="D53" s="537" t="s">
        <v>21</v>
      </c>
      <c r="E53" s="535">
        <v>1</v>
      </c>
      <c r="F53" s="535">
        <f t="shared" si="13"/>
        <v>0</v>
      </c>
      <c r="G53" s="535">
        <f t="shared" si="6"/>
        <v>1</v>
      </c>
      <c r="H53" s="536">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97">
        <v>26</v>
      </c>
      <c r="C54" s="562" t="s">
        <v>454</v>
      </c>
      <c r="D54" s="563" t="s">
        <v>21</v>
      </c>
      <c r="E54" s="563">
        <f>SUM(E55:E62)</f>
        <v>8</v>
      </c>
      <c r="F54" s="563">
        <f>SUM(F55:F62)</f>
        <v>0</v>
      </c>
      <c r="G54" s="563">
        <v>0</v>
      </c>
      <c r="H54" s="564">
        <f>F54/E54</f>
        <v>0</v>
      </c>
      <c r="J54" s="903"/>
      <c r="K54" s="904"/>
      <c r="L54" s="904"/>
      <c r="M54" s="904"/>
      <c r="N54" s="904"/>
      <c r="O54" s="904"/>
      <c r="P54" s="904"/>
      <c r="Q54" s="904"/>
      <c r="R54" s="904"/>
      <c r="S54" s="904"/>
      <c r="T54" s="904"/>
      <c r="U54" s="904"/>
      <c r="V54" s="904"/>
      <c r="W54" s="904"/>
      <c r="X54" s="904"/>
      <c r="Y54" s="904"/>
      <c r="Z54" s="904"/>
      <c r="AA54" s="904"/>
      <c r="AB54" s="904"/>
      <c r="AC54" s="904"/>
      <c r="AD54" s="904"/>
      <c r="AE54" s="904"/>
      <c r="AF54" s="904"/>
      <c r="AG54" s="904"/>
      <c r="AH54" s="904"/>
      <c r="AI54" s="904"/>
      <c r="AJ54" s="904"/>
      <c r="AK54" s="904"/>
      <c r="AL54" s="904"/>
      <c r="AM54" s="904"/>
      <c r="AN54" s="904"/>
      <c r="AO54" s="904"/>
      <c r="AP54" s="904"/>
      <c r="AQ54" s="904"/>
      <c r="AR54" s="904"/>
      <c r="AS54" s="904"/>
      <c r="AT54" s="904"/>
      <c r="AU54" s="904"/>
      <c r="AV54" s="904"/>
      <c r="AW54" s="904"/>
      <c r="AX54" s="904"/>
      <c r="AY54" s="904"/>
      <c r="AZ54" s="904"/>
      <c r="BA54" s="904"/>
      <c r="BB54" s="904"/>
      <c r="BC54" s="904"/>
      <c r="BD54" s="904"/>
      <c r="BE54" s="904"/>
      <c r="BF54" s="904"/>
      <c r="BG54" s="904"/>
      <c r="BH54" s="904"/>
      <c r="BI54" s="904"/>
      <c r="BJ54" s="904"/>
      <c r="BK54" s="904"/>
      <c r="BL54" s="904"/>
      <c r="BM54" s="904"/>
      <c r="BN54" s="904"/>
      <c r="BO54" s="904"/>
      <c r="BP54" s="904"/>
      <c r="BQ54" s="904"/>
      <c r="BR54" s="904"/>
      <c r="BS54" s="904"/>
      <c r="BT54" s="904"/>
      <c r="BU54" s="904"/>
      <c r="BV54" s="904"/>
      <c r="BW54" s="904"/>
      <c r="BX54" s="904"/>
      <c r="BY54" s="904"/>
      <c r="BZ54" s="904"/>
      <c r="CA54" s="904"/>
      <c r="CB54" s="904"/>
      <c r="CC54" s="904"/>
      <c r="CD54" s="904"/>
      <c r="CE54" s="904"/>
      <c r="CF54" s="904"/>
      <c r="CG54" s="904"/>
      <c r="CH54" s="904"/>
      <c r="CI54" s="904"/>
      <c r="CJ54" s="904"/>
      <c r="CK54" s="904"/>
      <c r="CL54" s="904"/>
      <c r="CM54" s="904"/>
      <c r="CN54" s="904"/>
      <c r="CO54" s="904"/>
      <c r="CP54" s="904"/>
      <c r="CQ54" s="904"/>
      <c r="CR54" s="904"/>
      <c r="CS54" s="904"/>
      <c r="CT54" s="904"/>
      <c r="CU54" s="904"/>
      <c r="CV54" s="904"/>
      <c r="CW54" s="904"/>
      <c r="CX54" s="904"/>
      <c r="CY54" s="904"/>
      <c r="CZ54" s="904"/>
      <c r="DA54" s="904"/>
      <c r="DB54" s="904"/>
      <c r="DC54" s="904"/>
      <c r="DD54" s="904"/>
      <c r="DE54" s="904"/>
      <c r="DF54" s="904"/>
      <c r="DG54" s="904"/>
      <c r="DH54" s="904"/>
      <c r="DI54" s="904"/>
      <c r="DJ54" s="904"/>
      <c r="DK54" s="904"/>
      <c r="DL54" s="904"/>
      <c r="DM54" s="904"/>
      <c r="DN54" s="904"/>
      <c r="DO54" s="904"/>
      <c r="DP54" s="904"/>
      <c r="DQ54" s="904"/>
      <c r="DR54" s="904"/>
      <c r="DS54" s="904"/>
      <c r="DT54" s="904"/>
      <c r="DU54" s="904"/>
      <c r="DV54" s="904"/>
      <c r="DW54" s="904"/>
      <c r="DX54" s="904"/>
      <c r="DY54" s="904"/>
      <c r="DZ54" s="904"/>
      <c r="EA54" s="904"/>
      <c r="EB54" s="904"/>
      <c r="EC54" s="904"/>
      <c r="ED54" s="904"/>
      <c r="EE54" s="904"/>
      <c r="EF54" s="904"/>
      <c r="EG54" s="904"/>
      <c r="EH54" s="904"/>
      <c r="EI54" s="904"/>
      <c r="EJ54" s="904"/>
      <c r="EK54" s="904"/>
      <c r="EL54" s="904"/>
      <c r="EM54" s="904"/>
      <c r="EN54" s="904"/>
      <c r="EO54" s="904"/>
      <c r="EP54" s="904"/>
      <c r="EQ54" s="904"/>
      <c r="ER54" s="904"/>
      <c r="ES54" s="904"/>
      <c r="ET54" s="904"/>
      <c r="EU54" s="904"/>
      <c r="EV54" s="904"/>
      <c r="EW54" s="904"/>
      <c r="EX54" s="904"/>
      <c r="EY54" s="904"/>
      <c r="EZ54" s="904"/>
      <c r="FA54" s="904"/>
      <c r="FB54" s="904"/>
      <c r="FC54" s="904"/>
      <c r="FD54" s="904"/>
      <c r="FE54" s="904"/>
      <c r="FF54" s="904"/>
      <c r="FG54" s="904"/>
      <c r="FH54" s="904"/>
      <c r="FI54" s="904"/>
      <c r="FJ54" s="904"/>
      <c r="FK54" s="904"/>
      <c r="FL54" s="904"/>
      <c r="FM54" s="904"/>
      <c r="FN54" s="904"/>
      <c r="FO54" s="904"/>
      <c r="FP54" s="904"/>
      <c r="FQ54" s="904"/>
      <c r="FR54" s="904"/>
      <c r="FS54" s="904"/>
      <c r="FT54" s="904"/>
      <c r="FU54" s="904"/>
      <c r="FV54" s="904"/>
      <c r="FW54" s="904"/>
      <c r="FX54" s="904"/>
      <c r="FY54" s="904"/>
      <c r="FZ54" s="904"/>
      <c r="GA54" s="904"/>
      <c r="GB54" s="904"/>
      <c r="GC54" s="904"/>
      <c r="GD54" s="904"/>
      <c r="GE54" s="904"/>
      <c r="GF54" s="904"/>
      <c r="GG54" s="904"/>
      <c r="GH54" s="905"/>
    </row>
    <row r="55" spans="2:190" outlineLevel="1">
      <c r="B55" s="897"/>
      <c r="C55" s="538" t="s">
        <v>102</v>
      </c>
      <c r="D55" s="537" t="s">
        <v>21</v>
      </c>
      <c r="E55" s="537">
        <v>1</v>
      </c>
      <c r="F55" s="539">
        <f>J55</f>
        <v>0</v>
      </c>
      <c r="G55" s="537">
        <f t="shared" ref="G55:G62" si="14">E55-F55</f>
        <v>1</v>
      </c>
      <c r="H55" s="536">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97"/>
      <c r="C56" s="538" t="s">
        <v>103</v>
      </c>
      <c r="D56" s="537" t="s">
        <v>21</v>
      </c>
      <c r="E56" s="537">
        <v>1</v>
      </c>
      <c r="F56" s="539">
        <f t="shared" ref="F56:F62" si="17">J56</f>
        <v>0</v>
      </c>
      <c r="G56" s="537">
        <f t="shared" si="14"/>
        <v>1</v>
      </c>
      <c r="H56" s="536">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97"/>
      <c r="C57" s="538" t="s">
        <v>104</v>
      </c>
      <c r="D57" s="537" t="s">
        <v>21</v>
      </c>
      <c r="E57" s="537">
        <v>1</v>
      </c>
      <c r="F57" s="539">
        <f t="shared" si="17"/>
        <v>0</v>
      </c>
      <c r="G57" s="537">
        <f t="shared" si="14"/>
        <v>1</v>
      </c>
      <c r="H57" s="536">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97"/>
      <c r="C58" s="538" t="s">
        <v>105</v>
      </c>
      <c r="D58" s="537" t="s">
        <v>21</v>
      </c>
      <c r="E58" s="537">
        <v>1</v>
      </c>
      <c r="F58" s="539">
        <f t="shared" si="17"/>
        <v>0</v>
      </c>
      <c r="G58" s="537">
        <f t="shared" si="14"/>
        <v>1</v>
      </c>
      <c r="H58" s="536">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97"/>
      <c r="C59" s="538" t="s">
        <v>106</v>
      </c>
      <c r="D59" s="537" t="s">
        <v>21</v>
      </c>
      <c r="E59" s="537">
        <v>1</v>
      </c>
      <c r="F59" s="539">
        <f t="shared" si="17"/>
        <v>0</v>
      </c>
      <c r="G59" s="537">
        <f t="shared" si="14"/>
        <v>1</v>
      </c>
      <c r="H59" s="536">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97"/>
      <c r="C60" s="538" t="s">
        <v>107</v>
      </c>
      <c r="D60" s="537" t="s">
        <v>21</v>
      </c>
      <c r="E60" s="537">
        <v>1</v>
      </c>
      <c r="F60" s="539">
        <f t="shared" si="17"/>
        <v>0</v>
      </c>
      <c r="G60" s="537">
        <f t="shared" si="14"/>
        <v>1</v>
      </c>
      <c r="H60" s="536">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97"/>
      <c r="C61" s="538" t="s">
        <v>108</v>
      </c>
      <c r="D61" s="537" t="s">
        <v>21</v>
      </c>
      <c r="E61" s="537">
        <v>1</v>
      </c>
      <c r="F61" s="539">
        <f t="shared" si="17"/>
        <v>0</v>
      </c>
      <c r="G61" s="537">
        <f t="shared" si="14"/>
        <v>1</v>
      </c>
      <c r="H61" s="536">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97"/>
      <c r="C62" s="538" t="s">
        <v>109</v>
      </c>
      <c r="D62" s="537" t="s">
        <v>21</v>
      </c>
      <c r="E62" s="537">
        <v>1</v>
      </c>
      <c r="F62" s="539">
        <f t="shared" si="17"/>
        <v>0</v>
      </c>
      <c r="G62" s="537">
        <f t="shared" si="14"/>
        <v>1</v>
      </c>
      <c r="H62" s="536">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98">
        <v>27</v>
      </c>
      <c r="C63" s="562" t="s">
        <v>110</v>
      </c>
      <c r="D63" s="563" t="s">
        <v>23</v>
      </c>
      <c r="E63" s="563">
        <f>AVERAGE(E64:E70)</f>
        <v>1</v>
      </c>
      <c r="F63" s="565">
        <f>AVERAGE(F64:F70)</f>
        <v>0</v>
      </c>
      <c r="G63" s="563">
        <v>0</v>
      </c>
      <c r="H63" s="564">
        <v>0</v>
      </c>
      <c r="J63" s="903"/>
      <c r="K63" s="904"/>
      <c r="L63" s="904"/>
      <c r="M63" s="904"/>
      <c r="N63" s="904"/>
      <c r="O63" s="904"/>
      <c r="P63" s="904"/>
      <c r="Q63" s="904"/>
      <c r="R63" s="904"/>
      <c r="S63" s="904"/>
      <c r="T63" s="904"/>
      <c r="U63" s="904"/>
      <c r="V63" s="904"/>
      <c r="W63" s="904"/>
      <c r="X63" s="904"/>
      <c r="Y63" s="904"/>
      <c r="Z63" s="904"/>
      <c r="AA63" s="904"/>
      <c r="AB63" s="904"/>
      <c r="AC63" s="904"/>
      <c r="AD63" s="904"/>
      <c r="AE63" s="904"/>
      <c r="AF63" s="904"/>
      <c r="AG63" s="904"/>
      <c r="AH63" s="904"/>
      <c r="AI63" s="904"/>
      <c r="AJ63" s="904"/>
      <c r="AK63" s="904"/>
      <c r="AL63" s="904"/>
      <c r="AM63" s="904"/>
      <c r="AN63" s="904"/>
      <c r="AO63" s="904"/>
      <c r="AP63" s="904"/>
      <c r="AQ63" s="904"/>
      <c r="AR63" s="904"/>
      <c r="AS63" s="904"/>
      <c r="AT63" s="904"/>
      <c r="AU63" s="904"/>
      <c r="AV63" s="904"/>
      <c r="AW63" s="904"/>
      <c r="AX63" s="904"/>
      <c r="AY63" s="904"/>
      <c r="AZ63" s="904"/>
      <c r="BA63" s="904"/>
      <c r="BB63" s="904"/>
      <c r="BC63" s="904"/>
      <c r="BD63" s="904"/>
      <c r="BE63" s="904"/>
      <c r="BF63" s="904"/>
      <c r="BG63" s="904"/>
      <c r="BH63" s="904"/>
      <c r="BI63" s="904"/>
      <c r="BJ63" s="904"/>
      <c r="BK63" s="904"/>
      <c r="BL63" s="904"/>
      <c r="BM63" s="904"/>
      <c r="BN63" s="904"/>
      <c r="BO63" s="904"/>
      <c r="BP63" s="904"/>
      <c r="BQ63" s="904"/>
      <c r="BR63" s="904"/>
      <c r="BS63" s="904"/>
      <c r="BT63" s="904"/>
      <c r="BU63" s="904"/>
      <c r="BV63" s="904"/>
      <c r="BW63" s="904"/>
      <c r="BX63" s="904"/>
      <c r="BY63" s="904"/>
      <c r="BZ63" s="904"/>
      <c r="CA63" s="904"/>
      <c r="CB63" s="904"/>
      <c r="CC63" s="904"/>
      <c r="CD63" s="904"/>
      <c r="CE63" s="904"/>
      <c r="CF63" s="904"/>
      <c r="CG63" s="904"/>
      <c r="CH63" s="904"/>
      <c r="CI63" s="904"/>
      <c r="CJ63" s="904"/>
      <c r="CK63" s="904"/>
      <c r="CL63" s="904"/>
      <c r="CM63" s="904"/>
      <c r="CN63" s="904"/>
      <c r="CO63" s="904"/>
      <c r="CP63" s="904"/>
      <c r="CQ63" s="904"/>
      <c r="CR63" s="904"/>
      <c r="CS63" s="904"/>
      <c r="CT63" s="904"/>
      <c r="CU63" s="904"/>
      <c r="CV63" s="904"/>
      <c r="CW63" s="904"/>
      <c r="CX63" s="904"/>
      <c r="CY63" s="904"/>
      <c r="CZ63" s="904"/>
      <c r="DA63" s="904"/>
      <c r="DB63" s="904"/>
      <c r="DC63" s="904"/>
      <c r="DD63" s="904"/>
      <c r="DE63" s="904"/>
      <c r="DF63" s="904"/>
      <c r="DG63" s="904"/>
      <c r="DH63" s="904"/>
      <c r="DI63" s="904"/>
      <c r="DJ63" s="904"/>
      <c r="DK63" s="904"/>
      <c r="DL63" s="904"/>
      <c r="DM63" s="904"/>
      <c r="DN63" s="904"/>
      <c r="DO63" s="904"/>
      <c r="DP63" s="904"/>
      <c r="DQ63" s="904"/>
      <c r="DR63" s="904"/>
      <c r="DS63" s="904"/>
      <c r="DT63" s="904"/>
      <c r="DU63" s="904"/>
      <c r="DV63" s="904"/>
      <c r="DW63" s="904"/>
      <c r="DX63" s="904"/>
      <c r="DY63" s="904"/>
      <c r="DZ63" s="904"/>
      <c r="EA63" s="904"/>
      <c r="EB63" s="904"/>
      <c r="EC63" s="904"/>
      <c r="ED63" s="904"/>
      <c r="EE63" s="904"/>
      <c r="EF63" s="904"/>
      <c r="EG63" s="904"/>
      <c r="EH63" s="904"/>
      <c r="EI63" s="904"/>
      <c r="EJ63" s="904"/>
      <c r="EK63" s="904"/>
      <c r="EL63" s="904"/>
      <c r="EM63" s="904"/>
      <c r="EN63" s="904"/>
      <c r="EO63" s="904"/>
      <c r="EP63" s="904"/>
      <c r="EQ63" s="904"/>
      <c r="ER63" s="904"/>
      <c r="ES63" s="904"/>
      <c r="ET63" s="904"/>
      <c r="EU63" s="904"/>
      <c r="EV63" s="904"/>
      <c r="EW63" s="904"/>
      <c r="EX63" s="904"/>
      <c r="EY63" s="904"/>
      <c r="EZ63" s="904"/>
      <c r="FA63" s="904"/>
      <c r="FB63" s="904"/>
      <c r="FC63" s="904"/>
      <c r="FD63" s="904"/>
      <c r="FE63" s="904"/>
      <c r="FF63" s="904"/>
      <c r="FG63" s="904"/>
      <c r="FH63" s="904"/>
      <c r="FI63" s="904"/>
      <c r="FJ63" s="904"/>
      <c r="FK63" s="904"/>
      <c r="FL63" s="904"/>
      <c r="FM63" s="904"/>
      <c r="FN63" s="904"/>
      <c r="FO63" s="904"/>
      <c r="FP63" s="904"/>
      <c r="FQ63" s="904"/>
      <c r="FR63" s="904"/>
      <c r="FS63" s="904"/>
      <c r="FT63" s="904"/>
      <c r="FU63" s="904"/>
      <c r="FV63" s="904"/>
      <c r="FW63" s="904"/>
      <c r="FX63" s="904"/>
      <c r="FY63" s="904"/>
      <c r="FZ63" s="904"/>
      <c r="GA63" s="904"/>
      <c r="GB63" s="904"/>
      <c r="GC63" s="904"/>
      <c r="GD63" s="904"/>
      <c r="GE63" s="904"/>
      <c r="GF63" s="904"/>
      <c r="GG63" s="904"/>
      <c r="GH63" s="905"/>
    </row>
    <row r="64" spans="2:190" outlineLevel="1">
      <c r="B64" s="898"/>
      <c r="C64" s="540" t="s">
        <v>111</v>
      </c>
      <c r="D64" s="22" t="s">
        <v>98</v>
      </c>
      <c r="E64" s="23">
        <v>1</v>
      </c>
      <c r="F64" s="541">
        <f>J64</f>
        <v>0</v>
      </c>
      <c r="G64" s="541">
        <f>E64-F64</f>
        <v>1</v>
      </c>
      <c r="H64" s="542">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98"/>
      <c r="C65" s="543" t="s">
        <v>112</v>
      </c>
      <c r="D65" s="14" t="s">
        <v>23</v>
      </c>
      <c r="E65" s="13">
        <v>1</v>
      </c>
      <c r="F65" s="541">
        <f t="shared" ref="F65:F69" si="20">J65</f>
        <v>0</v>
      </c>
      <c r="G65" s="13">
        <f t="shared" si="6"/>
        <v>1</v>
      </c>
      <c r="H65" s="536">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98"/>
      <c r="C66" s="543" t="s">
        <v>113</v>
      </c>
      <c r="D66" s="14" t="s">
        <v>23</v>
      </c>
      <c r="E66" s="13">
        <v>1</v>
      </c>
      <c r="F66" s="541">
        <f t="shared" si="20"/>
        <v>0</v>
      </c>
      <c r="G66" s="13">
        <f t="shared" si="6"/>
        <v>1</v>
      </c>
      <c r="H66" s="536">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98"/>
      <c r="C67" s="543" t="s">
        <v>114</v>
      </c>
      <c r="D67" s="14" t="s">
        <v>23</v>
      </c>
      <c r="E67" s="13">
        <v>1</v>
      </c>
      <c r="F67" s="541">
        <f t="shared" si="20"/>
        <v>0</v>
      </c>
      <c r="G67" s="13">
        <f t="shared" si="6"/>
        <v>1</v>
      </c>
      <c r="H67" s="536">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98"/>
      <c r="C68" s="543" t="s">
        <v>115</v>
      </c>
      <c r="D68" s="14" t="s">
        <v>23</v>
      </c>
      <c r="E68" s="13">
        <v>1</v>
      </c>
      <c r="F68" s="541">
        <f t="shared" si="20"/>
        <v>0</v>
      </c>
      <c r="G68" s="13">
        <f t="shared" si="6"/>
        <v>1</v>
      </c>
      <c r="H68" s="536">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98"/>
      <c r="C69" s="543" t="s">
        <v>116</v>
      </c>
      <c r="D69" s="14" t="s">
        <v>23</v>
      </c>
      <c r="E69" s="13">
        <v>1</v>
      </c>
      <c r="F69" s="541">
        <f t="shared" si="20"/>
        <v>0</v>
      </c>
      <c r="G69" s="13">
        <f t="shared" si="6"/>
        <v>1</v>
      </c>
      <c r="H69" s="536">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99"/>
      <c r="C70" s="545" t="s">
        <v>117</v>
      </c>
      <c r="D70" s="546" t="s">
        <v>23</v>
      </c>
      <c r="E70" s="547">
        <v>1</v>
      </c>
      <c r="F70" s="548">
        <f>J70</f>
        <v>0</v>
      </c>
      <c r="G70" s="547">
        <f t="shared" si="6"/>
        <v>1</v>
      </c>
      <c r="H70" s="549">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95" t="s">
        <v>457</v>
      </c>
      <c r="C71" s="896"/>
      <c r="D71" s="554"/>
      <c r="E71" s="555"/>
      <c r="F71" s="609">
        <f>AVERAGE(F72:F82)</f>
        <v>3</v>
      </c>
      <c r="G71" s="557"/>
      <c r="H71" s="557">
        <f>AVERAGE(H72:H82)</f>
        <v>0.54545454545454541</v>
      </c>
      <c r="J71" s="893"/>
      <c r="K71" s="894"/>
      <c r="L71" s="894"/>
      <c r="M71" s="894"/>
      <c r="N71" s="894"/>
      <c r="O71" s="894"/>
      <c r="P71" s="894"/>
      <c r="Q71" s="894"/>
      <c r="R71" s="894"/>
      <c r="S71" s="894"/>
      <c r="T71" s="894"/>
      <c r="U71" s="894"/>
      <c r="V71" s="894"/>
      <c r="W71" s="894"/>
      <c r="X71" s="894"/>
      <c r="Y71" s="894"/>
      <c r="Z71" s="894"/>
      <c r="AA71" s="894"/>
      <c r="AB71" s="894"/>
      <c r="AC71" s="894"/>
      <c r="AD71" s="894"/>
      <c r="AE71" s="894"/>
      <c r="AF71" s="894"/>
      <c r="AG71" s="894"/>
      <c r="AH71" s="894"/>
      <c r="AI71" s="894"/>
      <c r="AJ71" s="894"/>
      <c r="AK71" s="894"/>
      <c r="AL71" s="894"/>
      <c r="AM71" s="894"/>
      <c r="AN71" s="894"/>
      <c r="AO71" s="894"/>
      <c r="AP71" s="894"/>
      <c r="AQ71" s="894"/>
      <c r="AR71" s="894"/>
      <c r="AS71" s="894"/>
      <c r="AT71" s="894"/>
      <c r="AU71" s="894"/>
      <c r="AV71" s="894"/>
      <c r="AW71" s="894"/>
      <c r="AX71" s="894"/>
      <c r="AY71" s="894"/>
      <c r="AZ71" s="894"/>
      <c r="BA71" s="894"/>
      <c r="BB71" s="894"/>
      <c r="BC71" s="894"/>
      <c r="BD71" s="894"/>
      <c r="BE71" s="894"/>
      <c r="BF71" s="894"/>
      <c r="BG71" s="894"/>
      <c r="BH71" s="894"/>
      <c r="BI71" s="894"/>
      <c r="BJ71" s="894"/>
      <c r="BK71" s="894"/>
      <c r="BL71" s="894"/>
      <c r="BM71" s="894"/>
      <c r="BN71" s="894"/>
      <c r="BO71" s="894"/>
      <c r="BP71" s="894"/>
      <c r="BQ71" s="894"/>
      <c r="BR71" s="894"/>
      <c r="BS71" s="894"/>
      <c r="BT71" s="894"/>
      <c r="BU71" s="894"/>
      <c r="BV71" s="894"/>
      <c r="BW71" s="894"/>
      <c r="BX71" s="894"/>
      <c r="BY71" s="894"/>
      <c r="BZ71" s="894"/>
      <c r="CA71" s="894"/>
      <c r="CB71" s="894"/>
      <c r="CC71" s="894"/>
      <c r="CD71" s="894"/>
      <c r="CE71" s="894"/>
      <c r="CF71" s="894"/>
      <c r="CG71" s="894"/>
      <c r="CH71" s="894"/>
      <c r="CI71" s="894"/>
      <c r="CJ71" s="894"/>
      <c r="CK71" s="894"/>
      <c r="CL71" s="894"/>
      <c r="CM71" s="894"/>
      <c r="CN71" s="894"/>
      <c r="CO71" s="894"/>
      <c r="CP71" s="894"/>
      <c r="CQ71" s="894"/>
      <c r="CR71" s="894"/>
      <c r="CS71" s="894"/>
      <c r="CT71" s="894"/>
      <c r="CU71" s="894"/>
      <c r="CV71" s="894"/>
      <c r="CW71" s="894"/>
      <c r="CX71" s="894"/>
      <c r="CY71" s="894"/>
      <c r="CZ71" s="894"/>
      <c r="DA71" s="894"/>
      <c r="DB71" s="894"/>
      <c r="DC71" s="894"/>
      <c r="DD71" s="894"/>
      <c r="DE71" s="894"/>
      <c r="DF71" s="894"/>
      <c r="DG71" s="894"/>
      <c r="DH71" s="894"/>
      <c r="DI71" s="894"/>
      <c r="DJ71" s="894"/>
      <c r="DK71" s="894"/>
      <c r="DL71" s="894"/>
      <c r="DM71" s="894"/>
      <c r="DN71" s="894"/>
      <c r="DO71" s="894"/>
      <c r="DP71" s="894"/>
      <c r="DQ71" s="894"/>
      <c r="DR71" s="894"/>
      <c r="DS71" s="894"/>
      <c r="DT71" s="894"/>
      <c r="DU71" s="894"/>
      <c r="DV71" s="894"/>
      <c r="DW71" s="894"/>
      <c r="DX71" s="894"/>
      <c r="DY71" s="894"/>
      <c r="DZ71" s="894"/>
      <c r="EA71" s="894"/>
      <c r="EB71" s="894"/>
      <c r="EC71" s="894"/>
      <c r="ED71" s="894"/>
      <c r="EE71" s="894"/>
      <c r="EF71" s="894"/>
      <c r="EG71" s="894"/>
      <c r="EH71" s="894"/>
      <c r="EI71" s="894"/>
      <c r="EJ71" s="894"/>
      <c r="EK71" s="894"/>
      <c r="EL71" s="894"/>
      <c r="EM71" s="894"/>
      <c r="EN71" s="894"/>
      <c r="EO71" s="894"/>
      <c r="EP71" s="894"/>
      <c r="EQ71" s="894"/>
      <c r="ER71" s="894"/>
      <c r="ES71" s="894"/>
      <c r="ET71" s="894"/>
      <c r="EU71" s="894"/>
      <c r="EV71" s="894"/>
      <c r="EW71" s="894"/>
      <c r="EX71" s="894"/>
      <c r="EY71" s="894"/>
      <c r="EZ71" s="894"/>
      <c r="FA71" s="894"/>
      <c r="FB71" s="894"/>
      <c r="FC71" s="894"/>
      <c r="FD71" s="894"/>
      <c r="FE71" s="894"/>
      <c r="FF71" s="894"/>
      <c r="FG71" s="894"/>
      <c r="FH71" s="894"/>
      <c r="FI71" s="894"/>
      <c r="FJ71" s="894"/>
      <c r="FK71" s="894"/>
      <c r="FL71" s="894"/>
      <c r="FM71" s="894"/>
      <c r="FN71" s="894"/>
      <c r="FO71" s="894"/>
      <c r="FP71" s="894"/>
      <c r="FQ71" s="894"/>
      <c r="FR71" s="894"/>
      <c r="FS71" s="894"/>
      <c r="FT71" s="894"/>
      <c r="FU71" s="894"/>
      <c r="FV71" s="894"/>
      <c r="FW71" s="894"/>
      <c r="FX71" s="894"/>
      <c r="FY71" s="894"/>
      <c r="FZ71" s="894"/>
      <c r="GA71" s="894"/>
      <c r="GB71" s="894"/>
      <c r="GC71" s="894"/>
      <c r="GD71" s="894"/>
      <c r="GE71" s="894"/>
      <c r="GF71" s="894"/>
      <c r="GG71" s="894"/>
      <c r="GH71" s="894"/>
    </row>
    <row r="72" spans="2:190" ht="15" outlineLevel="1" thickTop="1">
      <c r="B72" s="528">
        <v>1</v>
      </c>
      <c r="C72" s="538" t="s">
        <v>87</v>
      </c>
      <c r="D72" s="537" t="s">
        <v>21</v>
      </c>
      <c r="E72" s="537">
        <v>4</v>
      </c>
      <c r="F72" s="539">
        <f>J72</f>
        <v>3</v>
      </c>
      <c r="G72" s="537">
        <f>E72-F72</f>
        <v>1</v>
      </c>
      <c r="H72" s="536">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28">
        <v>2</v>
      </c>
      <c r="C73" s="538" t="s">
        <v>88</v>
      </c>
      <c r="D73" s="537" t="s">
        <v>21</v>
      </c>
      <c r="E73" s="537">
        <v>4</v>
      </c>
      <c r="F73" s="539">
        <f t="shared" ref="F73:F82" si="21">J73</f>
        <v>3</v>
      </c>
      <c r="G73" s="537">
        <f t="shared" ref="G73:G82" si="22">E73-F73</f>
        <v>1</v>
      </c>
      <c r="H73" s="536">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28">
        <v>3</v>
      </c>
      <c r="C74" s="538" t="s">
        <v>460</v>
      </c>
      <c r="D74" s="537" t="s">
        <v>21</v>
      </c>
      <c r="E74" s="537">
        <v>4</v>
      </c>
      <c r="F74" s="539">
        <f t="shared" si="21"/>
        <v>3</v>
      </c>
      <c r="G74" s="537">
        <f t="shared" si="22"/>
        <v>1</v>
      </c>
      <c r="H74" s="536">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28">
        <v>4</v>
      </c>
      <c r="C75" s="538" t="s">
        <v>461</v>
      </c>
      <c r="D75" s="537" t="s">
        <v>21</v>
      </c>
      <c r="E75" s="537">
        <v>4</v>
      </c>
      <c r="F75" s="539">
        <f t="shared" si="21"/>
        <v>3</v>
      </c>
      <c r="G75" s="537">
        <f t="shared" si="22"/>
        <v>1</v>
      </c>
      <c r="H75" s="536">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28">
        <v>5</v>
      </c>
      <c r="C76" s="538" t="s">
        <v>462</v>
      </c>
      <c r="D76" s="537" t="s">
        <v>21</v>
      </c>
      <c r="E76" s="537">
        <v>4</v>
      </c>
      <c r="F76" s="539">
        <f t="shared" si="21"/>
        <v>3</v>
      </c>
      <c r="G76" s="537">
        <f t="shared" si="22"/>
        <v>1</v>
      </c>
      <c r="H76" s="536">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28">
        <v>6</v>
      </c>
      <c r="C77" s="538" t="s">
        <v>465</v>
      </c>
      <c r="D77" s="537" t="s">
        <v>21</v>
      </c>
      <c r="E77" s="537">
        <v>8</v>
      </c>
      <c r="F77" s="539">
        <f t="shared" si="21"/>
        <v>6</v>
      </c>
      <c r="G77" s="537">
        <f t="shared" ref="G77:G81" si="24">E77-F77</f>
        <v>2</v>
      </c>
      <c r="H77" s="536">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28">
        <v>7</v>
      </c>
      <c r="C78" s="538" t="s">
        <v>466</v>
      </c>
      <c r="D78" s="537" t="s">
        <v>21</v>
      </c>
      <c r="E78" s="537">
        <v>8</v>
      </c>
      <c r="F78" s="539">
        <f t="shared" si="21"/>
        <v>6</v>
      </c>
      <c r="G78" s="537">
        <f t="shared" si="24"/>
        <v>2</v>
      </c>
      <c r="H78" s="536">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28">
        <v>8</v>
      </c>
      <c r="C79" s="538" t="s">
        <v>467</v>
      </c>
      <c r="D79" s="537" t="s">
        <v>21</v>
      </c>
      <c r="E79" s="537">
        <v>8</v>
      </c>
      <c r="F79" s="539">
        <f t="shared" si="21"/>
        <v>6</v>
      </c>
      <c r="G79" s="537">
        <f t="shared" si="24"/>
        <v>2</v>
      </c>
      <c r="H79" s="536">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28">
        <v>9</v>
      </c>
      <c r="C80" s="538" t="s">
        <v>90</v>
      </c>
      <c r="D80" s="537" t="s">
        <v>21</v>
      </c>
      <c r="E80" s="537">
        <v>4</v>
      </c>
      <c r="F80" s="539">
        <f t="shared" si="21"/>
        <v>0</v>
      </c>
      <c r="G80" s="537">
        <f t="shared" si="24"/>
        <v>4</v>
      </c>
      <c r="H80" s="536">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28">
        <v>10</v>
      </c>
      <c r="C81" s="538" t="s">
        <v>463</v>
      </c>
      <c r="D81" s="537" t="s">
        <v>21</v>
      </c>
      <c r="E81" s="537">
        <v>4</v>
      </c>
      <c r="F81" s="539">
        <f t="shared" si="21"/>
        <v>0</v>
      </c>
      <c r="G81" s="537">
        <f t="shared" si="24"/>
        <v>4</v>
      </c>
      <c r="H81" s="536">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28">
        <v>11</v>
      </c>
      <c r="C82" s="538" t="s">
        <v>464</v>
      </c>
      <c r="D82" s="537" t="s">
        <v>21</v>
      </c>
      <c r="E82" s="537">
        <v>4</v>
      </c>
      <c r="F82" s="539">
        <f t="shared" si="21"/>
        <v>0</v>
      </c>
      <c r="G82" s="537">
        <f t="shared" si="22"/>
        <v>4</v>
      </c>
      <c r="H82" s="536">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95" t="s">
        <v>458</v>
      </c>
      <c r="C83" s="896"/>
      <c r="D83" s="554"/>
      <c r="E83" s="555"/>
      <c r="F83" s="556"/>
      <c r="G83" s="556"/>
      <c r="H83" s="557">
        <f>AVERAGE(H84:H95)</f>
        <v>0</v>
      </c>
      <c r="J83" s="893"/>
      <c r="K83" s="894"/>
      <c r="L83" s="894"/>
      <c r="M83" s="894"/>
      <c r="N83" s="894"/>
      <c r="O83" s="894"/>
      <c r="P83" s="894"/>
      <c r="Q83" s="894"/>
      <c r="R83" s="894"/>
      <c r="S83" s="894"/>
      <c r="T83" s="894"/>
      <c r="U83" s="894"/>
      <c r="V83" s="894"/>
      <c r="W83" s="894"/>
      <c r="X83" s="894"/>
      <c r="Y83" s="894"/>
      <c r="Z83" s="894"/>
      <c r="AA83" s="894"/>
      <c r="AB83" s="894"/>
      <c r="AC83" s="894"/>
      <c r="AD83" s="894"/>
      <c r="AE83" s="894"/>
      <c r="AF83" s="894"/>
      <c r="AG83" s="894"/>
      <c r="AH83" s="894"/>
      <c r="AI83" s="894"/>
      <c r="AJ83" s="894"/>
      <c r="AK83" s="894"/>
      <c r="AL83" s="894"/>
      <c r="AM83" s="894"/>
      <c r="AN83" s="894"/>
      <c r="AO83" s="894"/>
      <c r="AP83" s="894"/>
      <c r="AQ83" s="894"/>
      <c r="AR83" s="894"/>
      <c r="AS83" s="894"/>
      <c r="AT83" s="894"/>
      <c r="AU83" s="894"/>
      <c r="AV83" s="894"/>
      <c r="AW83" s="894"/>
      <c r="AX83" s="894"/>
      <c r="AY83" s="894"/>
      <c r="AZ83" s="894"/>
      <c r="BA83" s="894"/>
      <c r="BB83" s="894"/>
      <c r="BC83" s="894"/>
      <c r="BD83" s="894"/>
      <c r="BE83" s="894"/>
      <c r="BF83" s="894"/>
      <c r="BG83" s="894"/>
      <c r="BH83" s="894"/>
      <c r="BI83" s="894"/>
      <c r="BJ83" s="894"/>
      <c r="BK83" s="894"/>
      <c r="BL83" s="894"/>
      <c r="BM83" s="894"/>
      <c r="BN83" s="894"/>
      <c r="BO83" s="894"/>
      <c r="BP83" s="894"/>
      <c r="BQ83" s="894"/>
      <c r="BR83" s="894"/>
      <c r="BS83" s="894"/>
      <c r="BT83" s="894"/>
      <c r="BU83" s="894"/>
      <c r="BV83" s="894"/>
      <c r="BW83" s="894"/>
      <c r="BX83" s="894"/>
      <c r="BY83" s="894"/>
      <c r="BZ83" s="894"/>
      <c r="CA83" s="894"/>
      <c r="CB83" s="894"/>
      <c r="CC83" s="894"/>
      <c r="CD83" s="894"/>
      <c r="CE83" s="894"/>
      <c r="CF83" s="894"/>
      <c r="CG83" s="894"/>
      <c r="CH83" s="894"/>
      <c r="CI83" s="894"/>
      <c r="CJ83" s="894"/>
      <c r="CK83" s="894"/>
      <c r="CL83" s="894"/>
      <c r="CM83" s="894"/>
      <c r="CN83" s="894"/>
      <c r="CO83" s="894"/>
      <c r="CP83" s="894"/>
      <c r="CQ83" s="894"/>
      <c r="CR83" s="894"/>
      <c r="CS83" s="894"/>
      <c r="CT83" s="894"/>
      <c r="CU83" s="894"/>
      <c r="CV83" s="894"/>
      <c r="CW83" s="894"/>
      <c r="CX83" s="894"/>
      <c r="CY83" s="894"/>
      <c r="CZ83" s="894"/>
      <c r="DA83" s="894"/>
      <c r="DB83" s="894"/>
      <c r="DC83" s="894"/>
      <c r="DD83" s="894"/>
      <c r="DE83" s="894"/>
      <c r="DF83" s="894"/>
      <c r="DG83" s="894"/>
      <c r="DH83" s="894"/>
      <c r="DI83" s="894"/>
      <c r="DJ83" s="894"/>
      <c r="DK83" s="894"/>
      <c r="DL83" s="894"/>
      <c r="DM83" s="894"/>
      <c r="DN83" s="894"/>
      <c r="DO83" s="894"/>
      <c r="DP83" s="894"/>
      <c r="DQ83" s="894"/>
      <c r="DR83" s="894"/>
      <c r="DS83" s="894"/>
      <c r="DT83" s="894"/>
      <c r="DU83" s="894"/>
      <c r="DV83" s="894"/>
      <c r="DW83" s="894"/>
      <c r="DX83" s="894"/>
      <c r="DY83" s="894"/>
      <c r="DZ83" s="894"/>
      <c r="EA83" s="894"/>
      <c r="EB83" s="894"/>
      <c r="EC83" s="894"/>
      <c r="ED83" s="894"/>
      <c r="EE83" s="894"/>
      <c r="EF83" s="894"/>
      <c r="EG83" s="894"/>
      <c r="EH83" s="894"/>
      <c r="EI83" s="894"/>
      <c r="EJ83" s="894"/>
      <c r="EK83" s="894"/>
      <c r="EL83" s="894"/>
      <c r="EM83" s="894"/>
      <c r="EN83" s="894"/>
      <c r="EO83" s="894"/>
      <c r="EP83" s="894"/>
      <c r="EQ83" s="894"/>
      <c r="ER83" s="894"/>
      <c r="ES83" s="894"/>
      <c r="ET83" s="894"/>
      <c r="EU83" s="894"/>
      <c r="EV83" s="894"/>
      <c r="EW83" s="894"/>
      <c r="EX83" s="894"/>
      <c r="EY83" s="894"/>
      <c r="EZ83" s="894"/>
      <c r="FA83" s="894"/>
      <c r="FB83" s="894"/>
      <c r="FC83" s="894"/>
      <c r="FD83" s="894"/>
      <c r="FE83" s="894"/>
      <c r="FF83" s="894"/>
      <c r="FG83" s="894"/>
      <c r="FH83" s="894"/>
      <c r="FI83" s="894"/>
      <c r="FJ83" s="894"/>
      <c r="FK83" s="894"/>
      <c r="FL83" s="894"/>
      <c r="FM83" s="894"/>
      <c r="FN83" s="894"/>
      <c r="FO83" s="894"/>
      <c r="FP83" s="894"/>
      <c r="FQ83" s="894"/>
      <c r="FR83" s="894"/>
      <c r="FS83" s="894"/>
      <c r="FT83" s="894"/>
      <c r="FU83" s="894"/>
      <c r="FV83" s="894"/>
      <c r="FW83" s="894"/>
      <c r="FX83" s="894"/>
      <c r="FY83" s="894"/>
      <c r="FZ83" s="894"/>
      <c r="GA83" s="894"/>
      <c r="GB83" s="894"/>
      <c r="GC83" s="894"/>
      <c r="GD83" s="894"/>
      <c r="GE83" s="894"/>
      <c r="GF83" s="894"/>
      <c r="GG83" s="894"/>
      <c r="GH83" s="894"/>
    </row>
    <row r="84" spans="2:190" ht="15" outlineLevel="1" thickTop="1">
      <c r="B84" s="528">
        <v>1</v>
      </c>
      <c r="C84" s="538" t="s">
        <v>87</v>
      </c>
      <c r="D84" s="537" t="s">
        <v>21</v>
      </c>
      <c r="E84" s="537">
        <v>32</v>
      </c>
      <c r="F84" s="539">
        <f>J84</f>
        <v>0</v>
      </c>
      <c r="G84" s="537">
        <f>E84-F84</f>
        <v>32</v>
      </c>
      <c r="H84" s="536">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28">
        <v>2</v>
      </c>
      <c r="C85" s="538" t="s">
        <v>88</v>
      </c>
      <c r="D85" s="537" t="s">
        <v>21</v>
      </c>
      <c r="E85" s="537">
        <v>32</v>
      </c>
      <c r="F85" s="539">
        <f t="shared" ref="F85:F95" si="27">J85</f>
        <v>0</v>
      </c>
      <c r="G85" s="537">
        <f t="shared" ref="G85:G95" si="28">E85-F85</f>
        <v>32</v>
      </c>
      <c r="H85" s="536">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28">
        <v>3</v>
      </c>
      <c r="C86" s="538" t="s">
        <v>460</v>
      </c>
      <c r="D86" s="537" t="s">
        <v>21</v>
      </c>
      <c r="E86" s="537">
        <v>32</v>
      </c>
      <c r="F86" s="539">
        <f t="shared" si="27"/>
        <v>0</v>
      </c>
      <c r="G86" s="537">
        <f t="shared" si="28"/>
        <v>32</v>
      </c>
      <c r="H86" s="536">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28">
        <v>4</v>
      </c>
      <c r="C87" s="538" t="s">
        <v>461</v>
      </c>
      <c r="D87" s="537" t="s">
        <v>21</v>
      </c>
      <c r="E87" s="537">
        <v>32</v>
      </c>
      <c r="F87" s="539">
        <f t="shared" si="27"/>
        <v>0</v>
      </c>
      <c r="G87" s="537">
        <f t="shared" si="28"/>
        <v>32</v>
      </c>
      <c r="H87" s="536">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28">
        <v>5</v>
      </c>
      <c r="C88" s="538" t="s">
        <v>462</v>
      </c>
      <c r="D88" s="537" t="s">
        <v>21</v>
      </c>
      <c r="E88" s="537">
        <v>32</v>
      </c>
      <c r="F88" s="539">
        <f t="shared" si="27"/>
        <v>0</v>
      </c>
      <c r="G88" s="537">
        <f t="shared" si="28"/>
        <v>32</v>
      </c>
      <c r="H88" s="536">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28">
        <v>6</v>
      </c>
      <c r="C89" s="538" t="s">
        <v>468</v>
      </c>
      <c r="D89" s="537" t="s">
        <v>21</v>
      </c>
      <c r="E89" s="537">
        <v>32</v>
      </c>
      <c r="F89" s="539">
        <f t="shared" si="27"/>
        <v>0</v>
      </c>
      <c r="G89" s="537">
        <f t="shared" si="28"/>
        <v>32</v>
      </c>
      <c r="H89" s="536">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28">
        <v>7</v>
      </c>
      <c r="C90" s="538" t="s">
        <v>469</v>
      </c>
      <c r="D90" s="537" t="s">
        <v>21</v>
      </c>
      <c r="E90" s="537">
        <v>32</v>
      </c>
      <c r="F90" s="539">
        <f t="shared" si="27"/>
        <v>0</v>
      </c>
      <c r="G90" s="537">
        <f t="shared" si="28"/>
        <v>32</v>
      </c>
      <c r="H90" s="536">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28">
        <v>8</v>
      </c>
      <c r="C91" s="538" t="s">
        <v>470</v>
      </c>
      <c r="D91" s="537" t="s">
        <v>21</v>
      </c>
      <c r="E91" s="537">
        <v>32</v>
      </c>
      <c r="F91" s="539">
        <f t="shared" si="27"/>
        <v>0</v>
      </c>
      <c r="G91" s="537">
        <f t="shared" si="28"/>
        <v>32</v>
      </c>
      <c r="H91" s="536">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28">
        <v>9</v>
      </c>
      <c r="C92" s="538" t="s">
        <v>471</v>
      </c>
      <c r="D92" s="537" t="s">
        <v>21</v>
      </c>
      <c r="E92" s="537">
        <v>4</v>
      </c>
      <c r="F92" s="539">
        <f t="shared" si="27"/>
        <v>0</v>
      </c>
      <c r="G92" s="537">
        <f t="shared" si="28"/>
        <v>4</v>
      </c>
      <c r="H92" s="536">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28">
        <v>10</v>
      </c>
      <c r="C93" s="538" t="s">
        <v>99</v>
      </c>
      <c r="D93" s="537" t="s">
        <v>21</v>
      </c>
      <c r="E93" s="537">
        <v>4</v>
      </c>
      <c r="F93" s="539">
        <f t="shared" ref="F93" si="31">J93</f>
        <v>0</v>
      </c>
      <c r="G93" s="537">
        <f t="shared" ref="G93" si="32">E93-F93</f>
        <v>4</v>
      </c>
      <c r="H93" s="536">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28">
        <v>11</v>
      </c>
      <c r="C94" s="538" t="s">
        <v>472</v>
      </c>
      <c r="D94" s="537" t="s">
        <v>21</v>
      </c>
      <c r="E94" s="537">
        <v>4</v>
      </c>
      <c r="F94" s="539">
        <f t="shared" si="27"/>
        <v>0</v>
      </c>
      <c r="G94" s="537">
        <f t="shared" si="28"/>
        <v>4</v>
      </c>
      <c r="H94" s="536">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28">
        <v>12</v>
      </c>
      <c r="C95" s="538" t="s">
        <v>473</v>
      </c>
      <c r="D95" s="537" t="s">
        <v>21</v>
      </c>
      <c r="E95" s="537">
        <v>4</v>
      </c>
      <c r="F95" s="539">
        <f t="shared" si="27"/>
        <v>0</v>
      </c>
      <c r="G95" s="537">
        <f t="shared" si="28"/>
        <v>4</v>
      </c>
      <c r="H95" s="536">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95" t="s">
        <v>474</v>
      </c>
      <c r="C96" s="896"/>
      <c r="D96" s="554"/>
      <c r="E96" s="555"/>
      <c r="F96" s="609">
        <f>AVERAGE(F97:F107)</f>
        <v>0</v>
      </c>
      <c r="G96" s="557"/>
      <c r="H96" s="557">
        <f>AVERAGE(H97:H107)</f>
        <v>0</v>
      </c>
      <c r="J96" s="893"/>
      <c r="K96" s="894"/>
      <c r="L96" s="894"/>
      <c r="M96" s="894"/>
      <c r="N96" s="894"/>
      <c r="O96" s="894"/>
      <c r="P96" s="894"/>
      <c r="Q96" s="894"/>
      <c r="R96" s="894"/>
      <c r="S96" s="894"/>
      <c r="T96" s="894"/>
      <c r="U96" s="894"/>
      <c r="V96" s="894"/>
      <c r="W96" s="894"/>
      <c r="X96" s="894"/>
      <c r="Y96" s="894"/>
      <c r="Z96" s="894"/>
      <c r="AA96" s="894"/>
      <c r="AB96" s="894"/>
      <c r="AC96" s="894"/>
      <c r="AD96" s="894"/>
      <c r="AE96" s="894"/>
      <c r="AF96" s="894"/>
      <c r="AG96" s="894"/>
      <c r="AH96" s="894"/>
      <c r="AI96" s="894"/>
      <c r="AJ96" s="894"/>
      <c r="AK96" s="894"/>
      <c r="AL96" s="894"/>
      <c r="AM96" s="894"/>
      <c r="AN96" s="894"/>
      <c r="AO96" s="894"/>
      <c r="AP96" s="894"/>
      <c r="AQ96" s="894"/>
      <c r="AR96" s="894"/>
      <c r="AS96" s="894"/>
      <c r="AT96" s="894"/>
      <c r="AU96" s="894"/>
      <c r="AV96" s="894"/>
      <c r="AW96" s="894"/>
      <c r="AX96" s="894"/>
      <c r="AY96" s="894"/>
      <c r="AZ96" s="894"/>
      <c r="BA96" s="894"/>
      <c r="BB96" s="894"/>
      <c r="BC96" s="894"/>
      <c r="BD96" s="894"/>
      <c r="BE96" s="894"/>
      <c r="BF96" s="894"/>
      <c r="BG96" s="894"/>
      <c r="BH96" s="894"/>
      <c r="BI96" s="894"/>
      <c r="BJ96" s="894"/>
      <c r="BK96" s="894"/>
      <c r="BL96" s="894"/>
      <c r="BM96" s="894"/>
      <c r="BN96" s="894"/>
      <c r="BO96" s="894"/>
      <c r="BP96" s="894"/>
      <c r="BQ96" s="894"/>
      <c r="BR96" s="894"/>
      <c r="BS96" s="894"/>
      <c r="BT96" s="894"/>
      <c r="BU96" s="894"/>
      <c r="BV96" s="894"/>
      <c r="BW96" s="894"/>
      <c r="BX96" s="894"/>
      <c r="BY96" s="894"/>
      <c r="BZ96" s="894"/>
      <c r="CA96" s="894"/>
      <c r="CB96" s="894"/>
      <c r="CC96" s="894"/>
      <c r="CD96" s="894"/>
      <c r="CE96" s="894"/>
      <c r="CF96" s="894"/>
      <c r="CG96" s="894"/>
      <c r="CH96" s="894"/>
      <c r="CI96" s="894"/>
      <c r="CJ96" s="894"/>
      <c r="CK96" s="894"/>
      <c r="CL96" s="894"/>
      <c r="CM96" s="894"/>
      <c r="CN96" s="894"/>
      <c r="CO96" s="894"/>
      <c r="CP96" s="894"/>
      <c r="CQ96" s="894"/>
      <c r="CR96" s="894"/>
      <c r="CS96" s="894"/>
      <c r="CT96" s="894"/>
      <c r="CU96" s="894"/>
      <c r="CV96" s="894"/>
      <c r="CW96" s="894"/>
      <c r="CX96" s="894"/>
      <c r="CY96" s="894"/>
      <c r="CZ96" s="894"/>
      <c r="DA96" s="894"/>
      <c r="DB96" s="894"/>
      <c r="DC96" s="894"/>
      <c r="DD96" s="894"/>
      <c r="DE96" s="894"/>
      <c r="DF96" s="894"/>
      <c r="DG96" s="894"/>
      <c r="DH96" s="894"/>
      <c r="DI96" s="894"/>
      <c r="DJ96" s="894"/>
      <c r="DK96" s="894"/>
      <c r="DL96" s="894"/>
      <c r="DM96" s="894"/>
      <c r="DN96" s="894"/>
      <c r="DO96" s="894"/>
      <c r="DP96" s="894"/>
      <c r="DQ96" s="894"/>
      <c r="DR96" s="894"/>
      <c r="DS96" s="894"/>
      <c r="DT96" s="894"/>
      <c r="DU96" s="894"/>
      <c r="DV96" s="894"/>
      <c r="DW96" s="894"/>
      <c r="DX96" s="894"/>
      <c r="DY96" s="894"/>
      <c r="DZ96" s="894"/>
      <c r="EA96" s="894"/>
      <c r="EB96" s="894"/>
      <c r="EC96" s="894"/>
      <c r="ED96" s="894"/>
      <c r="EE96" s="894"/>
      <c r="EF96" s="894"/>
      <c r="EG96" s="894"/>
      <c r="EH96" s="894"/>
      <c r="EI96" s="894"/>
      <c r="EJ96" s="894"/>
      <c r="EK96" s="894"/>
      <c r="EL96" s="894"/>
      <c r="EM96" s="894"/>
      <c r="EN96" s="894"/>
      <c r="EO96" s="894"/>
      <c r="EP96" s="894"/>
      <c r="EQ96" s="894"/>
      <c r="ER96" s="894"/>
      <c r="ES96" s="894"/>
      <c r="ET96" s="894"/>
      <c r="EU96" s="894"/>
      <c r="EV96" s="894"/>
      <c r="EW96" s="894"/>
      <c r="EX96" s="894"/>
      <c r="EY96" s="894"/>
      <c r="EZ96" s="894"/>
      <c r="FA96" s="894"/>
      <c r="FB96" s="894"/>
      <c r="FC96" s="894"/>
      <c r="FD96" s="894"/>
      <c r="FE96" s="894"/>
      <c r="FF96" s="894"/>
      <c r="FG96" s="894"/>
      <c r="FH96" s="894"/>
      <c r="FI96" s="894"/>
      <c r="FJ96" s="894"/>
      <c r="FK96" s="894"/>
      <c r="FL96" s="894"/>
      <c r="FM96" s="894"/>
      <c r="FN96" s="894"/>
      <c r="FO96" s="894"/>
      <c r="FP96" s="894"/>
      <c r="FQ96" s="894"/>
      <c r="FR96" s="894"/>
      <c r="FS96" s="894"/>
      <c r="FT96" s="894"/>
      <c r="FU96" s="894"/>
      <c r="FV96" s="894"/>
      <c r="FW96" s="894"/>
      <c r="FX96" s="894"/>
      <c r="FY96" s="894"/>
      <c r="FZ96" s="894"/>
      <c r="GA96" s="894"/>
      <c r="GB96" s="894"/>
      <c r="GC96" s="894"/>
      <c r="GD96" s="894"/>
      <c r="GE96" s="894"/>
      <c r="GF96" s="894"/>
      <c r="GG96" s="894"/>
      <c r="GH96" s="894"/>
    </row>
    <row r="97" spans="2:190" ht="15" outlineLevel="1" thickTop="1">
      <c r="B97" s="528">
        <v>1</v>
      </c>
      <c r="C97" s="538" t="s">
        <v>87</v>
      </c>
      <c r="D97" s="537" t="s">
        <v>21</v>
      </c>
      <c r="E97" s="537">
        <v>5</v>
      </c>
      <c r="F97" s="539">
        <f>J97</f>
        <v>0</v>
      </c>
      <c r="G97" s="537">
        <f>E97-F97</f>
        <v>5</v>
      </c>
      <c r="H97" s="536">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28">
        <v>2</v>
      </c>
      <c r="C98" s="538" t="s">
        <v>88</v>
      </c>
      <c r="D98" s="537" t="s">
        <v>21</v>
      </c>
      <c r="E98" s="537">
        <v>5</v>
      </c>
      <c r="F98" s="539">
        <f t="shared" ref="F98:F107" si="34">J98</f>
        <v>0</v>
      </c>
      <c r="G98" s="537">
        <f t="shared" ref="G98:G107" si="35">E98-F98</f>
        <v>5</v>
      </c>
      <c r="H98" s="536">
        <f t="shared" ref="H98:H107" si="36">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28">
        <v>3</v>
      </c>
      <c r="C99" s="538" t="s">
        <v>460</v>
      </c>
      <c r="D99" s="537" t="s">
        <v>21</v>
      </c>
      <c r="E99" s="537">
        <v>5</v>
      </c>
      <c r="F99" s="539">
        <f t="shared" si="34"/>
        <v>0</v>
      </c>
      <c r="G99" s="537">
        <f t="shared" si="35"/>
        <v>5</v>
      </c>
      <c r="H99" s="536">
        <f t="shared" si="36"/>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28">
        <v>4</v>
      </c>
      <c r="C100" s="538" t="s">
        <v>461</v>
      </c>
      <c r="D100" s="537" t="s">
        <v>21</v>
      </c>
      <c r="E100" s="537">
        <v>5</v>
      </c>
      <c r="F100" s="539">
        <f t="shared" si="34"/>
        <v>0</v>
      </c>
      <c r="G100" s="537">
        <f t="shared" si="35"/>
        <v>5</v>
      </c>
      <c r="H100" s="536">
        <f t="shared" si="36"/>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28">
        <v>5</v>
      </c>
      <c r="C101" s="538" t="s">
        <v>462</v>
      </c>
      <c r="D101" s="537" t="s">
        <v>21</v>
      </c>
      <c r="E101" s="537">
        <v>5</v>
      </c>
      <c r="F101" s="539">
        <f t="shared" si="34"/>
        <v>0</v>
      </c>
      <c r="G101" s="537">
        <f t="shared" si="35"/>
        <v>5</v>
      </c>
      <c r="H101" s="536">
        <f t="shared" si="36"/>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28">
        <v>6</v>
      </c>
      <c r="C102" s="538" t="s">
        <v>465</v>
      </c>
      <c r="D102" s="537" t="s">
        <v>21</v>
      </c>
      <c r="E102" s="537">
        <v>10</v>
      </c>
      <c r="F102" s="539">
        <f t="shared" si="34"/>
        <v>0</v>
      </c>
      <c r="G102" s="537">
        <f t="shared" si="35"/>
        <v>10</v>
      </c>
      <c r="H102" s="536">
        <f t="shared" si="36"/>
        <v>0</v>
      </c>
      <c r="J102" s="25">
        <f t="shared" ref="J102:J107" si="37">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28">
        <v>7</v>
      </c>
      <c r="C103" s="538" t="s">
        <v>466</v>
      </c>
      <c r="D103" s="537" t="s">
        <v>21</v>
      </c>
      <c r="E103" s="537">
        <v>10</v>
      </c>
      <c r="F103" s="539">
        <f t="shared" si="34"/>
        <v>0</v>
      </c>
      <c r="G103" s="537">
        <f t="shared" si="35"/>
        <v>10</v>
      </c>
      <c r="H103" s="536">
        <f t="shared" si="36"/>
        <v>0</v>
      </c>
      <c r="J103" s="25">
        <f t="shared" si="37"/>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28">
        <v>8</v>
      </c>
      <c r="C104" s="538" t="s">
        <v>467</v>
      </c>
      <c r="D104" s="537" t="s">
        <v>21</v>
      </c>
      <c r="E104" s="537">
        <v>10</v>
      </c>
      <c r="F104" s="539">
        <f t="shared" si="34"/>
        <v>0</v>
      </c>
      <c r="G104" s="537">
        <f t="shared" si="35"/>
        <v>10</v>
      </c>
      <c r="H104" s="536">
        <f t="shared" si="36"/>
        <v>0</v>
      </c>
      <c r="J104" s="25">
        <f t="shared" si="37"/>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28">
        <v>9</v>
      </c>
      <c r="C105" s="538" t="s">
        <v>90</v>
      </c>
      <c r="D105" s="537" t="s">
        <v>21</v>
      </c>
      <c r="E105" s="537">
        <v>5</v>
      </c>
      <c r="F105" s="539">
        <f t="shared" si="34"/>
        <v>0</v>
      </c>
      <c r="G105" s="537">
        <f t="shared" si="35"/>
        <v>5</v>
      </c>
      <c r="H105" s="536">
        <f t="shared" si="36"/>
        <v>0</v>
      </c>
      <c r="J105" s="25">
        <f t="shared" si="37"/>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28">
        <v>10</v>
      </c>
      <c r="C106" s="538" t="s">
        <v>463</v>
      </c>
      <c r="D106" s="537" t="s">
        <v>21</v>
      </c>
      <c r="E106" s="537">
        <v>5</v>
      </c>
      <c r="F106" s="539">
        <f t="shared" si="34"/>
        <v>0</v>
      </c>
      <c r="G106" s="537">
        <f t="shared" si="35"/>
        <v>5</v>
      </c>
      <c r="H106" s="536">
        <f t="shared" si="36"/>
        <v>0</v>
      </c>
      <c r="J106" s="25">
        <f t="shared" si="37"/>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28">
        <v>11</v>
      </c>
      <c r="C107" s="538" t="s">
        <v>464</v>
      </c>
      <c r="D107" s="537" t="s">
        <v>21</v>
      </c>
      <c r="E107" s="537">
        <v>5</v>
      </c>
      <c r="F107" s="539">
        <f t="shared" si="34"/>
        <v>0</v>
      </c>
      <c r="G107" s="537">
        <f t="shared" si="35"/>
        <v>5</v>
      </c>
      <c r="H107" s="536">
        <f t="shared" si="36"/>
        <v>0</v>
      </c>
      <c r="J107" s="25">
        <f t="shared" si="37"/>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95" t="s">
        <v>425</v>
      </c>
      <c r="C108" s="896"/>
      <c r="D108" s="554"/>
      <c r="E108" s="555"/>
      <c r="F108" s="609">
        <f>AVERAGE(F109:F130)</f>
        <v>4.6363636363636367</v>
      </c>
      <c r="G108" s="556"/>
      <c r="H108" s="557">
        <f>AVERAGE(H109:H130)</f>
        <v>0.15</v>
      </c>
      <c r="J108" s="893"/>
      <c r="K108" s="894"/>
      <c r="L108" s="894"/>
      <c r="M108" s="894"/>
      <c r="N108" s="894"/>
      <c r="O108" s="894"/>
      <c r="P108" s="894"/>
      <c r="Q108" s="894"/>
      <c r="R108" s="894"/>
      <c r="S108" s="894"/>
      <c r="T108" s="894"/>
      <c r="U108" s="894"/>
      <c r="V108" s="894"/>
      <c r="W108" s="894"/>
      <c r="X108" s="894"/>
      <c r="Y108" s="894"/>
      <c r="Z108" s="894"/>
      <c r="AA108" s="894"/>
      <c r="AB108" s="894"/>
      <c r="AC108" s="894"/>
      <c r="AD108" s="894"/>
      <c r="AE108" s="894"/>
      <c r="AF108" s="894"/>
      <c r="AG108" s="894"/>
      <c r="AH108" s="894"/>
      <c r="AI108" s="894"/>
      <c r="AJ108" s="894"/>
      <c r="AK108" s="894"/>
      <c r="AL108" s="894"/>
      <c r="AM108" s="894"/>
      <c r="AN108" s="894"/>
      <c r="AO108" s="894"/>
      <c r="AP108" s="894"/>
      <c r="AQ108" s="894"/>
      <c r="AR108" s="894"/>
      <c r="AS108" s="894"/>
      <c r="AT108" s="894"/>
      <c r="AU108" s="894"/>
      <c r="AV108" s="894"/>
      <c r="AW108" s="894"/>
      <c r="AX108" s="894"/>
      <c r="AY108" s="894"/>
      <c r="AZ108" s="894"/>
      <c r="BA108" s="894"/>
      <c r="BB108" s="894"/>
      <c r="BC108" s="894"/>
      <c r="BD108" s="894"/>
      <c r="BE108" s="894"/>
      <c r="BF108" s="894"/>
      <c r="BG108" s="894"/>
      <c r="BH108" s="894"/>
      <c r="BI108" s="894"/>
      <c r="BJ108" s="894"/>
      <c r="BK108" s="894"/>
      <c r="BL108" s="894"/>
      <c r="BM108" s="894"/>
      <c r="BN108" s="894"/>
      <c r="BO108" s="894"/>
      <c r="BP108" s="894"/>
      <c r="BQ108" s="894"/>
      <c r="BR108" s="894"/>
      <c r="BS108" s="894"/>
      <c r="BT108" s="894"/>
      <c r="BU108" s="894"/>
      <c r="BV108" s="894"/>
      <c r="BW108" s="894"/>
      <c r="BX108" s="894"/>
      <c r="BY108" s="894"/>
      <c r="BZ108" s="894"/>
      <c r="CA108" s="894"/>
      <c r="CB108" s="894"/>
      <c r="CC108" s="894"/>
      <c r="CD108" s="894"/>
      <c r="CE108" s="894"/>
      <c r="CF108" s="894"/>
      <c r="CG108" s="894"/>
      <c r="CH108" s="894"/>
      <c r="CI108" s="894"/>
      <c r="CJ108" s="894"/>
      <c r="CK108" s="894"/>
      <c r="CL108" s="894"/>
      <c r="CM108" s="894"/>
      <c r="CN108" s="894"/>
      <c r="CO108" s="894"/>
      <c r="CP108" s="894"/>
      <c r="CQ108" s="894"/>
      <c r="CR108" s="894"/>
      <c r="CS108" s="894"/>
      <c r="CT108" s="894"/>
      <c r="CU108" s="894"/>
      <c r="CV108" s="894"/>
      <c r="CW108" s="894"/>
      <c r="CX108" s="894"/>
      <c r="CY108" s="894"/>
      <c r="CZ108" s="894"/>
      <c r="DA108" s="894"/>
      <c r="DB108" s="894"/>
      <c r="DC108" s="894"/>
      <c r="DD108" s="894"/>
      <c r="DE108" s="894"/>
      <c r="DF108" s="894"/>
      <c r="DG108" s="894"/>
      <c r="DH108" s="894"/>
      <c r="DI108" s="894"/>
      <c r="DJ108" s="894"/>
      <c r="DK108" s="894"/>
      <c r="DL108" s="894"/>
      <c r="DM108" s="894"/>
      <c r="DN108" s="894"/>
      <c r="DO108" s="894"/>
      <c r="DP108" s="894"/>
      <c r="DQ108" s="894"/>
      <c r="DR108" s="894"/>
      <c r="DS108" s="894"/>
      <c r="DT108" s="894"/>
      <c r="DU108" s="894"/>
      <c r="DV108" s="894"/>
      <c r="DW108" s="894"/>
      <c r="DX108" s="894"/>
      <c r="DY108" s="894"/>
      <c r="DZ108" s="894"/>
      <c r="EA108" s="894"/>
      <c r="EB108" s="894"/>
      <c r="EC108" s="894"/>
      <c r="ED108" s="894"/>
      <c r="EE108" s="894"/>
      <c r="EF108" s="894"/>
      <c r="EG108" s="894"/>
      <c r="EH108" s="894"/>
      <c r="EI108" s="894"/>
      <c r="EJ108" s="894"/>
      <c r="EK108" s="894"/>
      <c r="EL108" s="894"/>
      <c r="EM108" s="894"/>
      <c r="EN108" s="894"/>
      <c r="EO108" s="894"/>
      <c r="EP108" s="894"/>
      <c r="EQ108" s="894"/>
      <c r="ER108" s="894"/>
      <c r="ES108" s="894"/>
      <c r="ET108" s="894"/>
      <c r="EU108" s="894"/>
      <c r="EV108" s="894"/>
      <c r="EW108" s="894"/>
      <c r="EX108" s="894"/>
      <c r="EY108" s="894"/>
      <c r="EZ108" s="894"/>
      <c r="FA108" s="894"/>
      <c r="FB108" s="894"/>
      <c r="FC108" s="894"/>
      <c r="FD108" s="894"/>
      <c r="FE108" s="894"/>
      <c r="FF108" s="894"/>
      <c r="FG108" s="894"/>
      <c r="FH108" s="894"/>
      <c r="FI108" s="894"/>
      <c r="FJ108" s="894"/>
      <c r="FK108" s="894"/>
      <c r="FL108" s="894"/>
      <c r="FM108" s="894"/>
      <c r="FN108" s="894"/>
      <c r="FO108" s="894"/>
      <c r="FP108" s="894"/>
      <c r="FQ108" s="894"/>
      <c r="FR108" s="894"/>
      <c r="FS108" s="894"/>
      <c r="FT108" s="894"/>
      <c r="FU108" s="894"/>
      <c r="FV108" s="894"/>
      <c r="FW108" s="894"/>
      <c r="FX108" s="894"/>
      <c r="FY108" s="894"/>
      <c r="FZ108" s="894"/>
      <c r="GA108" s="894"/>
      <c r="GB108" s="894"/>
      <c r="GC108" s="894"/>
      <c r="GD108" s="894"/>
      <c r="GE108" s="894"/>
      <c r="GF108" s="894"/>
      <c r="GG108" s="894"/>
      <c r="GH108" s="894"/>
    </row>
    <row r="109" spans="2:190" ht="15" outlineLevel="1" thickTop="1">
      <c r="B109" s="528">
        <v>1</v>
      </c>
      <c r="C109" s="575" t="s">
        <v>475</v>
      </c>
      <c r="D109" s="574" t="s">
        <v>35</v>
      </c>
      <c r="E109" s="537">
        <v>10</v>
      </c>
      <c r="F109" s="539">
        <f t="shared" ref="F109:F130" si="38">J109</f>
        <v>10</v>
      </c>
      <c r="G109" s="539">
        <f t="shared" ref="G109:G130" si="39">E109-F109</f>
        <v>0</v>
      </c>
      <c r="H109" s="536">
        <f t="shared" ref="H109:H130" si="40">F109/E109</f>
        <v>1</v>
      </c>
      <c r="J109" s="25">
        <f>SUM(K109:XFD109)</f>
        <v>10</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v>0</v>
      </c>
      <c r="BJ109" s="26">
        <v>0</v>
      </c>
      <c r="BK109" s="26">
        <v>0</v>
      </c>
      <c r="BL109" s="26">
        <v>0</v>
      </c>
      <c r="BM109" s="26">
        <v>0</v>
      </c>
      <c r="BN109" s="26">
        <v>0</v>
      </c>
      <c r="BO109" s="26">
        <v>0</v>
      </c>
      <c r="BP109" s="26">
        <v>0</v>
      </c>
      <c r="BQ109" s="26">
        <v>0</v>
      </c>
      <c r="BR109" s="26">
        <v>0</v>
      </c>
      <c r="BS109" s="26">
        <v>0</v>
      </c>
      <c r="BT109" s="26">
        <v>0</v>
      </c>
      <c r="BU109" s="26">
        <v>0</v>
      </c>
      <c r="BV109" s="26">
        <v>0</v>
      </c>
      <c r="BW109" s="26">
        <v>0</v>
      </c>
      <c r="BX109" s="26">
        <v>0</v>
      </c>
      <c r="BY109" s="26">
        <v>0</v>
      </c>
      <c r="BZ109" s="26">
        <v>0</v>
      </c>
      <c r="CA109" s="26">
        <v>0</v>
      </c>
      <c r="CB109" s="26">
        <v>0</v>
      </c>
      <c r="CC109" s="26">
        <v>0</v>
      </c>
      <c r="CD109" s="26">
        <v>0</v>
      </c>
      <c r="CE109" s="26">
        <v>0</v>
      </c>
      <c r="CF109" s="26">
        <v>0</v>
      </c>
      <c r="CG109" s="26">
        <v>0</v>
      </c>
      <c r="CH109" s="26">
        <v>0</v>
      </c>
      <c r="CI109" s="26">
        <v>0</v>
      </c>
      <c r="CJ109" s="26">
        <v>0</v>
      </c>
      <c r="CK109" s="26">
        <v>0</v>
      </c>
      <c r="CL109" s="26">
        <v>0</v>
      </c>
      <c r="CM109" s="26">
        <v>0</v>
      </c>
      <c r="CN109" s="26">
        <v>0</v>
      </c>
      <c r="CO109" s="26">
        <v>0</v>
      </c>
      <c r="CP109" s="26">
        <v>0</v>
      </c>
      <c r="CQ109" s="26">
        <v>0</v>
      </c>
      <c r="CR109" s="26">
        <v>0</v>
      </c>
      <c r="CS109" s="26">
        <v>0</v>
      </c>
      <c r="CT109" s="26">
        <v>0</v>
      </c>
      <c r="CU109" s="26">
        <v>0</v>
      </c>
      <c r="CV109" s="26">
        <v>1</v>
      </c>
      <c r="CW109" s="26">
        <v>1</v>
      </c>
      <c r="CX109" s="26">
        <v>1</v>
      </c>
      <c r="CY109" s="26">
        <v>0</v>
      </c>
      <c r="CZ109" s="26">
        <v>0</v>
      </c>
      <c r="DA109" s="26">
        <v>0</v>
      </c>
      <c r="DB109" s="26">
        <v>0</v>
      </c>
      <c r="DC109" s="26">
        <v>0</v>
      </c>
      <c r="DD109" s="26">
        <v>0</v>
      </c>
      <c r="DE109" s="26">
        <v>0</v>
      </c>
      <c r="DF109" s="26">
        <v>0</v>
      </c>
      <c r="DG109" s="26">
        <v>0</v>
      </c>
      <c r="DH109" s="26">
        <v>0</v>
      </c>
      <c r="DI109" s="26">
        <v>0</v>
      </c>
      <c r="DJ109" s="26">
        <v>1</v>
      </c>
      <c r="DK109" s="26">
        <v>1</v>
      </c>
      <c r="DL109" s="26">
        <v>1</v>
      </c>
      <c r="DM109" s="26">
        <v>1</v>
      </c>
      <c r="DN109" s="26">
        <v>2</v>
      </c>
      <c r="DO109" s="26">
        <v>1</v>
      </c>
      <c r="DP109" s="26">
        <v>0</v>
      </c>
      <c r="DQ109" s="26">
        <v>0</v>
      </c>
      <c r="DR109" s="26">
        <v>0</v>
      </c>
      <c r="DS109" s="26">
        <v>0</v>
      </c>
      <c r="DT109" s="26">
        <v>0</v>
      </c>
      <c r="DU109" s="26">
        <v>0</v>
      </c>
      <c r="DV109" s="900"/>
      <c r="DW109" s="901"/>
      <c r="DX109" s="901"/>
      <c r="DY109" s="901"/>
      <c r="DZ109" s="901"/>
      <c r="EA109" s="901"/>
      <c r="EB109" s="901"/>
      <c r="EC109" s="901"/>
      <c r="ED109" s="901"/>
      <c r="EE109" s="901"/>
      <c r="EF109" s="901"/>
      <c r="EG109" s="901"/>
      <c r="EH109" s="901"/>
      <c r="EI109" s="901"/>
      <c r="EJ109" s="901"/>
      <c r="EK109" s="901"/>
      <c r="EL109" s="901"/>
      <c r="EM109" s="901"/>
      <c r="EN109" s="901"/>
      <c r="EO109" s="901"/>
      <c r="EP109" s="901"/>
      <c r="EQ109" s="901"/>
      <c r="ER109" s="901"/>
      <c r="ES109" s="901"/>
      <c r="ET109" s="901"/>
      <c r="EU109" s="901"/>
      <c r="EV109" s="901"/>
      <c r="EW109" s="901"/>
      <c r="EX109" s="901"/>
      <c r="EY109" s="901"/>
      <c r="EZ109" s="901"/>
      <c r="FA109" s="901"/>
      <c r="FB109" s="901"/>
      <c r="FC109" s="901"/>
      <c r="FD109" s="901"/>
      <c r="FE109" s="901"/>
      <c r="FF109" s="901"/>
      <c r="FG109" s="901"/>
      <c r="FH109" s="901"/>
      <c r="FI109" s="901"/>
      <c r="FJ109" s="901"/>
      <c r="FK109" s="901"/>
      <c r="FL109" s="901"/>
      <c r="FM109" s="901"/>
      <c r="FN109" s="901"/>
      <c r="FO109" s="901"/>
      <c r="FP109" s="901"/>
      <c r="FQ109" s="901"/>
      <c r="FR109" s="901"/>
      <c r="FS109" s="901"/>
      <c r="FT109" s="901"/>
      <c r="FU109" s="901"/>
      <c r="FV109" s="901"/>
      <c r="FW109" s="901"/>
      <c r="FX109" s="901"/>
      <c r="FY109" s="901"/>
      <c r="FZ109" s="901"/>
      <c r="GA109" s="901"/>
      <c r="GB109" s="901"/>
      <c r="GC109" s="901"/>
      <c r="GD109" s="901"/>
      <c r="GE109" s="901"/>
      <c r="GF109" s="901"/>
      <c r="GG109" s="901"/>
      <c r="GH109" s="902"/>
    </row>
    <row r="110" spans="2:190" outlineLevel="1">
      <c r="B110" s="528">
        <v>2</v>
      </c>
      <c r="C110" s="538" t="s">
        <v>476</v>
      </c>
      <c r="D110" s="537" t="s">
        <v>35</v>
      </c>
      <c r="E110" s="537">
        <v>40</v>
      </c>
      <c r="F110" s="539">
        <f t="shared" si="38"/>
        <v>32</v>
      </c>
      <c r="G110" s="539">
        <f t="shared" si="39"/>
        <v>8</v>
      </c>
      <c r="H110" s="536">
        <f t="shared" si="40"/>
        <v>0.8</v>
      </c>
      <c r="J110" s="25">
        <f t="shared" ref="J110:J130" si="41">SUM(K110:XFD110)</f>
        <v>32</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v>0</v>
      </c>
      <c r="BJ110" s="26">
        <v>0</v>
      </c>
      <c r="BK110" s="26">
        <v>0</v>
      </c>
      <c r="BL110" s="26">
        <v>0</v>
      </c>
      <c r="BM110" s="26">
        <v>0</v>
      </c>
      <c r="BN110" s="26">
        <v>0</v>
      </c>
      <c r="BO110" s="26">
        <v>0</v>
      </c>
      <c r="BP110" s="26">
        <v>0</v>
      </c>
      <c r="BQ110" s="26">
        <v>0</v>
      </c>
      <c r="BR110" s="26">
        <v>0</v>
      </c>
      <c r="BS110" s="26">
        <v>0</v>
      </c>
      <c r="BT110" s="26">
        <v>0</v>
      </c>
      <c r="BU110" s="26">
        <v>0</v>
      </c>
      <c r="BV110" s="26">
        <v>0</v>
      </c>
      <c r="BW110" s="26">
        <v>0</v>
      </c>
      <c r="BX110" s="26">
        <v>0</v>
      </c>
      <c r="BY110" s="26">
        <v>0</v>
      </c>
      <c r="BZ110" s="26">
        <v>0</v>
      </c>
      <c r="CA110" s="26">
        <v>0</v>
      </c>
      <c r="CB110" s="26">
        <v>0</v>
      </c>
      <c r="CC110" s="26">
        <v>0</v>
      </c>
      <c r="CD110" s="26">
        <v>0</v>
      </c>
      <c r="CE110" s="26">
        <v>0</v>
      </c>
      <c r="CF110" s="26">
        <v>0</v>
      </c>
      <c r="CG110" s="26">
        <v>0</v>
      </c>
      <c r="CH110" s="26">
        <v>0</v>
      </c>
      <c r="CI110" s="26">
        <v>0</v>
      </c>
      <c r="CJ110" s="26">
        <v>0</v>
      </c>
      <c r="CK110" s="26">
        <v>0</v>
      </c>
      <c r="CL110" s="26">
        <v>0</v>
      </c>
      <c r="CM110" s="26">
        <v>0</v>
      </c>
      <c r="CN110" s="26">
        <v>0</v>
      </c>
      <c r="CO110" s="26">
        <v>0</v>
      </c>
      <c r="CP110" s="26">
        <v>0</v>
      </c>
      <c r="CQ110" s="26">
        <v>0</v>
      </c>
      <c r="CR110" s="26">
        <v>0</v>
      </c>
      <c r="CS110" s="26">
        <v>0</v>
      </c>
      <c r="CT110" s="26">
        <v>0</v>
      </c>
      <c r="CU110" s="26">
        <v>0</v>
      </c>
      <c r="CV110" s="26">
        <v>0</v>
      </c>
      <c r="CW110" s="26">
        <v>0</v>
      </c>
      <c r="CX110" s="26">
        <v>0</v>
      </c>
      <c r="CY110" s="26">
        <v>0</v>
      </c>
      <c r="CZ110" s="26">
        <v>0</v>
      </c>
      <c r="DA110" s="26">
        <v>0</v>
      </c>
      <c r="DB110" s="26">
        <v>0</v>
      </c>
      <c r="DC110" s="26">
        <v>0</v>
      </c>
      <c r="DD110" s="26">
        <v>0</v>
      </c>
      <c r="DE110" s="26">
        <v>0</v>
      </c>
      <c r="DF110" s="26">
        <v>0</v>
      </c>
      <c r="DG110" s="26">
        <v>8</v>
      </c>
      <c r="DH110" s="26">
        <v>0</v>
      </c>
      <c r="DI110" s="26">
        <v>0</v>
      </c>
      <c r="DJ110" s="26">
        <v>0</v>
      </c>
      <c r="DK110" s="26">
        <v>0</v>
      </c>
      <c r="DL110" s="26">
        <v>0</v>
      </c>
      <c r="DM110" s="26">
        <v>8</v>
      </c>
      <c r="DN110" s="26">
        <v>8</v>
      </c>
      <c r="DO110" s="26">
        <v>8</v>
      </c>
      <c r="DP110" s="26">
        <v>0</v>
      </c>
      <c r="DQ110" s="26">
        <v>0</v>
      </c>
      <c r="DR110" s="26">
        <v>0</v>
      </c>
      <c r="DS110" s="26">
        <v>0</v>
      </c>
      <c r="DT110" s="26">
        <v>0</v>
      </c>
      <c r="DU110" s="26">
        <v>0</v>
      </c>
      <c r="DV110" s="26">
        <v>0</v>
      </c>
      <c r="DW110" s="26">
        <v>0</v>
      </c>
      <c r="DX110" s="26">
        <v>0</v>
      </c>
      <c r="DY110" s="26">
        <v>0</v>
      </c>
      <c r="DZ110" s="26">
        <v>0</v>
      </c>
      <c r="EA110" s="26">
        <v>0</v>
      </c>
      <c r="EB110" s="26">
        <v>0</v>
      </c>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28">
        <v>3</v>
      </c>
      <c r="C111" s="538" t="s">
        <v>477</v>
      </c>
      <c r="D111" s="537" t="s">
        <v>35</v>
      </c>
      <c r="E111" s="537">
        <v>40</v>
      </c>
      <c r="F111" s="539">
        <f t="shared" si="38"/>
        <v>20</v>
      </c>
      <c r="G111" s="539">
        <f t="shared" si="39"/>
        <v>20</v>
      </c>
      <c r="H111" s="536">
        <f t="shared" si="40"/>
        <v>0.5</v>
      </c>
      <c r="J111" s="25">
        <f t="shared" si="41"/>
        <v>20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v>0</v>
      </c>
      <c r="BJ111" s="26">
        <v>0</v>
      </c>
      <c r="BK111" s="26">
        <v>0</v>
      </c>
      <c r="BL111" s="26">
        <v>0</v>
      </c>
      <c r="BM111" s="26">
        <v>0</v>
      </c>
      <c r="BN111" s="26">
        <v>0</v>
      </c>
      <c r="BO111" s="26">
        <v>0</v>
      </c>
      <c r="BP111" s="26">
        <v>0</v>
      </c>
      <c r="BQ111" s="26">
        <v>0</v>
      </c>
      <c r="BR111" s="26">
        <v>0</v>
      </c>
      <c r="BS111" s="26">
        <v>0</v>
      </c>
      <c r="BT111" s="26">
        <v>0</v>
      </c>
      <c r="BU111" s="26">
        <v>0</v>
      </c>
      <c r="BV111" s="26">
        <v>0</v>
      </c>
      <c r="BW111" s="26">
        <v>0</v>
      </c>
      <c r="BX111" s="26">
        <v>0</v>
      </c>
      <c r="BY111" s="26">
        <v>0</v>
      </c>
      <c r="BZ111" s="26">
        <v>0</v>
      </c>
      <c r="CA111" s="26">
        <v>0</v>
      </c>
      <c r="CB111" s="26">
        <v>0</v>
      </c>
      <c r="CC111" s="26">
        <v>0</v>
      </c>
      <c r="CD111" s="26">
        <v>0</v>
      </c>
      <c r="CE111" s="26">
        <v>0</v>
      </c>
      <c r="CF111" s="26">
        <v>0</v>
      </c>
      <c r="CG111" s="26">
        <v>0</v>
      </c>
      <c r="CH111" s="26">
        <v>0</v>
      </c>
      <c r="CI111" s="26">
        <v>0</v>
      </c>
      <c r="CJ111" s="26">
        <v>0</v>
      </c>
      <c r="CK111" s="26">
        <v>0</v>
      </c>
      <c r="CL111" s="26">
        <v>0</v>
      </c>
      <c r="CM111" s="26">
        <v>0</v>
      </c>
      <c r="CN111" s="26">
        <v>0</v>
      </c>
      <c r="CO111" s="26">
        <v>0</v>
      </c>
      <c r="CP111" s="26">
        <v>0</v>
      </c>
      <c r="CQ111" s="26">
        <v>0</v>
      </c>
      <c r="CR111" s="26">
        <v>0</v>
      </c>
      <c r="CS111" s="26">
        <v>0</v>
      </c>
      <c r="CT111" s="26">
        <v>0</v>
      </c>
      <c r="CU111" s="26">
        <v>0</v>
      </c>
      <c r="CV111" s="26">
        <v>0</v>
      </c>
      <c r="CW111" s="26">
        <v>0</v>
      </c>
      <c r="CX111" s="26">
        <v>0</v>
      </c>
      <c r="CY111" s="26">
        <v>0</v>
      </c>
      <c r="CZ111" s="26">
        <v>0</v>
      </c>
      <c r="DA111" s="26">
        <v>0</v>
      </c>
      <c r="DB111" s="26">
        <v>0</v>
      </c>
      <c r="DC111" s="26">
        <v>0</v>
      </c>
      <c r="DD111" s="26">
        <v>0</v>
      </c>
      <c r="DE111" s="26">
        <v>0</v>
      </c>
      <c r="DF111" s="26">
        <v>0</v>
      </c>
      <c r="DG111" s="26">
        <v>4</v>
      </c>
      <c r="DH111" s="26">
        <v>0</v>
      </c>
      <c r="DI111" s="26">
        <v>0</v>
      </c>
      <c r="DJ111" s="26">
        <v>0</v>
      </c>
      <c r="DK111" s="26">
        <v>0</v>
      </c>
      <c r="DL111" s="26">
        <v>0</v>
      </c>
      <c r="DM111" s="26">
        <v>0</v>
      </c>
      <c r="DN111" s="26">
        <v>0</v>
      </c>
      <c r="DO111" s="26">
        <v>0</v>
      </c>
      <c r="DP111" s="26">
        <v>0</v>
      </c>
      <c r="DQ111" s="26">
        <v>4</v>
      </c>
      <c r="DR111" s="26">
        <v>0</v>
      </c>
      <c r="DS111" s="26">
        <v>0</v>
      </c>
      <c r="DT111" s="26">
        <v>0</v>
      </c>
      <c r="DU111" s="26">
        <v>0</v>
      </c>
      <c r="DV111" s="26">
        <v>8</v>
      </c>
      <c r="DW111" s="26">
        <v>0</v>
      </c>
      <c r="DX111" s="26">
        <v>0</v>
      </c>
      <c r="DY111" s="26">
        <v>0</v>
      </c>
      <c r="DZ111" s="26">
        <v>0</v>
      </c>
      <c r="EA111" s="26">
        <v>0</v>
      </c>
      <c r="EB111" s="26">
        <v>4</v>
      </c>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28">
        <v>4</v>
      </c>
      <c r="C112" s="538" t="s">
        <v>478</v>
      </c>
      <c r="D112" s="537" t="s">
        <v>35</v>
      </c>
      <c r="E112" s="537">
        <v>40</v>
      </c>
      <c r="F112" s="539">
        <f t="shared" si="38"/>
        <v>16</v>
      </c>
      <c r="G112" s="539">
        <f t="shared" si="39"/>
        <v>24</v>
      </c>
      <c r="H112" s="536">
        <f t="shared" si="40"/>
        <v>0.4</v>
      </c>
      <c r="J112" s="25">
        <f t="shared" si="41"/>
        <v>16</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v>0</v>
      </c>
      <c r="BJ112" s="26">
        <v>0</v>
      </c>
      <c r="BK112" s="26">
        <v>0</v>
      </c>
      <c r="BL112" s="26">
        <v>0</v>
      </c>
      <c r="BM112" s="26">
        <v>0</v>
      </c>
      <c r="BN112" s="26">
        <v>0</v>
      </c>
      <c r="BO112" s="26">
        <v>0</v>
      </c>
      <c r="BP112" s="26">
        <v>0</v>
      </c>
      <c r="BQ112" s="26">
        <v>0</v>
      </c>
      <c r="BR112" s="26">
        <v>0</v>
      </c>
      <c r="BS112" s="26">
        <v>0</v>
      </c>
      <c r="BT112" s="26">
        <v>0</v>
      </c>
      <c r="BU112" s="26">
        <v>0</v>
      </c>
      <c r="BV112" s="26">
        <v>0</v>
      </c>
      <c r="BW112" s="26">
        <v>0</v>
      </c>
      <c r="BX112" s="26">
        <v>0</v>
      </c>
      <c r="BY112" s="26">
        <v>0</v>
      </c>
      <c r="BZ112" s="26">
        <v>0</v>
      </c>
      <c r="CA112" s="26">
        <v>0</v>
      </c>
      <c r="CB112" s="26">
        <v>0</v>
      </c>
      <c r="CC112" s="26">
        <v>0</v>
      </c>
      <c r="CD112" s="26">
        <v>0</v>
      </c>
      <c r="CE112" s="26">
        <v>0</v>
      </c>
      <c r="CF112" s="26">
        <v>0</v>
      </c>
      <c r="CG112" s="26">
        <v>0</v>
      </c>
      <c r="CH112" s="26">
        <v>0</v>
      </c>
      <c r="CI112" s="26">
        <v>0</v>
      </c>
      <c r="CJ112" s="26">
        <v>0</v>
      </c>
      <c r="CK112" s="26">
        <v>0</v>
      </c>
      <c r="CL112" s="26">
        <v>0</v>
      </c>
      <c r="CM112" s="26">
        <v>0</v>
      </c>
      <c r="CN112" s="26">
        <v>0</v>
      </c>
      <c r="CO112" s="26">
        <v>0</v>
      </c>
      <c r="CP112" s="26">
        <v>0</v>
      </c>
      <c r="CQ112" s="26">
        <v>0</v>
      </c>
      <c r="CR112" s="26">
        <v>0</v>
      </c>
      <c r="CS112" s="26">
        <v>0</v>
      </c>
      <c r="CT112" s="26">
        <v>0</v>
      </c>
      <c r="CU112" s="26">
        <v>0</v>
      </c>
      <c r="CV112" s="26">
        <v>0</v>
      </c>
      <c r="CW112" s="26">
        <v>0</v>
      </c>
      <c r="CX112" s="26">
        <v>0</v>
      </c>
      <c r="CY112" s="26">
        <v>0</v>
      </c>
      <c r="CZ112" s="26">
        <v>0</v>
      </c>
      <c r="DA112" s="26">
        <v>0</v>
      </c>
      <c r="DB112" s="26">
        <v>0</v>
      </c>
      <c r="DC112" s="26">
        <v>0</v>
      </c>
      <c r="DD112" s="26">
        <v>0</v>
      </c>
      <c r="DE112" s="26">
        <v>0</v>
      </c>
      <c r="DF112" s="26">
        <v>0</v>
      </c>
      <c r="DG112" s="26">
        <v>4</v>
      </c>
      <c r="DH112" s="26">
        <v>0</v>
      </c>
      <c r="DI112" s="26">
        <v>0</v>
      </c>
      <c r="DJ112" s="26">
        <v>0</v>
      </c>
      <c r="DK112" s="26">
        <v>0</v>
      </c>
      <c r="DL112" s="26">
        <v>0</v>
      </c>
      <c r="DM112" s="26">
        <v>0</v>
      </c>
      <c r="DN112" s="26">
        <v>0</v>
      </c>
      <c r="DO112" s="26">
        <v>0</v>
      </c>
      <c r="DP112" s="26">
        <v>0</v>
      </c>
      <c r="DQ112" s="26">
        <v>4</v>
      </c>
      <c r="DR112" s="26">
        <v>0</v>
      </c>
      <c r="DS112" s="26">
        <v>0</v>
      </c>
      <c r="DT112" s="26">
        <v>0</v>
      </c>
      <c r="DU112" s="26">
        <v>0</v>
      </c>
      <c r="DV112" s="26">
        <v>0</v>
      </c>
      <c r="DW112" s="26">
        <v>8</v>
      </c>
      <c r="DX112" s="26">
        <v>0</v>
      </c>
      <c r="DY112" s="26">
        <v>0</v>
      </c>
      <c r="DZ112" s="26">
        <v>0</v>
      </c>
      <c r="EA112" s="26">
        <v>0</v>
      </c>
      <c r="EB112" s="26">
        <v>0</v>
      </c>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28">
        <v>5</v>
      </c>
      <c r="C113" s="538" t="s">
        <v>479</v>
      </c>
      <c r="D113" s="537" t="s">
        <v>35</v>
      </c>
      <c r="E113" s="537">
        <v>40</v>
      </c>
      <c r="F113" s="539">
        <f t="shared" si="38"/>
        <v>12</v>
      </c>
      <c r="G113" s="539">
        <f t="shared" si="39"/>
        <v>28</v>
      </c>
      <c r="H113" s="536">
        <f t="shared" si="40"/>
        <v>0.3</v>
      </c>
      <c r="J113" s="25">
        <f t="shared" si="41"/>
        <v>12</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v>0</v>
      </c>
      <c r="BJ113" s="26">
        <v>0</v>
      </c>
      <c r="BK113" s="26">
        <v>0</v>
      </c>
      <c r="BL113" s="26">
        <v>0</v>
      </c>
      <c r="BM113" s="26">
        <v>0</v>
      </c>
      <c r="BN113" s="26">
        <v>0</v>
      </c>
      <c r="BO113" s="26">
        <v>0</v>
      </c>
      <c r="BP113" s="26">
        <v>0</v>
      </c>
      <c r="BQ113" s="26">
        <v>0</v>
      </c>
      <c r="BR113" s="26">
        <v>0</v>
      </c>
      <c r="BS113" s="26">
        <v>0</v>
      </c>
      <c r="BT113" s="26">
        <v>0</v>
      </c>
      <c r="BU113" s="26">
        <v>0</v>
      </c>
      <c r="BV113" s="26">
        <v>0</v>
      </c>
      <c r="BW113" s="26">
        <v>0</v>
      </c>
      <c r="BX113" s="26">
        <v>0</v>
      </c>
      <c r="BY113" s="26">
        <v>0</v>
      </c>
      <c r="BZ113" s="26">
        <v>0</v>
      </c>
      <c r="CA113" s="26">
        <v>0</v>
      </c>
      <c r="CB113" s="26">
        <v>0</v>
      </c>
      <c r="CC113" s="26">
        <v>0</v>
      </c>
      <c r="CD113" s="26">
        <v>0</v>
      </c>
      <c r="CE113" s="26">
        <v>0</v>
      </c>
      <c r="CF113" s="26">
        <v>0</v>
      </c>
      <c r="CG113" s="26">
        <v>0</v>
      </c>
      <c r="CH113" s="26">
        <v>0</v>
      </c>
      <c r="CI113" s="26">
        <v>0</v>
      </c>
      <c r="CJ113" s="26">
        <v>0</v>
      </c>
      <c r="CK113" s="26">
        <v>0</v>
      </c>
      <c r="CL113" s="26">
        <v>0</v>
      </c>
      <c r="CM113" s="26">
        <v>0</v>
      </c>
      <c r="CN113" s="26">
        <v>0</v>
      </c>
      <c r="CO113" s="26">
        <v>0</v>
      </c>
      <c r="CP113" s="26">
        <v>0</v>
      </c>
      <c r="CQ113" s="26">
        <v>0</v>
      </c>
      <c r="CR113" s="26">
        <v>0</v>
      </c>
      <c r="CS113" s="26">
        <v>0</v>
      </c>
      <c r="CT113" s="26">
        <v>0</v>
      </c>
      <c r="CU113" s="26">
        <v>0</v>
      </c>
      <c r="CV113" s="26">
        <v>0</v>
      </c>
      <c r="CW113" s="26">
        <v>0</v>
      </c>
      <c r="CX113" s="26">
        <v>0</v>
      </c>
      <c r="CY113" s="26">
        <v>0</v>
      </c>
      <c r="CZ113" s="26">
        <v>0</v>
      </c>
      <c r="DA113" s="26">
        <v>0</v>
      </c>
      <c r="DB113" s="26">
        <v>0</v>
      </c>
      <c r="DC113" s="26">
        <v>0</v>
      </c>
      <c r="DD113" s="26">
        <v>0</v>
      </c>
      <c r="DE113" s="26">
        <v>0</v>
      </c>
      <c r="DF113" s="26">
        <v>0</v>
      </c>
      <c r="DG113" s="26">
        <v>4</v>
      </c>
      <c r="DH113" s="26">
        <v>0</v>
      </c>
      <c r="DI113" s="26">
        <v>0</v>
      </c>
      <c r="DJ113" s="26">
        <v>0</v>
      </c>
      <c r="DK113" s="26">
        <v>0</v>
      </c>
      <c r="DL113" s="26">
        <v>0</v>
      </c>
      <c r="DM113" s="26">
        <v>0</v>
      </c>
      <c r="DN113" s="26">
        <v>0</v>
      </c>
      <c r="DO113" s="26">
        <v>0</v>
      </c>
      <c r="DP113" s="26">
        <v>0</v>
      </c>
      <c r="DQ113" s="26">
        <v>4</v>
      </c>
      <c r="DR113" s="26">
        <v>0</v>
      </c>
      <c r="DS113" s="26">
        <v>0</v>
      </c>
      <c r="DT113" s="26">
        <v>0</v>
      </c>
      <c r="DU113" s="26">
        <v>0</v>
      </c>
      <c r="DV113" s="26">
        <v>0</v>
      </c>
      <c r="DW113" s="26">
        <v>0</v>
      </c>
      <c r="DX113" s="26">
        <v>4</v>
      </c>
      <c r="DY113" s="26">
        <v>0</v>
      </c>
      <c r="DZ113" s="26">
        <v>0</v>
      </c>
      <c r="EA113" s="26">
        <v>0</v>
      </c>
      <c r="EB113" s="26">
        <v>0</v>
      </c>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28">
        <v>6</v>
      </c>
      <c r="C114" s="538" t="s">
        <v>480</v>
      </c>
      <c r="D114" s="13" t="s">
        <v>35</v>
      </c>
      <c r="E114" s="537">
        <v>40</v>
      </c>
      <c r="F114" s="539">
        <f t="shared" si="38"/>
        <v>8</v>
      </c>
      <c r="G114" s="539">
        <f t="shared" si="39"/>
        <v>32</v>
      </c>
      <c r="H114" s="536">
        <f t="shared" si="40"/>
        <v>0.2</v>
      </c>
      <c r="J114" s="25">
        <f t="shared" si="41"/>
        <v>8</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v>0</v>
      </c>
      <c r="BJ114" s="26">
        <v>0</v>
      </c>
      <c r="BK114" s="26">
        <v>0</v>
      </c>
      <c r="BL114" s="26">
        <v>0</v>
      </c>
      <c r="BM114" s="26">
        <v>0</v>
      </c>
      <c r="BN114" s="26">
        <v>0</v>
      </c>
      <c r="BO114" s="26">
        <v>0</v>
      </c>
      <c r="BP114" s="26">
        <v>0</v>
      </c>
      <c r="BQ114" s="26">
        <v>0</v>
      </c>
      <c r="BR114" s="26">
        <v>0</v>
      </c>
      <c r="BS114" s="26">
        <v>0</v>
      </c>
      <c r="BT114" s="26">
        <v>0</v>
      </c>
      <c r="BU114" s="26">
        <v>0</v>
      </c>
      <c r="BV114" s="26">
        <v>0</v>
      </c>
      <c r="BW114" s="26">
        <v>0</v>
      </c>
      <c r="BX114" s="26">
        <v>0</v>
      </c>
      <c r="BY114" s="26">
        <v>0</v>
      </c>
      <c r="BZ114" s="26">
        <v>0</v>
      </c>
      <c r="CA114" s="26">
        <v>0</v>
      </c>
      <c r="CB114" s="26">
        <v>0</v>
      </c>
      <c r="CC114" s="26">
        <v>0</v>
      </c>
      <c r="CD114" s="26">
        <v>0</v>
      </c>
      <c r="CE114" s="26">
        <v>0</v>
      </c>
      <c r="CF114" s="26">
        <v>0</v>
      </c>
      <c r="CG114" s="26">
        <v>0</v>
      </c>
      <c r="CH114" s="26">
        <v>0</v>
      </c>
      <c r="CI114" s="26">
        <v>0</v>
      </c>
      <c r="CJ114" s="26">
        <v>0</v>
      </c>
      <c r="CK114" s="26">
        <v>0</v>
      </c>
      <c r="CL114" s="26">
        <v>0</v>
      </c>
      <c r="CM114" s="26">
        <v>0</v>
      </c>
      <c r="CN114" s="26">
        <v>0</v>
      </c>
      <c r="CO114" s="26">
        <v>0</v>
      </c>
      <c r="CP114" s="26">
        <v>0</v>
      </c>
      <c r="CQ114" s="26">
        <v>0</v>
      </c>
      <c r="CR114" s="26">
        <v>0</v>
      </c>
      <c r="CS114" s="26">
        <v>0</v>
      </c>
      <c r="CT114" s="26">
        <v>0</v>
      </c>
      <c r="CU114" s="26">
        <v>0</v>
      </c>
      <c r="CV114" s="26">
        <v>0</v>
      </c>
      <c r="CW114" s="26">
        <v>0</v>
      </c>
      <c r="CX114" s="26">
        <v>0</v>
      </c>
      <c r="CY114" s="26">
        <v>0</v>
      </c>
      <c r="CZ114" s="26">
        <v>0</v>
      </c>
      <c r="DA114" s="26">
        <v>0</v>
      </c>
      <c r="DB114" s="26">
        <v>0</v>
      </c>
      <c r="DC114" s="26">
        <v>0</v>
      </c>
      <c r="DD114" s="26">
        <v>0</v>
      </c>
      <c r="DE114" s="26">
        <v>0</v>
      </c>
      <c r="DF114" s="26">
        <v>0</v>
      </c>
      <c r="DG114" s="26"/>
      <c r="DH114" s="26"/>
      <c r="DI114" s="26"/>
      <c r="DJ114" s="26"/>
      <c r="DK114" s="26"/>
      <c r="DL114" s="26"/>
      <c r="DM114" s="26"/>
      <c r="DN114" s="26">
        <v>0</v>
      </c>
      <c r="DO114" s="26">
        <v>0</v>
      </c>
      <c r="DP114" s="26">
        <v>0</v>
      </c>
      <c r="DQ114" s="26">
        <v>0</v>
      </c>
      <c r="DR114" s="26">
        <v>0</v>
      </c>
      <c r="DS114" s="26">
        <v>0</v>
      </c>
      <c r="DT114" s="26">
        <v>0</v>
      </c>
      <c r="DU114" s="26">
        <v>0</v>
      </c>
      <c r="DV114" s="26">
        <v>4</v>
      </c>
      <c r="DW114" s="26">
        <v>0</v>
      </c>
      <c r="DX114" s="26">
        <v>0</v>
      </c>
      <c r="DY114" s="26">
        <v>0</v>
      </c>
      <c r="DZ114" s="26">
        <v>0</v>
      </c>
      <c r="EA114" s="26">
        <v>4</v>
      </c>
      <c r="EB114" s="26">
        <v>0</v>
      </c>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28">
        <v>7</v>
      </c>
      <c r="C115" s="538" t="s">
        <v>481</v>
      </c>
      <c r="D115" s="13" t="s">
        <v>35</v>
      </c>
      <c r="E115" s="537">
        <v>40</v>
      </c>
      <c r="F115" s="539">
        <f t="shared" si="38"/>
        <v>4</v>
      </c>
      <c r="G115" s="539">
        <f t="shared" si="39"/>
        <v>36</v>
      </c>
      <c r="H115" s="536">
        <f t="shared" si="40"/>
        <v>0.1</v>
      </c>
      <c r="J115" s="25">
        <f t="shared" si="41"/>
        <v>4</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v>0</v>
      </c>
      <c r="BJ115" s="26">
        <v>0</v>
      </c>
      <c r="BK115" s="26">
        <v>0</v>
      </c>
      <c r="BL115" s="26">
        <v>0</v>
      </c>
      <c r="BM115" s="26">
        <v>0</v>
      </c>
      <c r="BN115" s="26">
        <v>0</v>
      </c>
      <c r="BO115" s="26">
        <v>0</v>
      </c>
      <c r="BP115" s="26">
        <v>0</v>
      </c>
      <c r="BQ115" s="26">
        <v>0</v>
      </c>
      <c r="BR115" s="26">
        <v>0</v>
      </c>
      <c r="BS115" s="26">
        <v>0</v>
      </c>
      <c r="BT115" s="26">
        <v>0</v>
      </c>
      <c r="BU115" s="26">
        <v>0</v>
      </c>
      <c r="BV115" s="26">
        <v>0</v>
      </c>
      <c r="BW115" s="26">
        <v>0</v>
      </c>
      <c r="BX115" s="26">
        <v>0</v>
      </c>
      <c r="BY115" s="26">
        <v>0</v>
      </c>
      <c r="BZ115" s="26">
        <v>0</v>
      </c>
      <c r="CA115" s="26">
        <v>0</v>
      </c>
      <c r="CB115" s="26">
        <v>0</v>
      </c>
      <c r="CC115" s="26">
        <v>0</v>
      </c>
      <c r="CD115" s="26">
        <v>0</v>
      </c>
      <c r="CE115" s="26">
        <v>0</v>
      </c>
      <c r="CF115" s="26">
        <v>0</v>
      </c>
      <c r="CG115" s="26">
        <v>0</v>
      </c>
      <c r="CH115" s="26">
        <v>0</v>
      </c>
      <c r="CI115" s="26">
        <v>0</v>
      </c>
      <c r="CJ115" s="26">
        <v>0</v>
      </c>
      <c r="CK115" s="26">
        <v>0</v>
      </c>
      <c r="CL115" s="26">
        <v>0</v>
      </c>
      <c r="CM115" s="26">
        <v>0</v>
      </c>
      <c r="CN115" s="26">
        <v>0</v>
      </c>
      <c r="CO115" s="26">
        <v>0</v>
      </c>
      <c r="CP115" s="26">
        <v>0</v>
      </c>
      <c r="CQ115" s="26">
        <v>0</v>
      </c>
      <c r="CR115" s="26">
        <v>0</v>
      </c>
      <c r="CS115" s="26">
        <v>0</v>
      </c>
      <c r="CT115" s="26">
        <v>0</v>
      </c>
      <c r="CU115" s="26">
        <v>0</v>
      </c>
      <c r="CV115" s="26">
        <v>0</v>
      </c>
      <c r="CW115" s="26">
        <v>0</v>
      </c>
      <c r="CX115" s="26">
        <v>0</v>
      </c>
      <c r="CY115" s="26">
        <v>0</v>
      </c>
      <c r="CZ115" s="26">
        <v>0</v>
      </c>
      <c r="DA115" s="26">
        <v>0</v>
      </c>
      <c r="DB115" s="26">
        <v>0</v>
      </c>
      <c r="DC115" s="26">
        <v>0</v>
      </c>
      <c r="DD115" s="26">
        <v>0</v>
      </c>
      <c r="DE115" s="26">
        <v>0</v>
      </c>
      <c r="DF115" s="26">
        <v>0</v>
      </c>
      <c r="DG115" s="26"/>
      <c r="DH115" s="26"/>
      <c r="DI115" s="26"/>
      <c r="DJ115" s="26"/>
      <c r="DK115" s="26"/>
      <c r="DL115" s="26"/>
      <c r="DM115" s="26"/>
      <c r="DN115" s="26">
        <v>0</v>
      </c>
      <c r="DO115" s="26">
        <v>0</v>
      </c>
      <c r="DP115" s="26">
        <v>0</v>
      </c>
      <c r="DQ115" s="26">
        <v>0</v>
      </c>
      <c r="DR115" s="26">
        <v>0</v>
      </c>
      <c r="DS115" s="26">
        <v>0</v>
      </c>
      <c r="DT115" s="26">
        <v>0</v>
      </c>
      <c r="DU115" s="26">
        <v>0</v>
      </c>
      <c r="DV115" s="26">
        <v>0</v>
      </c>
      <c r="DW115" s="26">
        <v>4</v>
      </c>
      <c r="DX115" s="26">
        <v>0</v>
      </c>
      <c r="DY115" s="26">
        <v>0</v>
      </c>
      <c r="DZ115" s="26">
        <v>0</v>
      </c>
      <c r="EA115" s="26">
        <v>0</v>
      </c>
      <c r="EB115" s="26">
        <v>0</v>
      </c>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28">
        <v>8</v>
      </c>
      <c r="C116" s="538" t="s">
        <v>482</v>
      </c>
      <c r="D116" s="13" t="s">
        <v>35</v>
      </c>
      <c r="E116" s="537">
        <v>40</v>
      </c>
      <c r="F116" s="539">
        <f t="shared" si="38"/>
        <v>0</v>
      </c>
      <c r="G116" s="539">
        <f t="shared" si="39"/>
        <v>40</v>
      </c>
      <c r="H116" s="536">
        <f t="shared" si="40"/>
        <v>0</v>
      </c>
      <c r="J116" s="25">
        <f t="shared" si="41"/>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v>0</v>
      </c>
      <c r="BJ116" s="26">
        <v>0</v>
      </c>
      <c r="BK116" s="26">
        <v>0</v>
      </c>
      <c r="BL116" s="26">
        <v>0</v>
      </c>
      <c r="BM116" s="26">
        <v>0</v>
      </c>
      <c r="BN116" s="26">
        <v>0</v>
      </c>
      <c r="BO116" s="26">
        <v>0</v>
      </c>
      <c r="BP116" s="26">
        <v>0</v>
      </c>
      <c r="BQ116" s="26">
        <v>0</v>
      </c>
      <c r="BR116" s="26">
        <v>0</v>
      </c>
      <c r="BS116" s="26">
        <v>0</v>
      </c>
      <c r="BT116" s="26">
        <v>0</v>
      </c>
      <c r="BU116" s="26">
        <v>0</v>
      </c>
      <c r="BV116" s="26">
        <v>0</v>
      </c>
      <c r="BW116" s="26">
        <v>0</v>
      </c>
      <c r="BX116" s="26">
        <v>0</v>
      </c>
      <c r="BY116" s="26">
        <v>0</v>
      </c>
      <c r="BZ116" s="26">
        <v>0</v>
      </c>
      <c r="CA116" s="26">
        <v>0</v>
      </c>
      <c r="CB116" s="26">
        <v>0</v>
      </c>
      <c r="CC116" s="26">
        <v>0</v>
      </c>
      <c r="CD116" s="26">
        <v>0</v>
      </c>
      <c r="CE116" s="26">
        <v>0</v>
      </c>
      <c r="CF116" s="26">
        <v>0</v>
      </c>
      <c r="CG116" s="26">
        <v>0</v>
      </c>
      <c r="CH116" s="26">
        <v>0</v>
      </c>
      <c r="CI116" s="26">
        <v>0</v>
      </c>
      <c r="CJ116" s="26">
        <v>0</v>
      </c>
      <c r="CK116" s="26">
        <v>0</v>
      </c>
      <c r="CL116" s="26">
        <v>0</v>
      </c>
      <c r="CM116" s="26">
        <v>0</v>
      </c>
      <c r="CN116" s="26">
        <v>0</v>
      </c>
      <c r="CO116" s="26">
        <v>0</v>
      </c>
      <c r="CP116" s="26">
        <v>0</v>
      </c>
      <c r="CQ116" s="26">
        <v>0</v>
      </c>
      <c r="CR116" s="26">
        <v>0</v>
      </c>
      <c r="CS116" s="26">
        <v>0</v>
      </c>
      <c r="CT116" s="26">
        <v>0</v>
      </c>
      <c r="CU116" s="26">
        <v>0</v>
      </c>
      <c r="CV116" s="26">
        <v>0</v>
      </c>
      <c r="CW116" s="26">
        <v>0</v>
      </c>
      <c r="CX116" s="26">
        <v>0</v>
      </c>
      <c r="CY116" s="26">
        <v>0</v>
      </c>
      <c r="CZ116" s="26">
        <v>0</v>
      </c>
      <c r="DA116" s="26">
        <v>0</v>
      </c>
      <c r="DB116" s="26">
        <v>0</v>
      </c>
      <c r="DC116" s="26">
        <v>0</v>
      </c>
      <c r="DD116" s="26">
        <v>0</v>
      </c>
      <c r="DE116" s="26">
        <v>0</v>
      </c>
      <c r="DF116" s="26">
        <v>0</v>
      </c>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28">
        <v>9</v>
      </c>
      <c r="C117" s="538" t="s">
        <v>494</v>
      </c>
      <c r="D117" s="13" t="s">
        <v>35</v>
      </c>
      <c r="E117" s="537">
        <v>10</v>
      </c>
      <c r="F117" s="539">
        <f t="shared" si="38"/>
        <v>0</v>
      </c>
      <c r="G117" s="539">
        <f t="shared" si="39"/>
        <v>10</v>
      </c>
      <c r="H117" s="536">
        <f t="shared" si="40"/>
        <v>0</v>
      </c>
      <c r="J117" s="25">
        <f t="shared" si="41"/>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v>0</v>
      </c>
      <c r="BJ117" s="26">
        <v>0</v>
      </c>
      <c r="BK117" s="26">
        <v>0</v>
      </c>
      <c r="BL117" s="26">
        <v>0</v>
      </c>
      <c r="BM117" s="26">
        <v>0</v>
      </c>
      <c r="BN117" s="26">
        <v>0</v>
      </c>
      <c r="BO117" s="26">
        <v>0</v>
      </c>
      <c r="BP117" s="26">
        <v>0</v>
      </c>
      <c r="BQ117" s="26">
        <v>0</v>
      </c>
      <c r="BR117" s="26">
        <v>0</v>
      </c>
      <c r="BS117" s="26">
        <v>0</v>
      </c>
      <c r="BT117" s="26">
        <v>0</v>
      </c>
      <c r="BU117" s="26">
        <v>0</v>
      </c>
      <c r="BV117" s="26">
        <v>0</v>
      </c>
      <c r="BW117" s="26">
        <v>0</v>
      </c>
      <c r="BX117" s="26">
        <v>0</v>
      </c>
      <c r="BY117" s="26">
        <v>0</v>
      </c>
      <c r="BZ117" s="26">
        <v>0</v>
      </c>
      <c r="CA117" s="26">
        <v>0</v>
      </c>
      <c r="CB117" s="26">
        <v>0</v>
      </c>
      <c r="CC117" s="26">
        <v>0</v>
      </c>
      <c r="CD117" s="26">
        <v>0</v>
      </c>
      <c r="CE117" s="26">
        <v>0</v>
      </c>
      <c r="CF117" s="26">
        <v>0</v>
      </c>
      <c r="CG117" s="26">
        <v>0</v>
      </c>
      <c r="CH117" s="26">
        <v>0</v>
      </c>
      <c r="CI117" s="26">
        <v>0</v>
      </c>
      <c r="CJ117" s="26">
        <v>0</v>
      </c>
      <c r="CK117" s="26">
        <v>0</v>
      </c>
      <c r="CL117" s="26">
        <v>0</v>
      </c>
      <c r="CM117" s="26">
        <v>0</v>
      </c>
      <c r="CN117" s="26">
        <v>0</v>
      </c>
      <c r="CO117" s="26">
        <v>0</v>
      </c>
      <c r="CP117" s="26">
        <v>0</v>
      </c>
      <c r="CQ117" s="26">
        <v>0</v>
      </c>
      <c r="CR117" s="26">
        <v>0</v>
      </c>
      <c r="CS117" s="26">
        <v>0</v>
      </c>
      <c r="CT117" s="26">
        <v>0</v>
      </c>
      <c r="CU117" s="26">
        <v>0</v>
      </c>
      <c r="CV117" s="26">
        <v>0</v>
      </c>
      <c r="CW117" s="26">
        <v>0</v>
      </c>
      <c r="CX117" s="26">
        <v>0</v>
      </c>
      <c r="CY117" s="26">
        <v>0</v>
      </c>
      <c r="CZ117" s="26">
        <v>0</v>
      </c>
      <c r="DA117" s="26">
        <v>0</v>
      </c>
      <c r="DB117" s="26">
        <v>0</v>
      </c>
      <c r="DC117" s="26">
        <v>0</v>
      </c>
      <c r="DD117" s="26">
        <v>0</v>
      </c>
      <c r="DE117" s="26">
        <v>0</v>
      </c>
      <c r="DF117" s="26">
        <v>0</v>
      </c>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28">
        <v>10</v>
      </c>
      <c r="C118" s="538" t="s">
        <v>495</v>
      </c>
      <c r="D118" s="13" t="s">
        <v>35</v>
      </c>
      <c r="E118" s="537">
        <v>10</v>
      </c>
      <c r="F118" s="539">
        <f t="shared" si="38"/>
        <v>0</v>
      </c>
      <c r="G118" s="539">
        <f t="shared" si="39"/>
        <v>10</v>
      </c>
      <c r="H118" s="536">
        <f t="shared" si="40"/>
        <v>0</v>
      </c>
      <c r="J118" s="25">
        <f t="shared" si="41"/>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v>0</v>
      </c>
      <c r="BJ118" s="26">
        <v>0</v>
      </c>
      <c r="BK118" s="26">
        <v>0</v>
      </c>
      <c r="BL118" s="26">
        <v>0</v>
      </c>
      <c r="BM118" s="26">
        <v>0</v>
      </c>
      <c r="BN118" s="26">
        <v>0</v>
      </c>
      <c r="BO118" s="26">
        <v>0</v>
      </c>
      <c r="BP118" s="26">
        <v>0</v>
      </c>
      <c r="BQ118" s="26">
        <v>0</v>
      </c>
      <c r="BR118" s="26">
        <v>0</v>
      </c>
      <c r="BS118" s="26">
        <v>0</v>
      </c>
      <c r="BT118" s="26">
        <v>0</v>
      </c>
      <c r="BU118" s="26">
        <v>0</v>
      </c>
      <c r="BV118" s="26">
        <v>0</v>
      </c>
      <c r="BW118" s="26">
        <v>0</v>
      </c>
      <c r="BX118" s="26">
        <v>0</v>
      </c>
      <c r="BY118" s="26">
        <v>0</v>
      </c>
      <c r="BZ118" s="26">
        <v>0</v>
      </c>
      <c r="CA118" s="26">
        <v>0</v>
      </c>
      <c r="CB118" s="26">
        <v>0</v>
      </c>
      <c r="CC118" s="26">
        <v>0</v>
      </c>
      <c r="CD118" s="26">
        <v>0</v>
      </c>
      <c r="CE118" s="26">
        <v>0</v>
      </c>
      <c r="CF118" s="26">
        <v>0</v>
      </c>
      <c r="CG118" s="26">
        <v>0</v>
      </c>
      <c r="CH118" s="26">
        <v>0</v>
      </c>
      <c r="CI118" s="26">
        <v>0</v>
      </c>
      <c r="CJ118" s="26">
        <v>0</v>
      </c>
      <c r="CK118" s="26">
        <v>0</v>
      </c>
      <c r="CL118" s="26">
        <v>0</v>
      </c>
      <c r="CM118" s="26">
        <v>0</v>
      </c>
      <c r="CN118" s="26">
        <v>0</v>
      </c>
      <c r="CO118" s="26">
        <v>0</v>
      </c>
      <c r="CP118" s="26">
        <v>0</v>
      </c>
      <c r="CQ118" s="26">
        <v>0</v>
      </c>
      <c r="CR118" s="26">
        <v>0</v>
      </c>
      <c r="CS118" s="26">
        <v>0</v>
      </c>
      <c r="CT118" s="26">
        <v>0</v>
      </c>
      <c r="CU118" s="26">
        <v>0</v>
      </c>
      <c r="CV118" s="26">
        <v>0</v>
      </c>
      <c r="CW118" s="26">
        <v>0</v>
      </c>
      <c r="CX118" s="26">
        <v>0</v>
      </c>
      <c r="CY118" s="26">
        <v>0</v>
      </c>
      <c r="CZ118" s="26">
        <v>0</v>
      </c>
      <c r="DA118" s="26">
        <v>0</v>
      </c>
      <c r="DB118" s="26">
        <v>0</v>
      </c>
      <c r="DC118" s="26">
        <v>0</v>
      </c>
      <c r="DD118" s="26">
        <v>0</v>
      </c>
      <c r="DE118" s="26">
        <v>0</v>
      </c>
      <c r="DF118" s="26">
        <v>0</v>
      </c>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28">
        <v>11</v>
      </c>
      <c r="C119" s="538" t="s">
        <v>496</v>
      </c>
      <c r="D119" s="13" t="s">
        <v>35</v>
      </c>
      <c r="E119" s="537">
        <v>10</v>
      </c>
      <c r="F119" s="539">
        <f t="shared" si="38"/>
        <v>0</v>
      </c>
      <c r="G119" s="539">
        <f t="shared" si="39"/>
        <v>10</v>
      </c>
      <c r="H119" s="536">
        <f t="shared" si="40"/>
        <v>0</v>
      </c>
      <c r="J119" s="25">
        <f t="shared" si="41"/>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v>0</v>
      </c>
      <c r="BJ119" s="26">
        <v>0</v>
      </c>
      <c r="BK119" s="26">
        <v>0</v>
      </c>
      <c r="BL119" s="26">
        <v>0</v>
      </c>
      <c r="BM119" s="26">
        <v>0</v>
      </c>
      <c r="BN119" s="26">
        <v>0</v>
      </c>
      <c r="BO119" s="26">
        <v>0</v>
      </c>
      <c r="BP119" s="26">
        <v>0</v>
      </c>
      <c r="BQ119" s="26">
        <v>0</v>
      </c>
      <c r="BR119" s="26">
        <v>0</v>
      </c>
      <c r="BS119" s="26">
        <v>0</v>
      </c>
      <c r="BT119" s="26">
        <v>0</v>
      </c>
      <c r="BU119" s="26">
        <v>0</v>
      </c>
      <c r="BV119" s="26">
        <v>0</v>
      </c>
      <c r="BW119" s="26">
        <v>0</v>
      </c>
      <c r="BX119" s="26">
        <v>0</v>
      </c>
      <c r="BY119" s="26">
        <v>0</v>
      </c>
      <c r="BZ119" s="26">
        <v>0</v>
      </c>
      <c r="CA119" s="26">
        <v>0</v>
      </c>
      <c r="CB119" s="26">
        <v>0</v>
      </c>
      <c r="CC119" s="26">
        <v>0</v>
      </c>
      <c r="CD119" s="26">
        <v>0</v>
      </c>
      <c r="CE119" s="26">
        <v>0</v>
      </c>
      <c r="CF119" s="26">
        <v>0</v>
      </c>
      <c r="CG119" s="26">
        <v>0</v>
      </c>
      <c r="CH119" s="26">
        <v>0</v>
      </c>
      <c r="CI119" s="26">
        <v>0</v>
      </c>
      <c r="CJ119" s="26">
        <v>0</v>
      </c>
      <c r="CK119" s="26">
        <v>0</v>
      </c>
      <c r="CL119" s="26">
        <v>0</v>
      </c>
      <c r="CM119" s="26">
        <v>0</v>
      </c>
      <c r="CN119" s="26">
        <v>0</v>
      </c>
      <c r="CO119" s="26">
        <v>0</v>
      </c>
      <c r="CP119" s="26">
        <v>0</v>
      </c>
      <c r="CQ119" s="26">
        <v>0</v>
      </c>
      <c r="CR119" s="26">
        <v>0</v>
      </c>
      <c r="CS119" s="26">
        <v>0</v>
      </c>
      <c r="CT119" s="26">
        <v>0</v>
      </c>
      <c r="CU119" s="26">
        <v>0</v>
      </c>
      <c r="CV119" s="26">
        <v>0</v>
      </c>
      <c r="CW119" s="26">
        <v>0</v>
      </c>
      <c r="CX119" s="26">
        <v>0</v>
      </c>
      <c r="CY119" s="26">
        <v>0</v>
      </c>
      <c r="CZ119" s="26">
        <v>0</v>
      </c>
      <c r="DA119" s="26">
        <v>0</v>
      </c>
      <c r="DB119" s="26">
        <v>0</v>
      </c>
      <c r="DC119" s="26">
        <v>0</v>
      </c>
      <c r="DD119" s="26">
        <v>0</v>
      </c>
      <c r="DE119" s="26">
        <v>0</v>
      </c>
      <c r="DF119" s="26">
        <v>0</v>
      </c>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28">
        <v>12</v>
      </c>
      <c r="C120" s="572" t="s">
        <v>483</v>
      </c>
      <c r="D120" s="13" t="s">
        <v>35</v>
      </c>
      <c r="E120" s="13">
        <v>10</v>
      </c>
      <c r="F120" s="539">
        <f t="shared" si="38"/>
        <v>0</v>
      </c>
      <c r="G120" s="539">
        <f t="shared" si="39"/>
        <v>10</v>
      </c>
      <c r="H120" s="536">
        <f t="shared" si="40"/>
        <v>0</v>
      </c>
      <c r="J120" s="25">
        <f t="shared" si="41"/>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v>0</v>
      </c>
      <c r="BJ120" s="26">
        <v>0</v>
      </c>
      <c r="BK120" s="26">
        <v>0</v>
      </c>
      <c r="BL120" s="26">
        <v>0</v>
      </c>
      <c r="BM120" s="26">
        <v>0</v>
      </c>
      <c r="BN120" s="26">
        <v>0</v>
      </c>
      <c r="BO120" s="26">
        <v>0</v>
      </c>
      <c r="BP120" s="26">
        <v>0</v>
      </c>
      <c r="BQ120" s="26">
        <v>0</v>
      </c>
      <c r="BR120" s="26">
        <v>0</v>
      </c>
      <c r="BS120" s="26">
        <v>0</v>
      </c>
      <c r="BT120" s="26">
        <v>0</v>
      </c>
      <c r="BU120" s="26">
        <v>0</v>
      </c>
      <c r="BV120" s="26">
        <v>0</v>
      </c>
      <c r="BW120" s="26">
        <v>0</v>
      </c>
      <c r="BX120" s="26">
        <v>0</v>
      </c>
      <c r="BY120" s="26">
        <v>0</v>
      </c>
      <c r="BZ120" s="26">
        <v>0</v>
      </c>
      <c r="CA120" s="26">
        <v>0</v>
      </c>
      <c r="CB120" s="26">
        <v>0</v>
      </c>
      <c r="CC120" s="26">
        <v>0</v>
      </c>
      <c r="CD120" s="26">
        <v>0</v>
      </c>
      <c r="CE120" s="26">
        <v>0</v>
      </c>
      <c r="CF120" s="26">
        <v>0</v>
      </c>
      <c r="CG120" s="26">
        <v>0</v>
      </c>
      <c r="CH120" s="26">
        <v>0</v>
      </c>
      <c r="CI120" s="26">
        <v>0</v>
      </c>
      <c r="CJ120" s="26">
        <v>0</v>
      </c>
      <c r="CK120" s="26">
        <v>0</v>
      </c>
      <c r="CL120" s="26">
        <v>0</v>
      </c>
      <c r="CM120" s="26">
        <v>0</v>
      </c>
      <c r="CN120" s="26">
        <v>0</v>
      </c>
      <c r="CO120" s="26">
        <v>0</v>
      </c>
      <c r="CP120" s="26">
        <v>0</v>
      </c>
      <c r="CQ120" s="26">
        <v>0</v>
      </c>
      <c r="CR120" s="26">
        <v>0</v>
      </c>
      <c r="CS120" s="26">
        <v>0</v>
      </c>
      <c r="CT120" s="26">
        <v>0</v>
      </c>
      <c r="CU120" s="26">
        <v>0</v>
      </c>
      <c r="CV120" s="26">
        <v>0</v>
      </c>
      <c r="CW120" s="26">
        <v>0</v>
      </c>
      <c r="CX120" s="26">
        <v>0</v>
      </c>
      <c r="CY120" s="26">
        <v>0</v>
      </c>
      <c r="CZ120" s="26">
        <v>0</v>
      </c>
      <c r="DA120" s="26">
        <v>0</v>
      </c>
      <c r="DB120" s="26">
        <v>0</v>
      </c>
      <c r="DC120" s="26">
        <v>0</v>
      </c>
      <c r="DD120" s="26">
        <v>0</v>
      </c>
      <c r="DE120" s="26">
        <v>0</v>
      </c>
      <c r="DF120" s="26">
        <v>0</v>
      </c>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28">
        <v>13</v>
      </c>
      <c r="C121" s="572" t="s">
        <v>484</v>
      </c>
      <c r="D121" s="13" t="s">
        <v>35</v>
      </c>
      <c r="E121" s="13">
        <v>10</v>
      </c>
      <c r="F121" s="539">
        <f t="shared" si="38"/>
        <v>0</v>
      </c>
      <c r="G121" s="539">
        <f t="shared" si="39"/>
        <v>10</v>
      </c>
      <c r="H121" s="536">
        <f t="shared" si="40"/>
        <v>0</v>
      </c>
      <c r="J121" s="25">
        <f t="shared" si="41"/>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v>0</v>
      </c>
      <c r="BJ121" s="26">
        <v>0</v>
      </c>
      <c r="BK121" s="26">
        <v>0</v>
      </c>
      <c r="BL121" s="26">
        <v>0</v>
      </c>
      <c r="BM121" s="26">
        <v>0</v>
      </c>
      <c r="BN121" s="26">
        <v>0</v>
      </c>
      <c r="BO121" s="26">
        <v>0</v>
      </c>
      <c r="BP121" s="26">
        <v>0</v>
      </c>
      <c r="BQ121" s="26">
        <v>0</v>
      </c>
      <c r="BR121" s="26">
        <v>0</v>
      </c>
      <c r="BS121" s="26">
        <v>0</v>
      </c>
      <c r="BT121" s="26">
        <v>0</v>
      </c>
      <c r="BU121" s="26">
        <v>0</v>
      </c>
      <c r="BV121" s="26">
        <v>0</v>
      </c>
      <c r="BW121" s="26">
        <v>0</v>
      </c>
      <c r="BX121" s="26">
        <v>0</v>
      </c>
      <c r="BY121" s="26">
        <v>0</v>
      </c>
      <c r="BZ121" s="26">
        <v>0</v>
      </c>
      <c r="CA121" s="26">
        <v>0</v>
      </c>
      <c r="CB121" s="26">
        <v>0</v>
      </c>
      <c r="CC121" s="26">
        <v>0</v>
      </c>
      <c r="CD121" s="26">
        <v>0</v>
      </c>
      <c r="CE121" s="26">
        <v>0</v>
      </c>
      <c r="CF121" s="26">
        <v>0</v>
      </c>
      <c r="CG121" s="26">
        <v>0</v>
      </c>
      <c r="CH121" s="26">
        <v>0</v>
      </c>
      <c r="CI121" s="26">
        <v>0</v>
      </c>
      <c r="CJ121" s="26">
        <v>0</v>
      </c>
      <c r="CK121" s="26">
        <v>0</v>
      </c>
      <c r="CL121" s="26">
        <v>0</v>
      </c>
      <c r="CM121" s="26">
        <v>0</v>
      </c>
      <c r="CN121" s="26">
        <v>0</v>
      </c>
      <c r="CO121" s="26">
        <v>0</v>
      </c>
      <c r="CP121" s="26">
        <v>0</v>
      </c>
      <c r="CQ121" s="26">
        <v>0</v>
      </c>
      <c r="CR121" s="26">
        <v>0</v>
      </c>
      <c r="CS121" s="26">
        <v>0</v>
      </c>
      <c r="CT121" s="26">
        <v>0</v>
      </c>
      <c r="CU121" s="26">
        <v>0</v>
      </c>
      <c r="CV121" s="26">
        <v>0</v>
      </c>
      <c r="CW121" s="26">
        <v>0</v>
      </c>
      <c r="CX121" s="26">
        <v>0</v>
      </c>
      <c r="CY121" s="26">
        <v>0</v>
      </c>
      <c r="CZ121" s="26">
        <v>0</v>
      </c>
      <c r="DA121" s="26">
        <v>0</v>
      </c>
      <c r="DB121" s="26">
        <v>0</v>
      </c>
      <c r="DC121" s="26">
        <v>0</v>
      </c>
      <c r="DD121" s="26">
        <v>0</v>
      </c>
      <c r="DE121" s="26">
        <v>0</v>
      </c>
      <c r="DF121" s="26">
        <v>0</v>
      </c>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28">
        <v>14</v>
      </c>
      <c r="C122" s="572" t="s">
        <v>485</v>
      </c>
      <c r="D122" s="13" t="s">
        <v>35</v>
      </c>
      <c r="E122" s="13">
        <v>40</v>
      </c>
      <c r="F122" s="539">
        <f t="shared" si="38"/>
        <v>0</v>
      </c>
      <c r="G122" s="539">
        <f t="shared" si="39"/>
        <v>40</v>
      </c>
      <c r="H122" s="536">
        <f t="shared" si="40"/>
        <v>0</v>
      </c>
      <c r="J122" s="25">
        <f t="shared" si="41"/>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v>0</v>
      </c>
      <c r="BJ122" s="26">
        <v>0</v>
      </c>
      <c r="BK122" s="26">
        <v>0</v>
      </c>
      <c r="BL122" s="26">
        <v>0</v>
      </c>
      <c r="BM122" s="26">
        <v>0</v>
      </c>
      <c r="BN122" s="26">
        <v>0</v>
      </c>
      <c r="BO122" s="26">
        <v>0</v>
      </c>
      <c r="BP122" s="26">
        <v>0</v>
      </c>
      <c r="BQ122" s="26">
        <v>0</v>
      </c>
      <c r="BR122" s="26">
        <v>0</v>
      </c>
      <c r="BS122" s="26">
        <v>0</v>
      </c>
      <c r="BT122" s="26">
        <v>0</v>
      </c>
      <c r="BU122" s="26">
        <v>0</v>
      </c>
      <c r="BV122" s="26">
        <v>0</v>
      </c>
      <c r="BW122" s="26">
        <v>0</v>
      </c>
      <c r="BX122" s="26">
        <v>0</v>
      </c>
      <c r="BY122" s="26">
        <v>0</v>
      </c>
      <c r="BZ122" s="26">
        <v>0</v>
      </c>
      <c r="CA122" s="26">
        <v>0</v>
      </c>
      <c r="CB122" s="26">
        <v>0</v>
      </c>
      <c r="CC122" s="26">
        <v>0</v>
      </c>
      <c r="CD122" s="26">
        <v>0</v>
      </c>
      <c r="CE122" s="26">
        <v>0</v>
      </c>
      <c r="CF122" s="26">
        <v>0</v>
      </c>
      <c r="CG122" s="26">
        <v>0</v>
      </c>
      <c r="CH122" s="26">
        <v>0</v>
      </c>
      <c r="CI122" s="26">
        <v>0</v>
      </c>
      <c r="CJ122" s="26">
        <v>0</v>
      </c>
      <c r="CK122" s="26">
        <v>0</v>
      </c>
      <c r="CL122" s="26">
        <v>0</v>
      </c>
      <c r="CM122" s="26">
        <v>0</v>
      </c>
      <c r="CN122" s="26">
        <v>0</v>
      </c>
      <c r="CO122" s="26">
        <v>0</v>
      </c>
      <c r="CP122" s="26">
        <v>0</v>
      </c>
      <c r="CQ122" s="26">
        <v>0</v>
      </c>
      <c r="CR122" s="26">
        <v>0</v>
      </c>
      <c r="CS122" s="26">
        <v>0</v>
      </c>
      <c r="CT122" s="26">
        <v>0</v>
      </c>
      <c r="CU122" s="26">
        <v>0</v>
      </c>
      <c r="CV122" s="26">
        <v>0</v>
      </c>
      <c r="CW122" s="26">
        <v>0</v>
      </c>
      <c r="CX122" s="26">
        <v>0</v>
      </c>
      <c r="CY122" s="26">
        <v>0</v>
      </c>
      <c r="CZ122" s="26">
        <v>0</v>
      </c>
      <c r="DA122" s="26">
        <v>0</v>
      </c>
      <c r="DB122" s="26">
        <v>0</v>
      </c>
      <c r="DC122" s="26">
        <v>0</v>
      </c>
      <c r="DD122" s="26">
        <v>0</v>
      </c>
      <c r="DE122" s="26">
        <v>0</v>
      </c>
      <c r="DF122" s="26">
        <v>0</v>
      </c>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28">
        <v>15</v>
      </c>
      <c r="C123" s="572" t="s">
        <v>486</v>
      </c>
      <c r="D123" s="13" t="s">
        <v>35</v>
      </c>
      <c r="E123" s="13">
        <v>40</v>
      </c>
      <c r="F123" s="539">
        <f t="shared" si="38"/>
        <v>0</v>
      </c>
      <c r="G123" s="539">
        <f t="shared" si="39"/>
        <v>40</v>
      </c>
      <c r="H123" s="536">
        <f t="shared" si="40"/>
        <v>0</v>
      </c>
      <c r="J123" s="25">
        <f t="shared" si="41"/>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v>0</v>
      </c>
      <c r="BJ123" s="26">
        <v>0</v>
      </c>
      <c r="BK123" s="26">
        <v>0</v>
      </c>
      <c r="BL123" s="26">
        <v>0</v>
      </c>
      <c r="BM123" s="26">
        <v>0</v>
      </c>
      <c r="BN123" s="26">
        <v>0</v>
      </c>
      <c r="BO123" s="26">
        <v>0</v>
      </c>
      <c r="BP123" s="26">
        <v>0</v>
      </c>
      <c r="BQ123" s="26">
        <v>0</v>
      </c>
      <c r="BR123" s="26">
        <v>0</v>
      </c>
      <c r="BS123" s="26">
        <v>0</v>
      </c>
      <c r="BT123" s="26">
        <v>0</v>
      </c>
      <c r="BU123" s="26">
        <v>0</v>
      </c>
      <c r="BV123" s="26">
        <v>0</v>
      </c>
      <c r="BW123" s="26">
        <v>0</v>
      </c>
      <c r="BX123" s="26">
        <v>0</v>
      </c>
      <c r="BY123" s="26">
        <v>0</v>
      </c>
      <c r="BZ123" s="26">
        <v>0</v>
      </c>
      <c r="CA123" s="26">
        <v>0</v>
      </c>
      <c r="CB123" s="26">
        <v>0</v>
      </c>
      <c r="CC123" s="26">
        <v>0</v>
      </c>
      <c r="CD123" s="26">
        <v>0</v>
      </c>
      <c r="CE123" s="26">
        <v>0</v>
      </c>
      <c r="CF123" s="26">
        <v>0</v>
      </c>
      <c r="CG123" s="26">
        <v>0</v>
      </c>
      <c r="CH123" s="26">
        <v>0</v>
      </c>
      <c r="CI123" s="26">
        <v>0</v>
      </c>
      <c r="CJ123" s="26">
        <v>0</v>
      </c>
      <c r="CK123" s="26">
        <v>0</v>
      </c>
      <c r="CL123" s="26">
        <v>0</v>
      </c>
      <c r="CM123" s="26">
        <v>0</v>
      </c>
      <c r="CN123" s="26">
        <v>0</v>
      </c>
      <c r="CO123" s="26">
        <v>0</v>
      </c>
      <c r="CP123" s="26">
        <v>0</v>
      </c>
      <c r="CQ123" s="26">
        <v>0</v>
      </c>
      <c r="CR123" s="26">
        <v>0</v>
      </c>
      <c r="CS123" s="26">
        <v>0</v>
      </c>
      <c r="CT123" s="26">
        <v>0</v>
      </c>
      <c r="CU123" s="26">
        <v>0</v>
      </c>
      <c r="CV123" s="26">
        <v>0</v>
      </c>
      <c r="CW123" s="26">
        <v>0</v>
      </c>
      <c r="CX123" s="26">
        <v>0</v>
      </c>
      <c r="CY123" s="26">
        <v>0</v>
      </c>
      <c r="CZ123" s="26">
        <v>0</v>
      </c>
      <c r="DA123" s="26">
        <v>0</v>
      </c>
      <c r="DB123" s="26">
        <v>0</v>
      </c>
      <c r="DC123" s="26">
        <v>0</v>
      </c>
      <c r="DD123" s="26">
        <v>0</v>
      </c>
      <c r="DE123" s="26">
        <v>0</v>
      </c>
      <c r="DF123" s="26">
        <v>0</v>
      </c>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28">
        <v>16</v>
      </c>
      <c r="C124" s="572" t="s">
        <v>487</v>
      </c>
      <c r="D124" s="13" t="s">
        <v>35</v>
      </c>
      <c r="E124" s="13">
        <v>40</v>
      </c>
      <c r="F124" s="539">
        <f t="shared" si="38"/>
        <v>0</v>
      </c>
      <c r="G124" s="539">
        <f t="shared" si="39"/>
        <v>40</v>
      </c>
      <c r="H124" s="536">
        <f t="shared" si="40"/>
        <v>0</v>
      </c>
      <c r="J124" s="25">
        <f t="shared" si="41"/>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v>0</v>
      </c>
      <c r="BJ124" s="26">
        <v>0</v>
      </c>
      <c r="BK124" s="26">
        <v>0</v>
      </c>
      <c r="BL124" s="26">
        <v>0</v>
      </c>
      <c r="BM124" s="26">
        <v>0</v>
      </c>
      <c r="BN124" s="26">
        <v>0</v>
      </c>
      <c r="BO124" s="26">
        <v>0</v>
      </c>
      <c r="BP124" s="26">
        <v>0</v>
      </c>
      <c r="BQ124" s="26">
        <v>0</v>
      </c>
      <c r="BR124" s="26">
        <v>0</v>
      </c>
      <c r="BS124" s="26">
        <v>0</v>
      </c>
      <c r="BT124" s="26">
        <v>0</v>
      </c>
      <c r="BU124" s="26">
        <v>0</v>
      </c>
      <c r="BV124" s="26">
        <v>0</v>
      </c>
      <c r="BW124" s="26">
        <v>0</v>
      </c>
      <c r="BX124" s="26">
        <v>0</v>
      </c>
      <c r="BY124" s="26">
        <v>0</v>
      </c>
      <c r="BZ124" s="26">
        <v>0</v>
      </c>
      <c r="CA124" s="26">
        <v>0</v>
      </c>
      <c r="CB124" s="26">
        <v>0</v>
      </c>
      <c r="CC124" s="26">
        <v>0</v>
      </c>
      <c r="CD124" s="26">
        <v>0</v>
      </c>
      <c r="CE124" s="26">
        <v>0</v>
      </c>
      <c r="CF124" s="26">
        <v>0</v>
      </c>
      <c r="CG124" s="26">
        <v>0</v>
      </c>
      <c r="CH124" s="26">
        <v>0</v>
      </c>
      <c r="CI124" s="26">
        <v>0</v>
      </c>
      <c r="CJ124" s="26">
        <v>0</v>
      </c>
      <c r="CK124" s="26">
        <v>0</v>
      </c>
      <c r="CL124" s="26">
        <v>0</v>
      </c>
      <c r="CM124" s="26">
        <v>0</v>
      </c>
      <c r="CN124" s="26">
        <v>0</v>
      </c>
      <c r="CO124" s="26">
        <v>0</v>
      </c>
      <c r="CP124" s="26">
        <v>0</v>
      </c>
      <c r="CQ124" s="26">
        <v>0</v>
      </c>
      <c r="CR124" s="26">
        <v>0</v>
      </c>
      <c r="CS124" s="26">
        <v>0</v>
      </c>
      <c r="CT124" s="26">
        <v>0</v>
      </c>
      <c r="CU124" s="26">
        <v>0</v>
      </c>
      <c r="CV124" s="26">
        <v>0</v>
      </c>
      <c r="CW124" s="26">
        <v>0</v>
      </c>
      <c r="CX124" s="26">
        <v>0</v>
      </c>
      <c r="CY124" s="26">
        <v>0</v>
      </c>
      <c r="CZ124" s="26">
        <v>0</v>
      </c>
      <c r="DA124" s="26">
        <v>0</v>
      </c>
      <c r="DB124" s="26">
        <v>0</v>
      </c>
      <c r="DC124" s="26">
        <v>0</v>
      </c>
      <c r="DD124" s="26">
        <v>0</v>
      </c>
      <c r="DE124" s="26">
        <v>0</v>
      </c>
      <c r="DF124" s="26">
        <v>0</v>
      </c>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28">
        <v>17</v>
      </c>
      <c r="C125" s="572" t="s">
        <v>488</v>
      </c>
      <c r="D125" s="13" t="s">
        <v>35</v>
      </c>
      <c r="E125" s="13">
        <v>40</v>
      </c>
      <c r="F125" s="539">
        <f t="shared" si="38"/>
        <v>0</v>
      </c>
      <c r="G125" s="539">
        <f t="shared" si="39"/>
        <v>40</v>
      </c>
      <c r="H125" s="536">
        <f t="shared" si="40"/>
        <v>0</v>
      </c>
      <c r="J125" s="25">
        <f t="shared" si="41"/>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v>0</v>
      </c>
      <c r="BJ125" s="26">
        <v>0</v>
      </c>
      <c r="BK125" s="26">
        <v>0</v>
      </c>
      <c r="BL125" s="26">
        <v>0</v>
      </c>
      <c r="BM125" s="26">
        <v>0</v>
      </c>
      <c r="BN125" s="26">
        <v>0</v>
      </c>
      <c r="BO125" s="26">
        <v>0</v>
      </c>
      <c r="BP125" s="26">
        <v>0</v>
      </c>
      <c r="BQ125" s="26">
        <v>0</v>
      </c>
      <c r="BR125" s="26">
        <v>0</v>
      </c>
      <c r="BS125" s="26">
        <v>0</v>
      </c>
      <c r="BT125" s="26">
        <v>0</v>
      </c>
      <c r="BU125" s="26">
        <v>0</v>
      </c>
      <c r="BV125" s="26">
        <v>0</v>
      </c>
      <c r="BW125" s="26">
        <v>0</v>
      </c>
      <c r="BX125" s="26">
        <v>0</v>
      </c>
      <c r="BY125" s="26">
        <v>0</v>
      </c>
      <c r="BZ125" s="26">
        <v>0</v>
      </c>
      <c r="CA125" s="26">
        <v>0</v>
      </c>
      <c r="CB125" s="26">
        <v>0</v>
      </c>
      <c r="CC125" s="26">
        <v>0</v>
      </c>
      <c r="CD125" s="26">
        <v>0</v>
      </c>
      <c r="CE125" s="26">
        <v>0</v>
      </c>
      <c r="CF125" s="26">
        <v>0</v>
      </c>
      <c r="CG125" s="26">
        <v>0</v>
      </c>
      <c r="CH125" s="26">
        <v>0</v>
      </c>
      <c r="CI125" s="26">
        <v>0</v>
      </c>
      <c r="CJ125" s="26">
        <v>0</v>
      </c>
      <c r="CK125" s="26">
        <v>0</v>
      </c>
      <c r="CL125" s="26">
        <v>0</v>
      </c>
      <c r="CM125" s="26">
        <v>0</v>
      </c>
      <c r="CN125" s="26">
        <v>0</v>
      </c>
      <c r="CO125" s="26">
        <v>0</v>
      </c>
      <c r="CP125" s="26">
        <v>0</v>
      </c>
      <c r="CQ125" s="26">
        <v>0</v>
      </c>
      <c r="CR125" s="26">
        <v>0</v>
      </c>
      <c r="CS125" s="26">
        <v>0</v>
      </c>
      <c r="CT125" s="26">
        <v>0</v>
      </c>
      <c r="CU125" s="26">
        <v>0</v>
      </c>
      <c r="CV125" s="26">
        <v>0</v>
      </c>
      <c r="CW125" s="26">
        <v>0</v>
      </c>
      <c r="CX125" s="26">
        <v>0</v>
      </c>
      <c r="CY125" s="26">
        <v>0</v>
      </c>
      <c r="CZ125" s="26">
        <v>0</v>
      </c>
      <c r="DA125" s="26">
        <v>0</v>
      </c>
      <c r="DB125" s="26">
        <v>0</v>
      </c>
      <c r="DC125" s="26">
        <v>0</v>
      </c>
      <c r="DD125" s="26">
        <v>0</v>
      </c>
      <c r="DE125" s="26">
        <v>0</v>
      </c>
      <c r="DF125" s="26">
        <v>0</v>
      </c>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28">
        <v>18</v>
      </c>
      <c r="C126" s="572" t="s">
        <v>490</v>
      </c>
      <c r="D126" s="13" t="s">
        <v>35</v>
      </c>
      <c r="E126" s="13">
        <v>40</v>
      </c>
      <c r="F126" s="539">
        <f t="shared" si="38"/>
        <v>0</v>
      </c>
      <c r="G126" s="539">
        <f t="shared" si="39"/>
        <v>40</v>
      </c>
      <c r="H126" s="536">
        <f t="shared" si="40"/>
        <v>0</v>
      </c>
      <c r="J126" s="25">
        <f t="shared" si="41"/>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v>0</v>
      </c>
      <c r="BJ126" s="26">
        <v>0</v>
      </c>
      <c r="BK126" s="26">
        <v>0</v>
      </c>
      <c r="BL126" s="26">
        <v>0</v>
      </c>
      <c r="BM126" s="26">
        <v>0</v>
      </c>
      <c r="BN126" s="26">
        <v>0</v>
      </c>
      <c r="BO126" s="26">
        <v>0</v>
      </c>
      <c r="BP126" s="26">
        <v>0</v>
      </c>
      <c r="BQ126" s="26">
        <v>0</v>
      </c>
      <c r="BR126" s="26">
        <v>0</v>
      </c>
      <c r="BS126" s="26">
        <v>0</v>
      </c>
      <c r="BT126" s="26">
        <v>0</v>
      </c>
      <c r="BU126" s="26">
        <v>0</v>
      </c>
      <c r="BV126" s="26">
        <v>0</v>
      </c>
      <c r="BW126" s="26">
        <v>0</v>
      </c>
      <c r="BX126" s="26">
        <v>0</v>
      </c>
      <c r="BY126" s="26">
        <v>0</v>
      </c>
      <c r="BZ126" s="26">
        <v>0</v>
      </c>
      <c r="CA126" s="26">
        <v>0</v>
      </c>
      <c r="CB126" s="26">
        <v>0</v>
      </c>
      <c r="CC126" s="26">
        <v>0</v>
      </c>
      <c r="CD126" s="26">
        <v>0</v>
      </c>
      <c r="CE126" s="26">
        <v>0</v>
      </c>
      <c r="CF126" s="26">
        <v>0</v>
      </c>
      <c r="CG126" s="26">
        <v>0</v>
      </c>
      <c r="CH126" s="26">
        <v>0</v>
      </c>
      <c r="CI126" s="26">
        <v>0</v>
      </c>
      <c r="CJ126" s="26">
        <v>0</v>
      </c>
      <c r="CK126" s="26">
        <v>0</v>
      </c>
      <c r="CL126" s="26">
        <v>0</v>
      </c>
      <c r="CM126" s="26">
        <v>0</v>
      </c>
      <c r="CN126" s="26">
        <v>0</v>
      </c>
      <c r="CO126" s="26">
        <v>0</v>
      </c>
      <c r="CP126" s="26">
        <v>0</v>
      </c>
      <c r="CQ126" s="26">
        <v>0</v>
      </c>
      <c r="CR126" s="26">
        <v>0</v>
      </c>
      <c r="CS126" s="26">
        <v>0</v>
      </c>
      <c r="CT126" s="26">
        <v>0</v>
      </c>
      <c r="CU126" s="26">
        <v>0</v>
      </c>
      <c r="CV126" s="26">
        <v>0</v>
      </c>
      <c r="CW126" s="26">
        <v>0</v>
      </c>
      <c r="CX126" s="26">
        <v>0</v>
      </c>
      <c r="CY126" s="26">
        <v>0</v>
      </c>
      <c r="CZ126" s="26">
        <v>0</v>
      </c>
      <c r="DA126" s="26">
        <v>0</v>
      </c>
      <c r="DB126" s="26">
        <v>0</v>
      </c>
      <c r="DC126" s="26">
        <v>0</v>
      </c>
      <c r="DD126" s="26">
        <v>0</v>
      </c>
      <c r="DE126" s="26">
        <v>0</v>
      </c>
      <c r="DF126" s="26">
        <v>0</v>
      </c>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28">
        <v>19</v>
      </c>
      <c r="C127" s="572" t="s">
        <v>489</v>
      </c>
      <c r="D127" s="13" t="s">
        <v>35</v>
      </c>
      <c r="E127" s="13">
        <v>40</v>
      </c>
      <c r="F127" s="539">
        <f t="shared" si="38"/>
        <v>0</v>
      </c>
      <c r="G127" s="539">
        <f t="shared" si="39"/>
        <v>40</v>
      </c>
      <c r="H127" s="536">
        <f t="shared" si="40"/>
        <v>0</v>
      </c>
      <c r="J127" s="25">
        <f t="shared" si="41"/>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v>0</v>
      </c>
      <c r="BJ127" s="26">
        <v>0</v>
      </c>
      <c r="BK127" s="26">
        <v>0</v>
      </c>
      <c r="BL127" s="26">
        <v>0</v>
      </c>
      <c r="BM127" s="26">
        <v>0</v>
      </c>
      <c r="BN127" s="26">
        <v>0</v>
      </c>
      <c r="BO127" s="26">
        <v>0</v>
      </c>
      <c r="BP127" s="26">
        <v>0</v>
      </c>
      <c r="BQ127" s="26">
        <v>0</v>
      </c>
      <c r="BR127" s="26">
        <v>0</v>
      </c>
      <c r="BS127" s="26">
        <v>0</v>
      </c>
      <c r="BT127" s="26">
        <v>0</v>
      </c>
      <c r="BU127" s="26">
        <v>0</v>
      </c>
      <c r="BV127" s="26">
        <v>0</v>
      </c>
      <c r="BW127" s="26">
        <v>0</v>
      </c>
      <c r="BX127" s="26">
        <v>0</v>
      </c>
      <c r="BY127" s="26">
        <v>0</v>
      </c>
      <c r="BZ127" s="26">
        <v>0</v>
      </c>
      <c r="CA127" s="26">
        <v>0</v>
      </c>
      <c r="CB127" s="26">
        <v>0</v>
      </c>
      <c r="CC127" s="26">
        <v>0</v>
      </c>
      <c r="CD127" s="26">
        <v>0</v>
      </c>
      <c r="CE127" s="26">
        <v>0</v>
      </c>
      <c r="CF127" s="26">
        <v>0</v>
      </c>
      <c r="CG127" s="26">
        <v>0</v>
      </c>
      <c r="CH127" s="26">
        <v>0</v>
      </c>
      <c r="CI127" s="26">
        <v>0</v>
      </c>
      <c r="CJ127" s="26">
        <v>0</v>
      </c>
      <c r="CK127" s="26">
        <v>0</v>
      </c>
      <c r="CL127" s="26">
        <v>0</v>
      </c>
      <c r="CM127" s="26">
        <v>0</v>
      </c>
      <c r="CN127" s="26">
        <v>0</v>
      </c>
      <c r="CO127" s="26">
        <v>0</v>
      </c>
      <c r="CP127" s="26">
        <v>0</v>
      </c>
      <c r="CQ127" s="26">
        <v>0</v>
      </c>
      <c r="CR127" s="26">
        <v>0</v>
      </c>
      <c r="CS127" s="26">
        <v>0</v>
      </c>
      <c r="CT127" s="26">
        <v>0</v>
      </c>
      <c r="CU127" s="26">
        <v>0</v>
      </c>
      <c r="CV127" s="26">
        <v>0</v>
      </c>
      <c r="CW127" s="26">
        <v>0</v>
      </c>
      <c r="CX127" s="26">
        <v>0</v>
      </c>
      <c r="CY127" s="26">
        <v>0</v>
      </c>
      <c r="CZ127" s="26">
        <v>0</v>
      </c>
      <c r="DA127" s="26">
        <v>0</v>
      </c>
      <c r="DB127" s="26">
        <v>0</v>
      </c>
      <c r="DC127" s="26">
        <v>0</v>
      </c>
      <c r="DD127" s="26">
        <v>0</v>
      </c>
      <c r="DE127" s="26">
        <v>0</v>
      </c>
      <c r="DF127" s="26">
        <v>0</v>
      </c>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28">
        <v>20</v>
      </c>
      <c r="C128" s="572" t="s">
        <v>491</v>
      </c>
      <c r="D128" s="13" t="s">
        <v>35</v>
      </c>
      <c r="E128" s="13">
        <v>10</v>
      </c>
      <c r="F128" s="539">
        <f t="shared" si="38"/>
        <v>0</v>
      </c>
      <c r="G128" s="539">
        <f t="shared" si="39"/>
        <v>10</v>
      </c>
      <c r="H128" s="536">
        <f t="shared" si="40"/>
        <v>0</v>
      </c>
      <c r="J128" s="25">
        <f t="shared" si="41"/>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v>0</v>
      </c>
      <c r="BJ128" s="26">
        <v>0</v>
      </c>
      <c r="BK128" s="26">
        <v>0</v>
      </c>
      <c r="BL128" s="26">
        <v>0</v>
      </c>
      <c r="BM128" s="26">
        <v>0</v>
      </c>
      <c r="BN128" s="26">
        <v>0</v>
      </c>
      <c r="BO128" s="26">
        <v>0</v>
      </c>
      <c r="BP128" s="26">
        <v>0</v>
      </c>
      <c r="BQ128" s="26">
        <v>0</v>
      </c>
      <c r="BR128" s="26">
        <v>0</v>
      </c>
      <c r="BS128" s="26">
        <v>0</v>
      </c>
      <c r="BT128" s="26">
        <v>0</v>
      </c>
      <c r="BU128" s="26">
        <v>0</v>
      </c>
      <c r="BV128" s="26">
        <v>0</v>
      </c>
      <c r="BW128" s="26">
        <v>0</v>
      </c>
      <c r="BX128" s="26">
        <v>0</v>
      </c>
      <c r="BY128" s="26">
        <v>0</v>
      </c>
      <c r="BZ128" s="26">
        <v>0</v>
      </c>
      <c r="CA128" s="26">
        <v>0</v>
      </c>
      <c r="CB128" s="26">
        <v>0</v>
      </c>
      <c r="CC128" s="26">
        <v>0</v>
      </c>
      <c r="CD128" s="26">
        <v>0</v>
      </c>
      <c r="CE128" s="26">
        <v>0</v>
      </c>
      <c r="CF128" s="26">
        <v>0</v>
      </c>
      <c r="CG128" s="26">
        <v>0</v>
      </c>
      <c r="CH128" s="26">
        <v>0</v>
      </c>
      <c r="CI128" s="26">
        <v>0</v>
      </c>
      <c r="CJ128" s="26">
        <v>0</v>
      </c>
      <c r="CK128" s="26">
        <v>0</v>
      </c>
      <c r="CL128" s="26">
        <v>0</v>
      </c>
      <c r="CM128" s="26">
        <v>0</v>
      </c>
      <c r="CN128" s="26">
        <v>0</v>
      </c>
      <c r="CO128" s="26">
        <v>0</v>
      </c>
      <c r="CP128" s="26">
        <v>0</v>
      </c>
      <c r="CQ128" s="26">
        <v>0</v>
      </c>
      <c r="CR128" s="26">
        <v>0</v>
      </c>
      <c r="CS128" s="26">
        <v>0</v>
      </c>
      <c r="CT128" s="26">
        <v>0</v>
      </c>
      <c r="CU128" s="26">
        <v>0</v>
      </c>
      <c r="CV128" s="26">
        <v>0</v>
      </c>
      <c r="CW128" s="26">
        <v>0</v>
      </c>
      <c r="CX128" s="26">
        <v>0</v>
      </c>
      <c r="CY128" s="26">
        <v>0</v>
      </c>
      <c r="CZ128" s="26">
        <v>0</v>
      </c>
      <c r="DA128" s="26">
        <v>0</v>
      </c>
      <c r="DB128" s="26">
        <v>0</v>
      </c>
      <c r="DC128" s="26">
        <v>0</v>
      </c>
      <c r="DD128" s="26">
        <v>0</v>
      </c>
      <c r="DE128" s="26">
        <v>0</v>
      </c>
      <c r="DF128" s="26">
        <v>0</v>
      </c>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28">
        <v>21</v>
      </c>
      <c r="C129" s="572" t="s">
        <v>492</v>
      </c>
      <c r="D129" s="13" t="s">
        <v>35</v>
      </c>
      <c r="E129" s="13">
        <v>10</v>
      </c>
      <c r="F129" s="539">
        <f t="shared" si="38"/>
        <v>0</v>
      </c>
      <c r="G129" s="539">
        <f t="shared" si="39"/>
        <v>10</v>
      </c>
      <c r="H129" s="536">
        <f t="shared" si="40"/>
        <v>0</v>
      </c>
      <c r="J129" s="25">
        <f t="shared" si="41"/>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v>0</v>
      </c>
      <c r="BJ129" s="26">
        <v>0</v>
      </c>
      <c r="BK129" s="26">
        <v>0</v>
      </c>
      <c r="BL129" s="26">
        <v>0</v>
      </c>
      <c r="BM129" s="26">
        <v>0</v>
      </c>
      <c r="BN129" s="26">
        <v>0</v>
      </c>
      <c r="BO129" s="26">
        <v>0</v>
      </c>
      <c r="BP129" s="26">
        <v>0</v>
      </c>
      <c r="BQ129" s="26">
        <v>0</v>
      </c>
      <c r="BR129" s="26">
        <v>0</v>
      </c>
      <c r="BS129" s="26">
        <v>0</v>
      </c>
      <c r="BT129" s="26">
        <v>0</v>
      </c>
      <c r="BU129" s="26">
        <v>0</v>
      </c>
      <c r="BV129" s="26">
        <v>0</v>
      </c>
      <c r="BW129" s="26">
        <v>0</v>
      </c>
      <c r="BX129" s="26">
        <v>0</v>
      </c>
      <c r="BY129" s="26">
        <v>0</v>
      </c>
      <c r="BZ129" s="26">
        <v>0</v>
      </c>
      <c r="CA129" s="26">
        <v>0</v>
      </c>
      <c r="CB129" s="26">
        <v>0</v>
      </c>
      <c r="CC129" s="26">
        <v>0</v>
      </c>
      <c r="CD129" s="26">
        <v>0</v>
      </c>
      <c r="CE129" s="26">
        <v>0</v>
      </c>
      <c r="CF129" s="26">
        <v>0</v>
      </c>
      <c r="CG129" s="26">
        <v>0</v>
      </c>
      <c r="CH129" s="26">
        <v>0</v>
      </c>
      <c r="CI129" s="26">
        <v>0</v>
      </c>
      <c r="CJ129" s="26">
        <v>0</v>
      </c>
      <c r="CK129" s="26">
        <v>0</v>
      </c>
      <c r="CL129" s="26">
        <v>0</v>
      </c>
      <c r="CM129" s="26">
        <v>0</v>
      </c>
      <c r="CN129" s="26">
        <v>0</v>
      </c>
      <c r="CO129" s="26">
        <v>0</v>
      </c>
      <c r="CP129" s="26">
        <v>0</v>
      </c>
      <c r="CQ129" s="26">
        <v>0</v>
      </c>
      <c r="CR129" s="26">
        <v>0</v>
      </c>
      <c r="CS129" s="26">
        <v>0</v>
      </c>
      <c r="CT129" s="26">
        <v>0</v>
      </c>
      <c r="CU129" s="26">
        <v>0</v>
      </c>
      <c r="CV129" s="26">
        <v>0</v>
      </c>
      <c r="CW129" s="26">
        <v>0</v>
      </c>
      <c r="CX129" s="26">
        <v>0</v>
      </c>
      <c r="CY129" s="26">
        <v>0</v>
      </c>
      <c r="CZ129" s="26">
        <v>0</v>
      </c>
      <c r="DA129" s="26">
        <v>0</v>
      </c>
      <c r="DB129" s="26">
        <v>0</v>
      </c>
      <c r="DC129" s="26">
        <v>0</v>
      </c>
      <c r="DD129" s="26">
        <v>0</v>
      </c>
      <c r="DE129" s="26">
        <v>0</v>
      </c>
      <c r="DF129" s="26">
        <v>0</v>
      </c>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44">
        <v>22</v>
      </c>
      <c r="C130" s="573" t="s">
        <v>493</v>
      </c>
      <c r="D130" s="547" t="s">
        <v>35</v>
      </c>
      <c r="E130" s="547">
        <v>10</v>
      </c>
      <c r="F130" s="550">
        <f t="shared" si="38"/>
        <v>0</v>
      </c>
      <c r="G130" s="550">
        <f t="shared" si="39"/>
        <v>10</v>
      </c>
      <c r="H130" s="549">
        <f t="shared" si="40"/>
        <v>0</v>
      </c>
      <c r="J130" s="25">
        <f t="shared" si="41"/>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v>0</v>
      </c>
      <c r="BJ130" s="26">
        <v>0</v>
      </c>
      <c r="BK130" s="26">
        <v>0</v>
      </c>
      <c r="BL130" s="26">
        <v>0</v>
      </c>
      <c r="BM130" s="26">
        <v>0</v>
      </c>
      <c r="BN130" s="26">
        <v>0</v>
      </c>
      <c r="BO130" s="26">
        <v>0</v>
      </c>
      <c r="BP130" s="26">
        <v>0</v>
      </c>
      <c r="BQ130" s="26">
        <v>0</v>
      </c>
      <c r="BR130" s="26">
        <v>0</v>
      </c>
      <c r="BS130" s="26">
        <v>0</v>
      </c>
      <c r="BT130" s="26">
        <v>0</v>
      </c>
      <c r="BU130" s="26">
        <v>0</v>
      </c>
      <c r="BV130" s="26">
        <v>0</v>
      </c>
      <c r="BW130" s="26">
        <v>0</v>
      </c>
      <c r="BX130" s="26">
        <v>0</v>
      </c>
      <c r="BY130" s="26">
        <v>0</v>
      </c>
      <c r="BZ130" s="26">
        <v>0</v>
      </c>
      <c r="CA130" s="26">
        <v>0</v>
      </c>
      <c r="CB130" s="26">
        <v>0</v>
      </c>
      <c r="CC130" s="26">
        <v>0</v>
      </c>
      <c r="CD130" s="26">
        <v>0</v>
      </c>
      <c r="CE130" s="26">
        <v>0</v>
      </c>
      <c r="CF130" s="26">
        <v>0</v>
      </c>
      <c r="CG130" s="26">
        <v>0</v>
      </c>
      <c r="CH130" s="26">
        <v>0</v>
      </c>
      <c r="CI130" s="26">
        <v>0</v>
      </c>
      <c r="CJ130" s="26">
        <v>0</v>
      </c>
      <c r="CK130" s="26">
        <v>0</v>
      </c>
      <c r="CL130" s="26">
        <v>0</v>
      </c>
      <c r="CM130" s="26">
        <v>0</v>
      </c>
      <c r="CN130" s="26">
        <v>0</v>
      </c>
      <c r="CO130" s="26">
        <v>0</v>
      </c>
      <c r="CP130" s="26">
        <v>0</v>
      </c>
      <c r="CQ130" s="26">
        <v>0</v>
      </c>
      <c r="CR130" s="26">
        <v>0</v>
      </c>
      <c r="CS130" s="26">
        <v>0</v>
      </c>
      <c r="CT130" s="26">
        <v>0</v>
      </c>
      <c r="CU130" s="26">
        <v>0</v>
      </c>
      <c r="CV130" s="26">
        <v>0</v>
      </c>
      <c r="CW130" s="26">
        <v>0</v>
      </c>
      <c r="CX130" s="26">
        <v>0</v>
      </c>
      <c r="CY130" s="26">
        <v>0</v>
      </c>
      <c r="CZ130" s="26">
        <v>0</v>
      </c>
      <c r="DA130" s="26">
        <v>0</v>
      </c>
      <c r="DB130" s="26">
        <v>0</v>
      </c>
      <c r="DC130" s="26">
        <v>0</v>
      </c>
      <c r="DD130" s="26">
        <v>0</v>
      </c>
      <c r="DE130" s="26">
        <v>0</v>
      </c>
      <c r="DF130" s="26">
        <v>0</v>
      </c>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20">
    <mergeCell ref="DV109:GH109"/>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 ref="AA3:AA4"/>
    <mergeCell ref="AB3:AB4"/>
    <mergeCell ref="AC3:AC4"/>
    <mergeCell ref="T3:T4"/>
    <mergeCell ref="U3:U4"/>
    <mergeCell ref="V3:V4"/>
    <mergeCell ref="W3:W4"/>
    <mergeCell ref="X3:X4"/>
    <mergeCell ref="AI3:AI4"/>
    <mergeCell ref="AJ3:AJ4"/>
    <mergeCell ref="AK3:AK4"/>
    <mergeCell ref="AL3:AL4"/>
    <mergeCell ref="AM3:AM4"/>
    <mergeCell ref="AD3:AD4"/>
    <mergeCell ref="AE3:AE4"/>
    <mergeCell ref="AF3:AF4"/>
    <mergeCell ref="AG3:AG4"/>
    <mergeCell ref="AH3:AH4"/>
    <mergeCell ref="AS3:AS4"/>
    <mergeCell ref="AT3:AT4"/>
    <mergeCell ref="AU3:AU4"/>
    <mergeCell ref="AV3:AV4"/>
    <mergeCell ref="AW3:AW4"/>
    <mergeCell ref="AN3:AN4"/>
    <mergeCell ref="AO3:AO4"/>
    <mergeCell ref="AP3:AP4"/>
    <mergeCell ref="AQ3:AQ4"/>
    <mergeCell ref="AR3:AR4"/>
    <mergeCell ref="BC3:BC4"/>
    <mergeCell ref="BD3:BD4"/>
    <mergeCell ref="BE3:BE4"/>
    <mergeCell ref="BF3:BF4"/>
    <mergeCell ref="BG3:BG4"/>
    <mergeCell ref="AX3:AX4"/>
    <mergeCell ref="AY3:AY4"/>
    <mergeCell ref="AZ3:AZ4"/>
    <mergeCell ref="BA3:BA4"/>
    <mergeCell ref="BB3:BB4"/>
    <mergeCell ref="BM3:BM4"/>
    <mergeCell ref="BN3:BN4"/>
    <mergeCell ref="BO3:BO4"/>
    <mergeCell ref="BP3:BP4"/>
    <mergeCell ref="BQ3:BQ4"/>
    <mergeCell ref="BH3:BH4"/>
    <mergeCell ref="BI3:BI4"/>
    <mergeCell ref="BJ3:BJ4"/>
    <mergeCell ref="BK3:BK4"/>
    <mergeCell ref="BL3:BL4"/>
    <mergeCell ref="BW3:BW4"/>
    <mergeCell ref="BX3:BX4"/>
    <mergeCell ref="BY3:BY4"/>
    <mergeCell ref="BZ3:BZ4"/>
    <mergeCell ref="CA3:CA4"/>
    <mergeCell ref="BR3:BR4"/>
    <mergeCell ref="BS3:BS4"/>
    <mergeCell ref="BT3:BT4"/>
    <mergeCell ref="BU3:BU4"/>
    <mergeCell ref="BV3:BV4"/>
    <mergeCell ref="CG3:CG4"/>
    <mergeCell ref="CH3:CH4"/>
    <mergeCell ref="CI3:CI4"/>
    <mergeCell ref="CJ3:CJ4"/>
    <mergeCell ref="CK3:CK4"/>
    <mergeCell ref="CB3:CB4"/>
    <mergeCell ref="CC3:CC4"/>
    <mergeCell ref="CD3:CD4"/>
    <mergeCell ref="CE3:CE4"/>
    <mergeCell ref="CF3:CF4"/>
    <mergeCell ref="CQ3:CQ4"/>
    <mergeCell ref="CR3:CR4"/>
    <mergeCell ref="CS3:CS4"/>
    <mergeCell ref="CT3:CT4"/>
    <mergeCell ref="CU3:CU4"/>
    <mergeCell ref="CL3:CL4"/>
    <mergeCell ref="CM3:CM4"/>
    <mergeCell ref="CN3:CN4"/>
    <mergeCell ref="CO3:CO4"/>
    <mergeCell ref="CP3:CP4"/>
    <mergeCell ref="DA3:DA4"/>
    <mergeCell ref="DB3:DB4"/>
    <mergeCell ref="DC3:DC4"/>
    <mergeCell ref="DD3:DD4"/>
    <mergeCell ref="DE3:DE4"/>
    <mergeCell ref="CV3:CV4"/>
    <mergeCell ref="CW3:CW4"/>
    <mergeCell ref="CX3:CX4"/>
    <mergeCell ref="CY3:CY4"/>
    <mergeCell ref="CZ3:CZ4"/>
    <mergeCell ref="DK3:DK4"/>
    <mergeCell ref="DL3:DL4"/>
    <mergeCell ref="DM3:DM4"/>
    <mergeCell ref="DN3:DN4"/>
    <mergeCell ref="DO3:DO4"/>
    <mergeCell ref="DF3:DF4"/>
    <mergeCell ref="DG3:DG4"/>
    <mergeCell ref="DH3:DH4"/>
    <mergeCell ref="DI3:DI4"/>
    <mergeCell ref="DJ3:DJ4"/>
    <mergeCell ref="DU3:DU4"/>
    <mergeCell ref="DV3:DV4"/>
    <mergeCell ref="DW3:DW4"/>
    <mergeCell ref="DX3:DX4"/>
    <mergeCell ref="DY3:DY4"/>
    <mergeCell ref="DP3:DP4"/>
    <mergeCell ref="DQ3:DQ4"/>
    <mergeCell ref="DR3:DR4"/>
    <mergeCell ref="DS3:DS4"/>
    <mergeCell ref="DT3:DT4"/>
    <mergeCell ref="EE3:EE4"/>
    <mergeCell ref="EF3:EF4"/>
    <mergeCell ref="EG3:EG4"/>
    <mergeCell ref="EH3:EH4"/>
    <mergeCell ref="EI3:EI4"/>
    <mergeCell ref="DZ3:DZ4"/>
    <mergeCell ref="EA3:EA4"/>
    <mergeCell ref="EB3:EB4"/>
    <mergeCell ref="EC3:EC4"/>
    <mergeCell ref="ED3:ED4"/>
    <mergeCell ref="EO3:EO4"/>
    <mergeCell ref="EP3:EP4"/>
    <mergeCell ref="EQ3:EQ4"/>
    <mergeCell ref="ER3:ER4"/>
    <mergeCell ref="ES3:ES4"/>
    <mergeCell ref="EJ3:EJ4"/>
    <mergeCell ref="EK3:EK4"/>
    <mergeCell ref="EL3:EL4"/>
    <mergeCell ref="EM3:EM4"/>
    <mergeCell ref="EN3:EN4"/>
    <mergeCell ref="EY3:EY4"/>
    <mergeCell ref="EZ3:EZ4"/>
    <mergeCell ref="FA3:FA4"/>
    <mergeCell ref="FB3:FB4"/>
    <mergeCell ref="FC3:FC4"/>
    <mergeCell ref="ET3:ET4"/>
    <mergeCell ref="EU3:EU4"/>
    <mergeCell ref="EV3:EV4"/>
    <mergeCell ref="EW3:EW4"/>
    <mergeCell ref="EX3:EX4"/>
    <mergeCell ref="FI3:FI4"/>
    <mergeCell ref="FJ3:FJ4"/>
    <mergeCell ref="FK3:FK4"/>
    <mergeCell ref="FL3:FL4"/>
    <mergeCell ref="FM3:FM4"/>
    <mergeCell ref="FD3:FD4"/>
    <mergeCell ref="FE3:FE4"/>
    <mergeCell ref="FF3:FF4"/>
    <mergeCell ref="FG3:FG4"/>
    <mergeCell ref="FH3:FH4"/>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BQ12:GH12"/>
    <mergeCell ref="BR13:GH13"/>
    <mergeCell ref="BX14:GH14"/>
    <mergeCell ref="CB15:GH15"/>
    <mergeCell ref="CB16:GH16"/>
  </mergeCells>
  <phoneticPr fontId="10" type="noConversion"/>
  <conditionalFormatting sqref="F108">
    <cfRule type="cellIs" dxfId="5" priority="1" operator="equal">
      <formula>1</formula>
    </cfRule>
  </conditionalFormatting>
  <conditionalFormatting sqref="H1:H1048576 F71:G71 F96:G96">
    <cfRule type="cellIs" dxfId="4" priority="2" operator="equal">
      <formula>1</formula>
    </cfRule>
  </conditionalFormatting>
  <pageMargins left="0.7" right="0.7" top="0.75" bottom="0.75" header="0.3" footer="0.3"/>
  <ignoredErrors>
    <ignoredError sqref="F54 F17:G17 F45 J28" formula="1"/>
    <ignoredError sqref="E54"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Z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R17" sqref="R17"/>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6" width="5.54296875" style="31" customWidth="1"/>
    <col min="7" max="28" width="4.54296875" style="31" customWidth="1"/>
    <col min="29" max="30" width="4.54296875" style="31" bestFit="1" customWidth="1"/>
    <col min="31" max="104" width="4" style="31" customWidth="1"/>
    <col min="105" max="16384" width="9.1796875" style="31"/>
  </cols>
  <sheetData>
    <row r="1" spans="1:104" s="124" customFormat="1" ht="58.5" customHeight="1">
      <c r="B1" s="120" t="s">
        <v>166</v>
      </c>
      <c r="C1" s="120" t="s">
        <v>7</v>
      </c>
      <c r="D1" s="121" t="s">
        <v>167</v>
      </c>
      <c r="E1" s="122" t="s">
        <v>168</v>
      </c>
      <c r="F1" s="123">
        <v>45863</v>
      </c>
      <c r="G1" s="123">
        <f t="shared" ref="G1:BP1" si="0">F1+1</f>
        <v>45864</v>
      </c>
      <c r="H1" s="123">
        <f t="shared" si="0"/>
        <v>45865</v>
      </c>
      <c r="I1" s="123">
        <f t="shared" si="0"/>
        <v>45866</v>
      </c>
      <c r="J1" s="123">
        <f t="shared" si="0"/>
        <v>45867</v>
      </c>
      <c r="K1" s="123">
        <f t="shared" si="0"/>
        <v>45868</v>
      </c>
      <c r="L1" s="123">
        <f t="shared" si="0"/>
        <v>45869</v>
      </c>
      <c r="M1" s="123">
        <f t="shared" si="0"/>
        <v>45870</v>
      </c>
      <c r="N1" s="123">
        <f t="shared" si="0"/>
        <v>45871</v>
      </c>
      <c r="O1" s="123">
        <f t="shared" si="0"/>
        <v>45872</v>
      </c>
      <c r="P1" s="123">
        <f t="shared" si="0"/>
        <v>45873</v>
      </c>
      <c r="Q1" s="123">
        <f t="shared" si="0"/>
        <v>45874</v>
      </c>
      <c r="R1" s="123">
        <f t="shared" si="0"/>
        <v>45875</v>
      </c>
      <c r="S1" s="123">
        <f t="shared" si="0"/>
        <v>45876</v>
      </c>
      <c r="T1" s="123">
        <f t="shared" si="0"/>
        <v>45877</v>
      </c>
      <c r="U1" s="123">
        <f t="shared" si="0"/>
        <v>45878</v>
      </c>
      <c r="V1" s="123">
        <f t="shared" si="0"/>
        <v>45879</v>
      </c>
      <c r="W1" s="123">
        <f t="shared" si="0"/>
        <v>45880</v>
      </c>
      <c r="X1" s="123">
        <f t="shared" si="0"/>
        <v>45881</v>
      </c>
      <c r="Y1" s="123">
        <f t="shared" si="0"/>
        <v>45882</v>
      </c>
      <c r="Z1" s="123">
        <f t="shared" si="0"/>
        <v>45883</v>
      </c>
      <c r="AA1" s="123">
        <f t="shared" si="0"/>
        <v>45884</v>
      </c>
      <c r="AB1" s="123">
        <f t="shared" si="0"/>
        <v>45885</v>
      </c>
      <c r="AC1" s="123">
        <f t="shared" si="0"/>
        <v>45886</v>
      </c>
      <c r="AD1" s="123">
        <f t="shared" si="0"/>
        <v>45887</v>
      </c>
      <c r="AE1" s="123">
        <f t="shared" si="0"/>
        <v>45888</v>
      </c>
      <c r="AF1" s="123">
        <f t="shared" si="0"/>
        <v>45889</v>
      </c>
      <c r="AG1" s="123">
        <f t="shared" si="0"/>
        <v>45890</v>
      </c>
      <c r="AH1" s="123">
        <f t="shared" si="0"/>
        <v>45891</v>
      </c>
      <c r="AI1" s="123">
        <f t="shared" si="0"/>
        <v>45892</v>
      </c>
      <c r="AJ1" s="123">
        <f t="shared" si="0"/>
        <v>45893</v>
      </c>
      <c r="AK1" s="123">
        <f t="shared" si="0"/>
        <v>45894</v>
      </c>
      <c r="AL1" s="123">
        <f t="shared" si="0"/>
        <v>45895</v>
      </c>
      <c r="AM1" s="123">
        <f t="shared" si="0"/>
        <v>45896</v>
      </c>
      <c r="AN1" s="123">
        <f t="shared" si="0"/>
        <v>45897</v>
      </c>
      <c r="AO1" s="123">
        <f t="shared" si="0"/>
        <v>45898</v>
      </c>
      <c r="AP1" s="123">
        <f t="shared" si="0"/>
        <v>45899</v>
      </c>
      <c r="AQ1" s="123">
        <f t="shared" si="0"/>
        <v>45900</v>
      </c>
      <c r="AR1" s="123">
        <f t="shared" si="0"/>
        <v>45901</v>
      </c>
      <c r="AS1" s="123">
        <f t="shared" si="0"/>
        <v>45902</v>
      </c>
      <c r="AT1" s="123">
        <f t="shared" si="0"/>
        <v>45903</v>
      </c>
      <c r="AU1" s="123">
        <f t="shared" si="0"/>
        <v>45904</v>
      </c>
      <c r="AV1" s="123">
        <f t="shared" si="0"/>
        <v>45905</v>
      </c>
      <c r="AW1" s="123">
        <f t="shared" si="0"/>
        <v>45906</v>
      </c>
      <c r="AX1" s="123">
        <f t="shared" si="0"/>
        <v>45907</v>
      </c>
      <c r="AY1" s="123">
        <f t="shared" si="0"/>
        <v>45908</v>
      </c>
      <c r="AZ1" s="123">
        <f t="shared" si="0"/>
        <v>45909</v>
      </c>
      <c r="BA1" s="123">
        <f t="shared" si="0"/>
        <v>45910</v>
      </c>
      <c r="BB1" s="123">
        <f t="shared" si="0"/>
        <v>45911</v>
      </c>
      <c r="BC1" s="123">
        <f t="shared" si="0"/>
        <v>45912</v>
      </c>
      <c r="BD1" s="123">
        <f t="shared" si="0"/>
        <v>45913</v>
      </c>
      <c r="BE1" s="123">
        <f t="shared" si="0"/>
        <v>45914</v>
      </c>
      <c r="BF1" s="123">
        <f t="shared" si="0"/>
        <v>45915</v>
      </c>
      <c r="BG1" s="123">
        <f t="shared" si="0"/>
        <v>45916</v>
      </c>
      <c r="BH1" s="123">
        <f t="shared" si="0"/>
        <v>45917</v>
      </c>
      <c r="BI1" s="123">
        <f t="shared" si="0"/>
        <v>45918</v>
      </c>
      <c r="BJ1" s="123">
        <f t="shared" si="0"/>
        <v>45919</v>
      </c>
      <c r="BK1" s="123">
        <f t="shared" si="0"/>
        <v>45920</v>
      </c>
      <c r="BL1" s="123">
        <f t="shared" si="0"/>
        <v>45921</v>
      </c>
      <c r="BM1" s="123">
        <f t="shared" si="0"/>
        <v>45922</v>
      </c>
      <c r="BN1" s="123">
        <f t="shared" si="0"/>
        <v>45923</v>
      </c>
      <c r="BO1" s="123">
        <f t="shared" si="0"/>
        <v>45924</v>
      </c>
      <c r="BP1" s="123">
        <f t="shared" si="0"/>
        <v>45925</v>
      </c>
      <c r="BQ1" s="123">
        <f t="shared" ref="BQ1:CZ1" si="1">BP1+1</f>
        <v>45926</v>
      </c>
      <c r="BR1" s="123">
        <f t="shared" si="1"/>
        <v>45927</v>
      </c>
      <c r="BS1" s="123">
        <f t="shared" si="1"/>
        <v>45928</v>
      </c>
      <c r="BT1" s="123">
        <f t="shared" si="1"/>
        <v>45929</v>
      </c>
      <c r="BU1" s="123">
        <f t="shared" si="1"/>
        <v>45930</v>
      </c>
      <c r="BV1" s="123">
        <f t="shared" si="1"/>
        <v>45931</v>
      </c>
      <c r="BW1" s="123">
        <f t="shared" si="1"/>
        <v>45932</v>
      </c>
      <c r="BX1" s="123">
        <f t="shared" si="1"/>
        <v>45933</v>
      </c>
      <c r="BY1" s="123">
        <f t="shared" si="1"/>
        <v>45934</v>
      </c>
      <c r="BZ1" s="123">
        <f t="shared" si="1"/>
        <v>45935</v>
      </c>
      <c r="CA1" s="123">
        <f t="shared" si="1"/>
        <v>45936</v>
      </c>
      <c r="CB1" s="123">
        <f t="shared" si="1"/>
        <v>45937</v>
      </c>
      <c r="CC1" s="123">
        <f t="shared" si="1"/>
        <v>45938</v>
      </c>
      <c r="CD1" s="123">
        <f t="shared" si="1"/>
        <v>45939</v>
      </c>
      <c r="CE1" s="123">
        <f t="shared" si="1"/>
        <v>45940</v>
      </c>
      <c r="CF1" s="123">
        <f t="shared" si="1"/>
        <v>45941</v>
      </c>
      <c r="CG1" s="123">
        <f t="shared" si="1"/>
        <v>45942</v>
      </c>
      <c r="CH1" s="123">
        <f t="shared" si="1"/>
        <v>45943</v>
      </c>
      <c r="CI1" s="123">
        <f t="shared" si="1"/>
        <v>45944</v>
      </c>
      <c r="CJ1" s="123">
        <f t="shared" si="1"/>
        <v>45945</v>
      </c>
      <c r="CK1" s="123">
        <f t="shared" si="1"/>
        <v>45946</v>
      </c>
      <c r="CL1" s="123">
        <f t="shared" si="1"/>
        <v>45947</v>
      </c>
      <c r="CM1" s="123">
        <f t="shared" si="1"/>
        <v>45948</v>
      </c>
      <c r="CN1" s="123">
        <f t="shared" si="1"/>
        <v>45949</v>
      </c>
      <c r="CO1" s="123">
        <f t="shared" si="1"/>
        <v>45950</v>
      </c>
      <c r="CP1" s="123">
        <f t="shared" si="1"/>
        <v>45951</v>
      </c>
      <c r="CQ1" s="123">
        <f t="shared" si="1"/>
        <v>45952</v>
      </c>
      <c r="CR1" s="123">
        <f t="shared" si="1"/>
        <v>45953</v>
      </c>
      <c r="CS1" s="123">
        <f t="shared" si="1"/>
        <v>45954</v>
      </c>
      <c r="CT1" s="123">
        <f t="shared" si="1"/>
        <v>45955</v>
      </c>
      <c r="CU1" s="123">
        <f t="shared" si="1"/>
        <v>45956</v>
      </c>
      <c r="CV1" s="123">
        <f t="shared" si="1"/>
        <v>45957</v>
      </c>
      <c r="CW1" s="123">
        <f t="shared" si="1"/>
        <v>45958</v>
      </c>
      <c r="CX1" s="123">
        <f t="shared" si="1"/>
        <v>45959</v>
      </c>
      <c r="CY1" s="123">
        <f t="shared" si="1"/>
        <v>45960</v>
      </c>
      <c r="CZ1" s="123">
        <f t="shared" si="1"/>
        <v>45961</v>
      </c>
    </row>
    <row r="2" spans="1:104" ht="15" thickBot="1">
      <c r="B2" s="465" t="s">
        <v>169</v>
      </c>
      <c r="C2" s="466">
        <f>SUM(C3:C6)</f>
        <v>25992</v>
      </c>
      <c r="D2" s="465">
        <f>SUM(D3:D6)</f>
        <v>204</v>
      </c>
      <c r="E2" s="467">
        <f t="shared" ref="E2:E6" si="2">D2/C2</f>
        <v>7.8485687903970449E-3</v>
      </c>
      <c r="F2" s="468">
        <f t="shared" ref="F2:N2" si="3">SUM(F3:F6)</f>
        <v>0</v>
      </c>
      <c r="G2" s="468">
        <f t="shared" si="3"/>
        <v>0</v>
      </c>
      <c r="H2" s="468">
        <f t="shared" si="3"/>
        <v>0</v>
      </c>
      <c r="I2" s="468">
        <f t="shared" si="3"/>
        <v>0</v>
      </c>
      <c r="J2" s="468">
        <f t="shared" si="3"/>
        <v>12</v>
      </c>
      <c r="K2" s="468">
        <f t="shared" si="3"/>
        <v>0</v>
      </c>
      <c r="L2" s="468">
        <f t="shared" si="3"/>
        <v>0</v>
      </c>
      <c r="M2" s="468">
        <f t="shared" si="3"/>
        <v>0</v>
      </c>
      <c r="N2" s="468">
        <f t="shared" si="3"/>
        <v>12</v>
      </c>
      <c r="O2" s="468">
        <f t="shared" ref="O2:BZ2" si="4">SUM(O3:O6)</f>
        <v>24</v>
      </c>
      <c r="P2" s="468">
        <f t="shared" si="4"/>
        <v>0</v>
      </c>
      <c r="Q2" s="468">
        <f t="shared" si="4"/>
        <v>0</v>
      </c>
      <c r="R2" s="468">
        <f t="shared" si="4"/>
        <v>0</v>
      </c>
      <c r="S2" s="468">
        <f t="shared" si="4"/>
        <v>0</v>
      </c>
      <c r="T2" s="468">
        <f t="shared" si="4"/>
        <v>48</v>
      </c>
      <c r="U2" s="468">
        <f t="shared" si="4"/>
        <v>24</v>
      </c>
      <c r="V2" s="468">
        <f t="shared" si="4"/>
        <v>84</v>
      </c>
      <c r="W2" s="468">
        <f t="shared" si="4"/>
        <v>0</v>
      </c>
      <c r="X2" s="468">
        <f t="shared" si="4"/>
        <v>0</v>
      </c>
      <c r="Y2" s="468">
        <f t="shared" si="4"/>
        <v>0</v>
      </c>
      <c r="Z2" s="468">
        <f t="shared" si="4"/>
        <v>0</v>
      </c>
      <c r="AA2" s="468">
        <f t="shared" si="4"/>
        <v>0</v>
      </c>
      <c r="AB2" s="468">
        <f t="shared" si="4"/>
        <v>0</v>
      </c>
      <c r="AC2" s="468">
        <f t="shared" si="4"/>
        <v>0</v>
      </c>
      <c r="AD2" s="468">
        <f t="shared" si="4"/>
        <v>0</v>
      </c>
      <c r="AE2" s="468">
        <f t="shared" si="4"/>
        <v>0</v>
      </c>
      <c r="AF2" s="468">
        <f t="shared" si="4"/>
        <v>0</v>
      </c>
      <c r="AG2" s="468">
        <f t="shared" si="4"/>
        <v>0</v>
      </c>
      <c r="AH2" s="468">
        <f t="shared" si="4"/>
        <v>0</v>
      </c>
      <c r="AI2" s="468">
        <f t="shared" si="4"/>
        <v>0</v>
      </c>
      <c r="AJ2" s="468">
        <f t="shared" si="4"/>
        <v>0</v>
      </c>
      <c r="AK2" s="468">
        <f t="shared" si="4"/>
        <v>0</v>
      </c>
      <c r="AL2" s="468">
        <f t="shared" si="4"/>
        <v>0</v>
      </c>
      <c r="AM2" s="468">
        <f t="shared" si="4"/>
        <v>0</v>
      </c>
      <c r="AN2" s="468">
        <f t="shared" si="4"/>
        <v>0</v>
      </c>
      <c r="AO2" s="468">
        <f t="shared" si="4"/>
        <v>0</v>
      </c>
      <c r="AP2" s="468">
        <f t="shared" si="4"/>
        <v>0</v>
      </c>
      <c r="AQ2" s="468">
        <f t="shared" si="4"/>
        <v>0</v>
      </c>
      <c r="AR2" s="468">
        <f t="shared" si="4"/>
        <v>0</v>
      </c>
      <c r="AS2" s="468">
        <f t="shared" si="4"/>
        <v>0</v>
      </c>
      <c r="AT2" s="468">
        <f t="shared" si="4"/>
        <v>0</v>
      </c>
      <c r="AU2" s="468">
        <f t="shared" si="4"/>
        <v>0</v>
      </c>
      <c r="AV2" s="468">
        <f t="shared" si="4"/>
        <v>0</v>
      </c>
      <c r="AW2" s="468">
        <f t="shared" si="4"/>
        <v>0</v>
      </c>
      <c r="AX2" s="468">
        <f t="shared" si="4"/>
        <v>0</v>
      </c>
      <c r="AY2" s="468">
        <f t="shared" si="4"/>
        <v>0</v>
      </c>
      <c r="AZ2" s="468">
        <f t="shared" si="4"/>
        <v>0</v>
      </c>
      <c r="BA2" s="468">
        <f t="shared" si="4"/>
        <v>0</v>
      </c>
      <c r="BB2" s="468">
        <f t="shared" si="4"/>
        <v>0</v>
      </c>
      <c r="BC2" s="468">
        <f t="shared" si="4"/>
        <v>0</v>
      </c>
      <c r="BD2" s="468">
        <f t="shared" si="4"/>
        <v>0</v>
      </c>
      <c r="BE2" s="468">
        <f t="shared" si="4"/>
        <v>0</v>
      </c>
      <c r="BF2" s="468">
        <f t="shared" si="4"/>
        <v>0</v>
      </c>
      <c r="BG2" s="468">
        <f t="shared" si="4"/>
        <v>0</v>
      </c>
      <c r="BH2" s="468">
        <f t="shared" si="4"/>
        <v>0</v>
      </c>
      <c r="BI2" s="468">
        <f t="shared" si="4"/>
        <v>0</v>
      </c>
      <c r="BJ2" s="468">
        <f t="shared" si="4"/>
        <v>0</v>
      </c>
      <c r="BK2" s="468">
        <f t="shared" si="4"/>
        <v>0</v>
      </c>
      <c r="BL2" s="468">
        <f t="shared" si="4"/>
        <v>0</v>
      </c>
      <c r="BM2" s="468">
        <f t="shared" si="4"/>
        <v>0</v>
      </c>
      <c r="BN2" s="468">
        <f t="shared" si="4"/>
        <v>0</v>
      </c>
      <c r="BO2" s="468">
        <f t="shared" si="4"/>
        <v>0</v>
      </c>
      <c r="BP2" s="468">
        <f t="shared" si="4"/>
        <v>0</v>
      </c>
      <c r="BQ2" s="468">
        <f t="shared" si="4"/>
        <v>0</v>
      </c>
      <c r="BR2" s="468">
        <f t="shared" si="4"/>
        <v>0</v>
      </c>
      <c r="BS2" s="468">
        <f t="shared" si="4"/>
        <v>0</v>
      </c>
      <c r="BT2" s="468">
        <f t="shared" si="4"/>
        <v>0</v>
      </c>
      <c r="BU2" s="468">
        <f t="shared" si="4"/>
        <v>0</v>
      </c>
      <c r="BV2" s="468">
        <f t="shared" si="4"/>
        <v>0</v>
      </c>
      <c r="BW2" s="468">
        <f t="shared" si="4"/>
        <v>0</v>
      </c>
      <c r="BX2" s="468">
        <f t="shared" si="4"/>
        <v>0</v>
      </c>
      <c r="BY2" s="468">
        <f t="shared" si="4"/>
        <v>0</v>
      </c>
      <c r="BZ2" s="468">
        <f t="shared" si="4"/>
        <v>0</v>
      </c>
      <c r="CA2" s="468">
        <f t="shared" ref="CA2:CZ2" si="5">SUM(CA3:CA6)</f>
        <v>0</v>
      </c>
      <c r="CB2" s="468">
        <f t="shared" si="5"/>
        <v>0</v>
      </c>
      <c r="CC2" s="468">
        <f t="shared" si="5"/>
        <v>0</v>
      </c>
      <c r="CD2" s="468">
        <f t="shared" si="5"/>
        <v>0</v>
      </c>
      <c r="CE2" s="468">
        <f t="shared" si="5"/>
        <v>0</v>
      </c>
      <c r="CF2" s="468">
        <f t="shared" si="5"/>
        <v>0</v>
      </c>
      <c r="CG2" s="468">
        <f t="shared" si="5"/>
        <v>0</v>
      </c>
      <c r="CH2" s="468">
        <f t="shared" si="5"/>
        <v>0</v>
      </c>
      <c r="CI2" s="468">
        <f t="shared" si="5"/>
        <v>0</v>
      </c>
      <c r="CJ2" s="468">
        <f t="shared" si="5"/>
        <v>0</v>
      </c>
      <c r="CK2" s="468">
        <f t="shared" si="5"/>
        <v>0</v>
      </c>
      <c r="CL2" s="468">
        <f t="shared" si="5"/>
        <v>0</v>
      </c>
      <c r="CM2" s="468">
        <f t="shared" si="5"/>
        <v>0</v>
      </c>
      <c r="CN2" s="468">
        <f t="shared" si="5"/>
        <v>0</v>
      </c>
      <c r="CO2" s="468">
        <f t="shared" si="5"/>
        <v>0</v>
      </c>
      <c r="CP2" s="468">
        <f t="shared" si="5"/>
        <v>0</v>
      </c>
      <c r="CQ2" s="468">
        <f t="shared" si="5"/>
        <v>0</v>
      </c>
      <c r="CR2" s="468">
        <f t="shared" si="5"/>
        <v>0</v>
      </c>
      <c r="CS2" s="468">
        <f t="shared" si="5"/>
        <v>0</v>
      </c>
      <c r="CT2" s="468">
        <f t="shared" si="5"/>
        <v>0</v>
      </c>
      <c r="CU2" s="468">
        <f t="shared" si="5"/>
        <v>0</v>
      </c>
      <c r="CV2" s="468">
        <f t="shared" si="5"/>
        <v>0</v>
      </c>
      <c r="CW2" s="468">
        <f t="shared" si="5"/>
        <v>0</v>
      </c>
      <c r="CX2" s="468">
        <f t="shared" si="5"/>
        <v>0</v>
      </c>
      <c r="CY2" s="468">
        <f t="shared" si="5"/>
        <v>0</v>
      </c>
      <c r="CZ2" s="468">
        <f t="shared" si="5"/>
        <v>0</v>
      </c>
    </row>
    <row r="3" spans="1:104" s="77" customFormat="1" ht="16" thickTop="1">
      <c r="B3" s="80">
        <v>1</v>
      </c>
      <c r="C3" s="274">
        <v>6498</v>
      </c>
      <c r="D3" s="80">
        <f>SUM(F3:CZ3)</f>
        <v>0</v>
      </c>
      <c r="E3" s="275">
        <f t="shared" si="2"/>
        <v>0</v>
      </c>
      <c r="F3" s="469">
        <v>0</v>
      </c>
      <c r="G3" s="469">
        <v>0</v>
      </c>
      <c r="H3" s="469">
        <v>0</v>
      </c>
      <c r="I3" s="469">
        <v>0</v>
      </c>
      <c r="J3" s="469">
        <v>0</v>
      </c>
      <c r="K3" s="469">
        <v>0</v>
      </c>
      <c r="L3" s="469">
        <v>0</v>
      </c>
      <c r="M3" s="469">
        <v>0</v>
      </c>
      <c r="N3" s="469">
        <v>0</v>
      </c>
      <c r="O3" s="469">
        <v>0</v>
      </c>
      <c r="P3" s="469">
        <v>0</v>
      </c>
      <c r="Q3" s="469">
        <v>0</v>
      </c>
      <c r="R3" s="469">
        <v>0</v>
      </c>
      <c r="S3" s="469">
        <v>0</v>
      </c>
      <c r="T3" s="469">
        <v>0</v>
      </c>
      <c r="U3" s="469">
        <v>0</v>
      </c>
      <c r="V3" s="469">
        <v>0</v>
      </c>
      <c r="W3" s="469"/>
      <c r="X3" s="469"/>
      <c r="Y3" s="469"/>
      <c r="Z3" s="469"/>
      <c r="AA3" s="470"/>
      <c r="AB3" s="470"/>
      <c r="AC3" s="470"/>
      <c r="AD3" s="470"/>
      <c r="AE3" s="470"/>
      <c r="AF3" s="470"/>
      <c r="AG3" s="470"/>
      <c r="AH3" s="470"/>
      <c r="AI3" s="470"/>
      <c r="AJ3" s="470"/>
      <c r="AK3" s="470"/>
      <c r="AL3" s="470"/>
      <c r="AM3" s="470"/>
      <c r="AN3" s="470"/>
    </row>
    <row r="4" spans="1:104" s="77" customFormat="1" ht="15.5">
      <c r="B4" s="80">
        <v>2</v>
      </c>
      <c r="C4" s="274">
        <v>6498</v>
      </c>
      <c r="D4" s="80">
        <f>SUM(F4:CZ4)</f>
        <v>204</v>
      </c>
      <c r="E4" s="275">
        <f t="shared" si="2"/>
        <v>3.139427516158818E-2</v>
      </c>
      <c r="F4" s="79">
        <v>0</v>
      </c>
      <c r="G4" s="79">
        <v>0</v>
      </c>
      <c r="H4" s="79">
        <v>0</v>
      </c>
      <c r="I4" s="79">
        <v>0</v>
      </c>
      <c r="J4" s="69">
        <v>12</v>
      </c>
      <c r="K4" s="69">
        <v>0</v>
      </c>
      <c r="L4" s="69">
        <v>0</v>
      </c>
      <c r="M4" s="69">
        <v>0</v>
      </c>
      <c r="N4" s="69">
        <v>12</v>
      </c>
      <c r="O4" s="69">
        <v>24</v>
      </c>
      <c r="P4" s="79">
        <v>0</v>
      </c>
      <c r="Q4" s="79">
        <v>0</v>
      </c>
      <c r="R4" s="79">
        <v>0</v>
      </c>
      <c r="S4" s="79">
        <v>0</v>
      </c>
      <c r="T4" s="79">
        <v>48</v>
      </c>
      <c r="U4" s="79">
        <v>24</v>
      </c>
      <c r="V4" s="79">
        <v>84</v>
      </c>
      <c r="W4" s="79"/>
      <c r="X4" s="79"/>
      <c r="Y4" s="79"/>
      <c r="Z4" s="79"/>
      <c r="AA4" s="79"/>
      <c r="AB4" s="79"/>
      <c r="AC4" s="79"/>
      <c r="AD4" s="79"/>
      <c r="AE4" s="79"/>
      <c r="AF4" s="79"/>
      <c r="AG4" s="79"/>
      <c r="AH4" s="79"/>
      <c r="AI4" s="79"/>
      <c r="AJ4" s="79"/>
      <c r="AK4" s="79"/>
      <c r="AL4" s="79"/>
      <c r="AM4" s="79"/>
      <c r="AN4" s="79"/>
    </row>
    <row r="5" spans="1:104" s="79" customFormat="1" ht="15.5">
      <c r="B5" s="78">
        <v>3</v>
      </c>
      <c r="C5" s="274">
        <v>6498</v>
      </c>
      <c r="D5" s="78">
        <f>SUM(F5:CZ5)</f>
        <v>0</v>
      </c>
      <c r="E5" s="275">
        <f t="shared" si="2"/>
        <v>0</v>
      </c>
      <c r="F5" s="79">
        <v>0</v>
      </c>
      <c r="G5" s="79">
        <v>0</v>
      </c>
      <c r="H5" s="79">
        <v>0</v>
      </c>
      <c r="I5" s="79">
        <v>0</v>
      </c>
      <c r="J5" s="79">
        <v>0</v>
      </c>
      <c r="K5" s="79">
        <v>0</v>
      </c>
      <c r="L5" s="79">
        <v>0</v>
      </c>
      <c r="M5" s="79">
        <v>0</v>
      </c>
      <c r="N5" s="79">
        <v>0</v>
      </c>
      <c r="O5" s="79">
        <v>0</v>
      </c>
      <c r="P5" s="79">
        <v>0</v>
      </c>
      <c r="Q5" s="79">
        <v>0</v>
      </c>
      <c r="R5" s="79">
        <v>0</v>
      </c>
      <c r="S5" s="79">
        <v>0</v>
      </c>
      <c r="T5" s="79">
        <v>0</v>
      </c>
      <c r="U5" s="79">
        <v>0</v>
      </c>
      <c r="V5" s="79">
        <v>0</v>
      </c>
    </row>
    <row r="6" spans="1:104" s="79" customFormat="1" ht="15.5">
      <c r="A6" s="77"/>
      <c r="B6" s="80">
        <v>4</v>
      </c>
      <c r="C6" s="274">
        <v>6498</v>
      </c>
      <c r="D6" s="78">
        <f>SUM(F6:CZ6)</f>
        <v>0</v>
      </c>
      <c r="E6" s="275">
        <f t="shared" si="2"/>
        <v>0</v>
      </c>
      <c r="F6" s="79">
        <v>0</v>
      </c>
      <c r="G6" s="79">
        <v>0</v>
      </c>
      <c r="H6" s="79">
        <v>0</v>
      </c>
      <c r="I6" s="79">
        <v>0</v>
      </c>
      <c r="J6" s="79">
        <v>0</v>
      </c>
      <c r="K6" s="79">
        <v>0</v>
      </c>
      <c r="L6" s="79">
        <v>0</v>
      </c>
      <c r="M6" s="79">
        <v>0</v>
      </c>
      <c r="N6" s="79">
        <v>0</v>
      </c>
      <c r="O6" s="79">
        <v>0</v>
      </c>
      <c r="P6" s="79">
        <v>0</v>
      </c>
      <c r="Q6" s="79">
        <v>0</v>
      </c>
      <c r="R6" s="79">
        <v>0</v>
      </c>
      <c r="S6" s="79">
        <v>0</v>
      </c>
      <c r="T6" s="79">
        <v>0</v>
      </c>
      <c r="U6" s="79">
        <v>0</v>
      </c>
      <c r="V6" s="79">
        <v>0</v>
      </c>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4"/>
  <sheetViews>
    <sheetView showGridLines="0" zoomScale="85" zoomScaleNormal="81" workbookViewId="0">
      <pane xSplit="5" ySplit="1" topLeftCell="F2" activePane="bottomRight" state="frozen"/>
      <selection activeCell="E7" sqref="E7"/>
      <selection pane="topRight" activeCell="E7" sqref="E7"/>
      <selection pane="bottomLeft" activeCell="E7" sqref="E7"/>
      <selection pane="bottomRight" activeCell="L21" sqref="L21"/>
    </sheetView>
  </sheetViews>
  <sheetFormatPr defaultColWidth="9.1796875" defaultRowHeight="14.5"/>
  <cols>
    <col min="1" max="1" width="9.1796875" style="31"/>
    <col min="2" max="2" width="13.08984375" style="31" bestFit="1" customWidth="1"/>
    <col min="3" max="3" width="8.453125" style="31" bestFit="1" customWidth="1"/>
    <col min="4" max="4" width="8.1796875" style="31" bestFit="1" customWidth="1"/>
    <col min="5" max="5" width="8.54296875" style="31" bestFit="1" customWidth="1"/>
    <col min="6" max="6" width="5" style="31" bestFit="1" customWidth="1"/>
    <col min="7" max="18" width="4.26953125" style="31" customWidth="1"/>
    <col min="19" max="19" width="5.1796875" style="31" bestFit="1" customWidth="1"/>
    <col min="20"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1">
        <v>45887</v>
      </c>
      <c r="G1" s="81">
        <f t="shared" ref="G1:BH1" si="0">F1+1</f>
        <v>45888</v>
      </c>
      <c r="H1" s="81">
        <f t="shared" si="0"/>
        <v>45889</v>
      </c>
      <c r="I1" s="81">
        <f t="shared" si="0"/>
        <v>45890</v>
      </c>
      <c r="J1" s="81">
        <f t="shared" si="0"/>
        <v>45891</v>
      </c>
      <c r="K1" s="81">
        <f t="shared" si="0"/>
        <v>45892</v>
      </c>
      <c r="L1" s="81">
        <f t="shared" si="0"/>
        <v>45893</v>
      </c>
      <c r="M1" s="81">
        <f t="shared" si="0"/>
        <v>45894</v>
      </c>
      <c r="N1" s="81">
        <f t="shared" si="0"/>
        <v>45895</v>
      </c>
      <c r="O1" s="81">
        <f t="shared" si="0"/>
        <v>45896</v>
      </c>
      <c r="P1" s="81">
        <f t="shared" si="0"/>
        <v>45897</v>
      </c>
      <c r="Q1" s="81">
        <f t="shared" si="0"/>
        <v>45898</v>
      </c>
      <c r="R1" s="81">
        <f t="shared" si="0"/>
        <v>45899</v>
      </c>
      <c r="S1" s="81">
        <f t="shared" si="0"/>
        <v>45900</v>
      </c>
      <c r="T1" s="81">
        <f t="shared" si="0"/>
        <v>45901</v>
      </c>
      <c r="U1" s="81">
        <f t="shared" si="0"/>
        <v>45902</v>
      </c>
      <c r="V1" s="81">
        <f t="shared" si="0"/>
        <v>45903</v>
      </c>
      <c r="W1" s="81">
        <f t="shared" si="0"/>
        <v>45904</v>
      </c>
      <c r="X1" s="81">
        <f t="shared" si="0"/>
        <v>45905</v>
      </c>
      <c r="Y1" s="81">
        <f t="shared" si="0"/>
        <v>45906</v>
      </c>
      <c r="Z1" s="81">
        <f t="shared" si="0"/>
        <v>45907</v>
      </c>
      <c r="AA1" s="81">
        <f t="shared" si="0"/>
        <v>45908</v>
      </c>
      <c r="AB1" s="81">
        <f t="shared" si="0"/>
        <v>45909</v>
      </c>
      <c r="AC1" s="81">
        <f t="shared" si="0"/>
        <v>45910</v>
      </c>
      <c r="AD1" s="81">
        <f t="shared" si="0"/>
        <v>45911</v>
      </c>
      <c r="AE1" s="81">
        <f t="shared" si="0"/>
        <v>45912</v>
      </c>
      <c r="AF1" s="81">
        <f t="shared" si="0"/>
        <v>45913</v>
      </c>
      <c r="AG1" s="81">
        <f t="shared" si="0"/>
        <v>45914</v>
      </c>
      <c r="AH1" s="81">
        <f t="shared" si="0"/>
        <v>45915</v>
      </c>
      <c r="AI1" s="81">
        <f t="shared" si="0"/>
        <v>45916</v>
      </c>
      <c r="AJ1" s="81">
        <f t="shared" si="0"/>
        <v>45917</v>
      </c>
      <c r="AK1" s="81">
        <f t="shared" si="0"/>
        <v>45918</v>
      </c>
      <c r="AL1" s="81">
        <f t="shared" si="0"/>
        <v>45919</v>
      </c>
      <c r="AM1" s="81">
        <f t="shared" si="0"/>
        <v>45920</v>
      </c>
      <c r="AN1" s="81">
        <f t="shared" si="0"/>
        <v>45921</v>
      </c>
      <c r="AO1" s="81">
        <f t="shared" si="0"/>
        <v>45922</v>
      </c>
      <c r="AP1" s="81">
        <f t="shared" si="0"/>
        <v>45923</v>
      </c>
      <c r="AQ1" s="81">
        <f t="shared" si="0"/>
        <v>45924</v>
      </c>
      <c r="AR1" s="81">
        <f t="shared" si="0"/>
        <v>45925</v>
      </c>
      <c r="AS1" s="81">
        <f t="shared" si="0"/>
        <v>45926</v>
      </c>
      <c r="AT1" s="81">
        <f t="shared" si="0"/>
        <v>45927</v>
      </c>
      <c r="AU1" s="81">
        <f t="shared" si="0"/>
        <v>45928</v>
      </c>
      <c r="AV1" s="81">
        <f t="shared" si="0"/>
        <v>45929</v>
      </c>
      <c r="AW1" s="81">
        <f t="shared" si="0"/>
        <v>45930</v>
      </c>
      <c r="AX1" s="81">
        <f t="shared" si="0"/>
        <v>45931</v>
      </c>
      <c r="AY1" s="81">
        <f t="shared" si="0"/>
        <v>45932</v>
      </c>
      <c r="AZ1" s="81">
        <f t="shared" si="0"/>
        <v>45933</v>
      </c>
      <c r="BA1" s="81">
        <f t="shared" si="0"/>
        <v>45934</v>
      </c>
      <c r="BB1" s="81">
        <f t="shared" si="0"/>
        <v>45935</v>
      </c>
      <c r="BC1" s="81">
        <f t="shared" si="0"/>
        <v>45936</v>
      </c>
      <c r="BD1" s="81">
        <f t="shared" si="0"/>
        <v>45937</v>
      </c>
      <c r="BE1" s="81">
        <f t="shared" si="0"/>
        <v>45938</v>
      </c>
      <c r="BF1" s="81">
        <f t="shared" si="0"/>
        <v>45939</v>
      </c>
      <c r="BG1" s="81">
        <f t="shared" si="0"/>
        <v>45940</v>
      </c>
      <c r="BH1" s="81">
        <f t="shared" si="0"/>
        <v>45941</v>
      </c>
      <c r="BI1" s="81">
        <f t="shared" ref="BI1:BU1" si="1">BH1+1</f>
        <v>45942</v>
      </c>
      <c r="BJ1" s="81">
        <f t="shared" si="1"/>
        <v>45943</v>
      </c>
      <c r="BK1" s="81">
        <f t="shared" si="1"/>
        <v>45944</v>
      </c>
      <c r="BL1" s="81">
        <f t="shared" si="1"/>
        <v>45945</v>
      </c>
      <c r="BM1" s="81">
        <f t="shared" si="1"/>
        <v>45946</v>
      </c>
      <c r="BN1" s="81">
        <f t="shared" si="1"/>
        <v>45947</v>
      </c>
      <c r="BO1" s="81">
        <f t="shared" si="1"/>
        <v>45948</v>
      </c>
      <c r="BP1" s="81">
        <f t="shared" si="1"/>
        <v>45949</v>
      </c>
      <c r="BQ1" s="81">
        <f t="shared" si="1"/>
        <v>45950</v>
      </c>
      <c r="BR1" s="81">
        <f t="shared" si="1"/>
        <v>45951</v>
      </c>
      <c r="BS1" s="81">
        <f t="shared" si="1"/>
        <v>45952</v>
      </c>
      <c r="BT1" s="81">
        <f t="shared" si="1"/>
        <v>45953</v>
      </c>
      <c r="BU1" s="81">
        <f t="shared" si="1"/>
        <v>45954</v>
      </c>
      <c r="BV1" s="81">
        <f t="shared" ref="BV1:DA1" si="2">BU1+1</f>
        <v>45955</v>
      </c>
      <c r="BW1" s="81">
        <f t="shared" si="2"/>
        <v>45956</v>
      </c>
      <c r="BX1" s="81">
        <f t="shared" si="2"/>
        <v>45957</v>
      </c>
      <c r="BY1" s="81">
        <f t="shared" si="2"/>
        <v>45958</v>
      </c>
      <c r="BZ1" s="81">
        <f t="shared" si="2"/>
        <v>45959</v>
      </c>
      <c r="CA1" s="81">
        <f t="shared" si="2"/>
        <v>45960</v>
      </c>
      <c r="CB1" s="81">
        <f t="shared" si="2"/>
        <v>45961</v>
      </c>
      <c r="CC1" s="81">
        <f t="shared" si="2"/>
        <v>45962</v>
      </c>
      <c r="CD1" s="81">
        <f t="shared" si="2"/>
        <v>45963</v>
      </c>
      <c r="CE1" s="81">
        <f t="shared" si="2"/>
        <v>45964</v>
      </c>
      <c r="CF1" s="81">
        <f t="shared" si="2"/>
        <v>45965</v>
      </c>
      <c r="CG1" s="81">
        <f t="shared" si="2"/>
        <v>45966</v>
      </c>
      <c r="CH1" s="81">
        <f t="shared" si="2"/>
        <v>45967</v>
      </c>
      <c r="CI1" s="81">
        <f t="shared" si="2"/>
        <v>45968</v>
      </c>
      <c r="CJ1" s="81">
        <f t="shared" si="2"/>
        <v>45969</v>
      </c>
      <c r="CK1" s="81">
        <f t="shared" si="2"/>
        <v>45970</v>
      </c>
      <c r="CL1" s="81">
        <f t="shared" si="2"/>
        <v>45971</v>
      </c>
      <c r="CM1" s="81">
        <f t="shared" si="2"/>
        <v>45972</v>
      </c>
      <c r="CN1" s="81">
        <f t="shared" si="2"/>
        <v>45973</v>
      </c>
      <c r="CO1" s="81">
        <f t="shared" si="2"/>
        <v>45974</v>
      </c>
      <c r="CP1" s="81">
        <f t="shared" si="2"/>
        <v>45975</v>
      </c>
      <c r="CQ1" s="81">
        <f t="shared" si="2"/>
        <v>45976</v>
      </c>
      <c r="CR1" s="81">
        <f t="shared" si="2"/>
        <v>45977</v>
      </c>
      <c r="CS1" s="81">
        <f t="shared" si="2"/>
        <v>45978</v>
      </c>
      <c r="CT1" s="81">
        <f t="shared" si="2"/>
        <v>45979</v>
      </c>
      <c r="CU1" s="81">
        <f t="shared" si="2"/>
        <v>45980</v>
      </c>
      <c r="CV1" s="81">
        <f t="shared" si="2"/>
        <v>45981</v>
      </c>
      <c r="CW1" s="81">
        <f t="shared" si="2"/>
        <v>45982</v>
      </c>
      <c r="CX1" s="81">
        <f t="shared" si="2"/>
        <v>45983</v>
      </c>
      <c r="CY1" s="81">
        <f t="shared" si="2"/>
        <v>45984</v>
      </c>
      <c r="CZ1" s="81">
        <f t="shared" si="2"/>
        <v>45985</v>
      </c>
      <c r="DA1" s="81">
        <f t="shared" si="2"/>
        <v>45986</v>
      </c>
      <c r="DB1" s="81">
        <f t="shared" ref="DB1:DM1" si="3">DA1+1</f>
        <v>45987</v>
      </c>
      <c r="DC1" s="81">
        <f t="shared" si="3"/>
        <v>45988</v>
      </c>
      <c r="DD1" s="81">
        <f t="shared" si="3"/>
        <v>45989</v>
      </c>
      <c r="DE1" s="81">
        <f t="shared" si="3"/>
        <v>45990</v>
      </c>
      <c r="DF1" s="81">
        <f t="shared" si="3"/>
        <v>45991</v>
      </c>
      <c r="DG1" s="81">
        <f t="shared" si="3"/>
        <v>45992</v>
      </c>
      <c r="DH1" s="81">
        <f t="shared" si="3"/>
        <v>45993</v>
      </c>
      <c r="DI1" s="81">
        <f t="shared" si="3"/>
        <v>45994</v>
      </c>
      <c r="DJ1" s="81">
        <f t="shared" si="3"/>
        <v>45995</v>
      </c>
      <c r="DK1" s="81">
        <f t="shared" si="3"/>
        <v>45996</v>
      </c>
      <c r="DL1" s="81">
        <f t="shared" si="3"/>
        <v>45997</v>
      </c>
      <c r="DM1" s="81">
        <f t="shared" si="3"/>
        <v>45998</v>
      </c>
      <c r="DN1" s="81">
        <v>45597</v>
      </c>
      <c r="DO1" s="81">
        <v>45598</v>
      </c>
      <c r="DP1" s="81">
        <v>45599</v>
      </c>
      <c r="DQ1" s="81">
        <v>45600</v>
      </c>
      <c r="DR1" s="81">
        <v>45601</v>
      </c>
      <c r="DS1" s="81">
        <v>45602</v>
      </c>
      <c r="DT1" s="81">
        <v>45603</v>
      </c>
      <c r="DU1" s="81">
        <v>45604</v>
      </c>
      <c r="DV1" s="81">
        <v>45605</v>
      </c>
      <c r="DW1" s="81">
        <v>45606</v>
      </c>
      <c r="DX1" s="81">
        <v>45607</v>
      </c>
      <c r="DY1" s="81">
        <v>45608</v>
      </c>
      <c r="DZ1" s="81">
        <v>45609</v>
      </c>
      <c r="EA1" s="81">
        <v>45610</v>
      </c>
      <c r="EB1" s="81">
        <v>45611</v>
      </c>
      <c r="EC1" s="81">
        <v>45612</v>
      </c>
      <c r="ED1" s="81">
        <v>45613</v>
      </c>
      <c r="EE1" s="81">
        <v>45614</v>
      </c>
      <c r="EF1" s="81">
        <v>45615</v>
      </c>
      <c r="EG1" s="81">
        <v>45616</v>
      </c>
      <c r="EH1" s="81">
        <v>45617</v>
      </c>
      <c r="EI1" s="81">
        <v>45618</v>
      </c>
      <c r="EJ1" s="81">
        <v>45619</v>
      </c>
      <c r="EK1" s="81">
        <v>45620</v>
      </c>
      <c r="EL1" s="81">
        <v>45621</v>
      </c>
      <c r="EM1" s="81">
        <v>45622</v>
      </c>
      <c r="EN1" s="81">
        <v>45623</v>
      </c>
      <c r="EO1" s="81">
        <v>45624</v>
      </c>
      <c r="EP1" s="81">
        <v>45625</v>
      </c>
      <c r="EQ1" s="81">
        <v>45626</v>
      </c>
      <c r="ER1" s="81">
        <f>EQ1+1</f>
        <v>45627</v>
      </c>
      <c r="ES1" s="81">
        <f t="shared" ref="ES1:FM1" si="4">ER1+1</f>
        <v>45628</v>
      </c>
      <c r="ET1" s="81">
        <f t="shared" si="4"/>
        <v>45629</v>
      </c>
      <c r="EU1" s="81">
        <f t="shared" si="4"/>
        <v>45630</v>
      </c>
      <c r="EV1" s="81">
        <f t="shared" si="4"/>
        <v>45631</v>
      </c>
      <c r="EW1" s="81">
        <f t="shared" si="4"/>
        <v>45632</v>
      </c>
      <c r="EX1" s="81">
        <f t="shared" si="4"/>
        <v>45633</v>
      </c>
      <c r="EY1" s="81">
        <f t="shared" si="4"/>
        <v>45634</v>
      </c>
      <c r="EZ1" s="81">
        <f t="shared" si="4"/>
        <v>45635</v>
      </c>
      <c r="FA1" s="81">
        <f t="shared" si="4"/>
        <v>45636</v>
      </c>
      <c r="FB1" s="81">
        <f t="shared" si="4"/>
        <v>45637</v>
      </c>
      <c r="FC1" s="81">
        <f t="shared" si="4"/>
        <v>45638</v>
      </c>
      <c r="FD1" s="81">
        <f t="shared" si="4"/>
        <v>45639</v>
      </c>
      <c r="FE1" s="81">
        <f t="shared" si="4"/>
        <v>45640</v>
      </c>
      <c r="FF1" s="81">
        <f t="shared" si="4"/>
        <v>45641</v>
      </c>
      <c r="FG1" s="81">
        <f t="shared" si="4"/>
        <v>45642</v>
      </c>
      <c r="FH1" s="81">
        <f t="shared" si="4"/>
        <v>45643</v>
      </c>
      <c r="FI1" s="81">
        <f t="shared" si="4"/>
        <v>45644</v>
      </c>
      <c r="FJ1" s="81">
        <f t="shared" si="4"/>
        <v>45645</v>
      </c>
      <c r="FK1" s="81">
        <f t="shared" si="4"/>
        <v>45646</v>
      </c>
      <c r="FL1" s="81">
        <f t="shared" si="4"/>
        <v>45647</v>
      </c>
      <c r="FM1" s="81">
        <f t="shared" si="4"/>
        <v>45648</v>
      </c>
      <c r="FN1" s="81">
        <f t="shared" ref="FN1:GS1" si="5">FM1+1</f>
        <v>45649</v>
      </c>
      <c r="FO1" s="81">
        <f t="shared" si="5"/>
        <v>45650</v>
      </c>
      <c r="FP1" s="81">
        <f t="shared" si="5"/>
        <v>45651</v>
      </c>
      <c r="FQ1" s="81">
        <f t="shared" si="5"/>
        <v>45652</v>
      </c>
      <c r="FR1" s="81">
        <f t="shared" si="5"/>
        <v>45653</v>
      </c>
      <c r="FS1" s="81">
        <f t="shared" si="5"/>
        <v>45654</v>
      </c>
      <c r="FT1" s="81">
        <f t="shared" si="5"/>
        <v>45655</v>
      </c>
      <c r="FU1" s="81">
        <f t="shared" si="5"/>
        <v>45656</v>
      </c>
      <c r="FV1" s="81">
        <f t="shared" si="5"/>
        <v>45657</v>
      </c>
      <c r="FW1" s="81">
        <f t="shared" si="5"/>
        <v>45658</v>
      </c>
      <c r="FX1" s="81">
        <f t="shared" si="5"/>
        <v>45659</v>
      </c>
      <c r="FY1" s="81">
        <f t="shared" si="5"/>
        <v>45660</v>
      </c>
      <c r="FZ1" s="81">
        <f t="shared" si="5"/>
        <v>45661</v>
      </c>
      <c r="GA1" s="81">
        <f t="shared" si="5"/>
        <v>45662</v>
      </c>
      <c r="GB1" s="81">
        <f t="shared" si="5"/>
        <v>45663</v>
      </c>
      <c r="GC1" s="81">
        <f t="shared" si="5"/>
        <v>45664</v>
      </c>
      <c r="GD1" s="81">
        <f t="shared" si="5"/>
        <v>45665</v>
      </c>
      <c r="GE1" s="81">
        <f t="shared" si="5"/>
        <v>45666</v>
      </c>
      <c r="GF1" s="81">
        <f t="shared" si="5"/>
        <v>45667</v>
      </c>
      <c r="GG1" s="81">
        <f t="shared" si="5"/>
        <v>45668</v>
      </c>
      <c r="GH1" s="81">
        <f t="shared" si="5"/>
        <v>45669</v>
      </c>
      <c r="GI1" s="81">
        <f t="shared" si="5"/>
        <v>45670</v>
      </c>
      <c r="GJ1" s="81">
        <f t="shared" si="5"/>
        <v>45671</v>
      </c>
      <c r="GK1" s="81">
        <f t="shared" si="5"/>
        <v>45672</v>
      </c>
      <c r="GL1" s="81">
        <f t="shared" si="5"/>
        <v>45673</v>
      </c>
      <c r="GM1" s="81">
        <f t="shared" si="5"/>
        <v>45674</v>
      </c>
      <c r="GN1" s="81">
        <f t="shared" si="5"/>
        <v>45675</v>
      </c>
      <c r="GO1" s="81">
        <f t="shared" si="5"/>
        <v>45676</v>
      </c>
      <c r="GP1" s="81">
        <f t="shared" si="5"/>
        <v>45677</v>
      </c>
      <c r="GQ1" s="81">
        <f t="shared" si="5"/>
        <v>45678</v>
      </c>
      <c r="GR1" s="81">
        <f t="shared" si="5"/>
        <v>45679</v>
      </c>
      <c r="GS1" s="81">
        <f t="shared" si="5"/>
        <v>45680</v>
      </c>
      <c r="GT1" s="81">
        <f t="shared" ref="GT1:HV1" si="6">GS1+1</f>
        <v>45681</v>
      </c>
      <c r="GU1" s="81">
        <f t="shared" si="6"/>
        <v>45682</v>
      </c>
      <c r="GV1" s="81">
        <f t="shared" si="6"/>
        <v>45683</v>
      </c>
      <c r="GW1" s="81">
        <f t="shared" si="6"/>
        <v>45684</v>
      </c>
      <c r="GX1" s="81">
        <f t="shared" si="6"/>
        <v>45685</v>
      </c>
      <c r="GY1" s="81">
        <f t="shared" si="6"/>
        <v>45686</v>
      </c>
      <c r="GZ1" s="81">
        <f t="shared" si="6"/>
        <v>45687</v>
      </c>
      <c r="HA1" s="81">
        <f t="shared" si="6"/>
        <v>45688</v>
      </c>
      <c r="HB1" s="81">
        <f t="shared" si="6"/>
        <v>45689</v>
      </c>
      <c r="HC1" s="81">
        <f t="shared" si="6"/>
        <v>45690</v>
      </c>
      <c r="HD1" s="81">
        <f t="shared" si="6"/>
        <v>45691</v>
      </c>
      <c r="HE1" s="81">
        <f t="shared" si="6"/>
        <v>45692</v>
      </c>
      <c r="HF1" s="81">
        <f t="shared" si="6"/>
        <v>45693</v>
      </c>
      <c r="HG1" s="81">
        <f t="shared" si="6"/>
        <v>45694</v>
      </c>
      <c r="HH1" s="81">
        <f t="shared" si="6"/>
        <v>45695</v>
      </c>
      <c r="HI1" s="81">
        <f t="shared" si="6"/>
        <v>45696</v>
      </c>
      <c r="HJ1" s="81">
        <f t="shared" si="6"/>
        <v>45697</v>
      </c>
      <c r="HK1" s="81">
        <f t="shared" si="6"/>
        <v>45698</v>
      </c>
      <c r="HL1" s="81">
        <f t="shared" si="6"/>
        <v>45699</v>
      </c>
      <c r="HM1" s="81">
        <f t="shared" si="6"/>
        <v>45700</v>
      </c>
      <c r="HN1" s="81">
        <f t="shared" si="6"/>
        <v>45701</v>
      </c>
      <c r="HO1" s="81">
        <f t="shared" si="6"/>
        <v>45702</v>
      </c>
      <c r="HP1" s="81">
        <f t="shared" si="6"/>
        <v>45703</v>
      </c>
      <c r="HQ1" s="81">
        <f t="shared" si="6"/>
        <v>45704</v>
      </c>
      <c r="HR1" s="81">
        <f t="shared" si="6"/>
        <v>45705</v>
      </c>
      <c r="HS1" s="81">
        <f t="shared" si="6"/>
        <v>45706</v>
      </c>
      <c r="HT1" s="81">
        <f t="shared" si="6"/>
        <v>45707</v>
      </c>
      <c r="HU1" s="81">
        <f t="shared" si="6"/>
        <v>45708</v>
      </c>
      <c r="HV1" s="81">
        <f t="shared" si="6"/>
        <v>45709</v>
      </c>
      <c r="HW1" s="81">
        <f t="shared" ref="HW1" si="7">HV1+1</f>
        <v>45710</v>
      </c>
      <c r="HX1" s="81">
        <f t="shared" ref="HX1" si="8">HW1+1</f>
        <v>45711</v>
      </c>
      <c r="HY1" s="81">
        <f t="shared" ref="HY1" si="9">HX1+1</f>
        <v>45712</v>
      </c>
      <c r="HZ1" s="81">
        <f t="shared" ref="HZ1" si="10">HY1+1</f>
        <v>45713</v>
      </c>
      <c r="IA1" s="81">
        <f t="shared" ref="IA1" si="11">HZ1+1</f>
        <v>45714</v>
      </c>
      <c r="IB1" s="81">
        <f t="shared" ref="IB1" si="12">IA1+1</f>
        <v>45715</v>
      </c>
      <c r="IC1" s="81">
        <f t="shared" ref="IC1" si="13">IB1+1</f>
        <v>45716</v>
      </c>
      <c r="ID1" s="81">
        <f t="shared" ref="ID1" si="14">IC1+1</f>
        <v>45717</v>
      </c>
      <c r="IE1" s="81">
        <f t="shared" ref="IE1" si="15">ID1+1</f>
        <v>45718</v>
      </c>
      <c r="IF1" s="81">
        <f t="shared" ref="IF1" si="16">IE1+1</f>
        <v>45719</v>
      </c>
      <c r="IG1" s="81">
        <f t="shared" ref="IG1" si="17">IF1+1</f>
        <v>45720</v>
      </c>
      <c r="IH1" s="81">
        <f t="shared" ref="IH1" si="18">IG1+1</f>
        <v>45721</v>
      </c>
      <c r="II1" s="81">
        <f t="shared" ref="II1" si="19">IH1+1</f>
        <v>45722</v>
      </c>
      <c r="IJ1" s="81">
        <f t="shared" ref="IJ1" si="20">II1+1</f>
        <v>45723</v>
      </c>
      <c r="IK1" s="81">
        <f t="shared" ref="IK1" si="21">IJ1+1</f>
        <v>45724</v>
      </c>
      <c r="IL1" s="81">
        <f t="shared" ref="IL1" si="22">IK1+1</f>
        <v>45725</v>
      </c>
      <c r="IM1" s="81">
        <f t="shared" ref="IM1" si="23">IL1+1</f>
        <v>45726</v>
      </c>
      <c r="IN1" s="81">
        <f t="shared" ref="IN1" si="24">IM1+1</f>
        <v>45727</v>
      </c>
      <c r="IO1" s="81">
        <f t="shared" ref="IO1" si="25">IN1+1</f>
        <v>45728</v>
      </c>
      <c r="IP1" s="81">
        <f t="shared" ref="IP1" si="26">IO1+1</f>
        <v>45729</v>
      </c>
      <c r="IQ1" s="81">
        <f t="shared" ref="IQ1" si="27">IP1+1</f>
        <v>45730</v>
      </c>
      <c r="IR1" s="81">
        <f t="shared" ref="IR1" si="28">IQ1+1</f>
        <v>45731</v>
      </c>
      <c r="IS1" s="81">
        <f t="shared" ref="IS1" si="29">IR1+1</f>
        <v>45732</v>
      </c>
      <c r="IT1" s="81">
        <f t="shared" ref="IT1" si="30">IS1+1</f>
        <v>45733</v>
      </c>
      <c r="IU1" s="81">
        <f t="shared" ref="IU1" si="31">IT1+1</f>
        <v>45734</v>
      </c>
      <c r="IV1" s="81">
        <f t="shared" ref="IV1" si="32">IU1+1</f>
        <v>45735</v>
      </c>
      <c r="IW1" s="81">
        <f t="shared" ref="IW1" si="33">IV1+1</f>
        <v>45736</v>
      </c>
      <c r="IX1" s="81">
        <f t="shared" ref="IX1" si="34">IW1+1</f>
        <v>45737</v>
      </c>
      <c r="IY1" s="81">
        <f t="shared" ref="IY1" si="35">IX1+1</f>
        <v>45738</v>
      </c>
      <c r="IZ1" s="81">
        <f t="shared" ref="IZ1" si="36">IY1+1</f>
        <v>45739</v>
      </c>
      <c r="JA1" s="81">
        <f t="shared" ref="JA1" si="37">IZ1+1</f>
        <v>45740</v>
      </c>
      <c r="JB1" s="81">
        <f t="shared" ref="JB1" si="38">JA1+1</f>
        <v>45741</v>
      </c>
      <c r="JC1" s="81">
        <f t="shared" ref="JC1" si="39">JB1+1</f>
        <v>45742</v>
      </c>
      <c r="JD1" s="81">
        <f t="shared" ref="JD1" si="40">JC1+1</f>
        <v>45743</v>
      </c>
      <c r="JE1" s="81">
        <f t="shared" ref="JE1" si="41">JD1+1</f>
        <v>45744</v>
      </c>
      <c r="JF1" s="81">
        <f t="shared" ref="JF1" si="42">JE1+1</f>
        <v>45745</v>
      </c>
      <c r="JG1" s="81">
        <f t="shared" ref="JG1" si="43">JF1+1</f>
        <v>45746</v>
      </c>
      <c r="JH1" s="81">
        <f t="shared" ref="JH1" si="44">JG1+1</f>
        <v>45747</v>
      </c>
    </row>
    <row r="2" spans="1:16373" ht="15.5">
      <c r="A2" s="933" t="s">
        <v>951</v>
      </c>
      <c r="B2" s="937" t="s">
        <v>955</v>
      </c>
      <c r="C2" s="114" t="s">
        <v>164</v>
      </c>
      <c r="D2" s="115">
        <v>6498</v>
      </c>
      <c r="E2" s="115">
        <f>SUM(F2:HE2)</f>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34"/>
      <c r="B3" s="938"/>
      <c r="C3" s="112" t="s">
        <v>957</v>
      </c>
      <c r="D3" s="113">
        <v>6498</v>
      </c>
      <c r="E3" s="113">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35"/>
      <c r="B4" s="939"/>
      <c r="C4" s="226" t="s">
        <v>165</v>
      </c>
      <c r="D4" s="227">
        <v>6498</v>
      </c>
      <c r="E4" s="113">
        <f t="shared" si="45"/>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36"/>
      <c r="B5" s="940"/>
      <c r="C5" s="116" t="s">
        <v>958</v>
      </c>
      <c r="D5" s="117">
        <v>6498</v>
      </c>
      <c r="E5" s="117">
        <f t="shared" si="45"/>
        <v>0</v>
      </c>
      <c r="F5" s="41">
        <v>0</v>
      </c>
      <c r="G5" s="41">
        <v>0</v>
      </c>
      <c r="H5" s="41">
        <v>0</v>
      </c>
      <c r="I5" s="41">
        <v>0</v>
      </c>
      <c r="J5" s="41">
        <v>0</v>
      </c>
      <c r="K5" s="41">
        <v>0</v>
      </c>
      <c r="L5" s="41">
        <v>0</v>
      </c>
      <c r="M5" s="41">
        <v>0</v>
      </c>
      <c r="N5" s="41">
        <v>0</v>
      </c>
      <c r="O5" s="41">
        <v>0</v>
      </c>
      <c r="P5" s="41">
        <v>0</v>
      </c>
      <c r="Q5" s="41">
        <v>0</v>
      </c>
      <c r="R5" s="41">
        <v>0</v>
      </c>
      <c r="S5" s="41">
        <v>0</v>
      </c>
      <c r="T5" s="41">
        <v>0</v>
      </c>
      <c r="U5" s="41">
        <v>0</v>
      </c>
      <c r="V5" s="41">
        <v>0</v>
      </c>
      <c r="W5" s="41">
        <v>0</v>
      </c>
      <c r="X5" s="41">
        <v>0</v>
      </c>
      <c r="Y5" s="41">
        <v>0</v>
      </c>
      <c r="Z5" s="41">
        <v>0</v>
      </c>
      <c r="AA5" s="41">
        <v>0</v>
      </c>
      <c r="AB5" s="41">
        <v>0</v>
      </c>
      <c r="AC5" s="41">
        <v>0</v>
      </c>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33" t="s">
        <v>952</v>
      </c>
      <c r="B6" s="941" t="s">
        <v>960</v>
      </c>
      <c r="C6" s="114" t="s">
        <v>164</v>
      </c>
      <c r="D6" s="115">
        <v>6498</v>
      </c>
      <c r="E6" s="115">
        <f t="shared" si="45"/>
        <v>3294</v>
      </c>
      <c r="F6" s="42">
        <v>0</v>
      </c>
      <c r="G6" s="42">
        <v>0</v>
      </c>
      <c r="H6" s="42">
        <v>0</v>
      </c>
      <c r="I6" s="42">
        <v>0</v>
      </c>
      <c r="J6" s="42">
        <v>0</v>
      </c>
      <c r="K6" s="42">
        <v>0</v>
      </c>
      <c r="L6" s="42">
        <v>0</v>
      </c>
      <c r="M6" s="42">
        <v>0</v>
      </c>
      <c r="N6" s="42">
        <v>0</v>
      </c>
      <c r="O6" s="42">
        <v>0</v>
      </c>
      <c r="P6" s="42">
        <v>0</v>
      </c>
      <c r="Q6" s="42">
        <v>0</v>
      </c>
      <c r="R6" s="42">
        <v>0</v>
      </c>
      <c r="S6" s="42">
        <v>3244</v>
      </c>
      <c r="T6" s="42">
        <v>0</v>
      </c>
      <c r="U6" s="42">
        <v>0</v>
      </c>
      <c r="V6" s="42">
        <v>0</v>
      </c>
      <c r="W6" s="42">
        <v>0</v>
      </c>
      <c r="X6" s="42">
        <v>0</v>
      </c>
      <c r="Y6" s="42">
        <v>0</v>
      </c>
      <c r="Z6" s="42">
        <v>0</v>
      </c>
      <c r="AA6" s="42">
        <v>0</v>
      </c>
      <c r="AB6" s="42">
        <v>50</v>
      </c>
      <c r="AC6" s="42">
        <v>0</v>
      </c>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81"/>
      <c r="CE6" s="481"/>
      <c r="CF6" s="481"/>
      <c r="CG6" s="481"/>
      <c r="CH6" s="481"/>
      <c r="CI6" s="481"/>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5"/>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30"/>
      <c r="NN6" s="927"/>
      <c r="NO6" s="114"/>
      <c r="NP6" s="115"/>
      <c r="NQ6" s="115"/>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30"/>
      <c r="SM6" s="927"/>
      <c r="SN6" s="114"/>
      <c r="SO6" s="115"/>
      <c r="SP6" s="115"/>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30"/>
      <c r="XL6" s="927"/>
      <c r="XM6" s="114"/>
      <c r="XN6" s="115"/>
      <c r="XO6" s="115"/>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30"/>
      <c r="ACK6" s="927"/>
      <c r="ACL6" s="114"/>
      <c r="ACM6" s="115"/>
      <c r="ACN6" s="115"/>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30"/>
      <c r="AHJ6" s="927"/>
      <c r="AHK6" s="114"/>
      <c r="AHL6" s="115"/>
      <c r="AHM6" s="115"/>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30"/>
      <c r="AMI6" s="927"/>
      <c r="AMJ6" s="114"/>
      <c r="AMK6" s="115"/>
      <c r="AML6" s="115"/>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30"/>
      <c r="ARH6" s="927"/>
      <c r="ARI6" s="114"/>
      <c r="ARJ6" s="115"/>
      <c r="ARK6" s="115"/>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30"/>
      <c r="AWG6" s="927"/>
      <c r="AWH6" s="114"/>
      <c r="AWI6" s="115"/>
      <c r="AWJ6" s="115"/>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30"/>
      <c r="BBF6" s="927"/>
      <c r="BBG6" s="114"/>
      <c r="BBH6" s="115"/>
      <c r="BBI6" s="115"/>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30"/>
      <c r="BGE6" s="927"/>
      <c r="BGF6" s="114"/>
      <c r="BGG6" s="115"/>
      <c r="BGH6" s="115"/>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30"/>
      <c r="BLD6" s="927"/>
      <c r="BLE6" s="114"/>
      <c r="BLF6" s="115"/>
      <c r="BLG6" s="115"/>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30"/>
      <c r="BQC6" s="927"/>
      <c r="BQD6" s="114"/>
      <c r="BQE6" s="115"/>
      <c r="BQF6" s="115"/>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30"/>
      <c r="BVB6" s="927"/>
      <c r="BVC6" s="114"/>
      <c r="BVD6" s="115"/>
      <c r="BVE6" s="115"/>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30"/>
      <c r="CAA6" s="927"/>
      <c r="CAB6" s="114"/>
      <c r="CAC6" s="115"/>
      <c r="CAD6" s="115"/>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30"/>
      <c r="CEZ6" s="927"/>
      <c r="CFA6" s="114"/>
      <c r="CFB6" s="115"/>
      <c r="CFC6" s="115"/>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30"/>
      <c r="CJY6" s="927"/>
      <c r="CJZ6" s="114"/>
      <c r="CKA6" s="115"/>
      <c r="CKB6" s="115"/>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30"/>
      <c r="COX6" s="927"/>
      <c r="COY6" s="114"/>
      <c r="COZ6" s="115"/>
      <c r="CPA6" s="115"/>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30"/>
      <c r="CTW6" s="927"/>
      <c r="CTX6" s="114"/>
      <c r="CTY6" s="115"/>
      <c r="CTZ6" s="115"/>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30"/>
      <c r="CYV6" s="927"/>
      <c r="CYW6" s="114"/>
      <c r="CYX6" s="115"/>
      <c r="CYY6" s="115"/>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30"/>
      <c r="DDU6" s="927"/>
      <c r="DDV6" s="114"/>
      <c r="DDW6" s="115"/>
      <c r="DDX6" s="115"/>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30"/>
      <c r="DIT6" s="927"/>
      <c r="DIU6" s="114"/>
      <c r="DIV6" s="115"/>
      <c r="DIW6" s="115"/>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30"/>
      <c r="DNS6" s="927"/>
      <c r="DNT6" s="114"/>
      <c r="DNU6" s="115"/>
      <c r="DNV6" s="115"/>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30"/>
      <c r="DSR6" s="927"/>
      <c r="DSS6" s="114"/>
      <c r="DST6" s="115"/>
      <c r="DSU6" s="115"/>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30"/>
      <c r="DXQ6" s="927"/>
      <c r="DXR6" s="114"/>
      <c r="DXS6" s="115"/>
      <c r="DXT6" s="115"/>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30"/>
      <c r="ECP6" s="927"/>
      <c r="ECQ6" s="114"/>
      <c r="ECR6" s="115"/>
      <c r="ECS6" s="115"/>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30"/>
      <c r="EHO6" s="927"/>
      <c r="EHP6" s="114"/>
      <c r="EHQ6" s="115"/>
      <c r="EHR6" s="115"/>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30"/>
      <c r="EMN6" s="927"/>
      <c r="EMO6" s="114"/>
      <c r="EMP6" s="115"/>
      <c r="EMQ6" s="115"/>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30"/>
      <c r="ERM6" s="927"/>
      <c r="ERN6" s="114"/>
      <c r="ERO6" s="115"/>
      <c r="ERP6" s="115"/>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30"/>
      <c r="EWL6" s="927"/>
      <c r="EWM6" s="114"/>
      <c r="EWN6" s="115"/>
      <c r="EWO6" s="115"/>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30"/>
      <c r="FBK6" s="927"/>
      <c r="FBL6" s="114"/>
      <c r="FBM6" s="115"/>
      <c r="FBN6" s="115"/>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30"/>
      <c r="FGJ6" s="927"/>
      <c r="FGK6" s="114"/>
      <c r="FGL6" s="115"/>
      <c r="FGM6" s="115"/>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30"/>
      <c r="FLI6" s="927"/>
      <c r="FLJ6" s="114"/>
      <c r="FLK6" s="115"/>
      <c r="FLL6" s="115"/>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30"/>
      <c r="FQH6" s="927"/>
      <c r="FQI6" s="114"/>
      <c r="FQJ6" s="115"/>
      <c r="FQK6" s="115"/>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30"/>
      <c r="FVG6" s="927"/>
      <c r="FVH6" s="114"/>
      <c r="FVI6" s="115"/>
      <c r="FVJ6" s="115"/>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30"/>
      <c r="GAF6" s="927"/>
      <c r="GAG6" s="114"/>
      <c r="GAH6" s="115"/>
      <c r="GAI6" s="115"/>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30"/>
      <c r="GFE6" s="927"/>
      <c r="GFF6" s="114"/>
      <c r="GFG6" s="115"/>
      <c r="GFH6" s="115"/>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30"/>
      <c r="GKD6" s="927"/>
      <c r="GKE6" s="114"/>
      <c r="GKF6" s="115"/>
      <c r="GKG6" s="115"/>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30"/>
      <c r="GPC6" s="927"/>
      <c r="GPD6" s="114"/>
      <c r="GPE6" s="115"/>
      <c r="GPF6" s="115"/>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30"/>
      <c r="GUB6" s="927"/>
      <c r="GUC6" s="114"/>
      <c r="GUD6" s="115"/>
      <c r="GUE6" s="115"/>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30"/>
      <c r="GZA6" s="927"/>
      <c r="GZB6" s="114"/>
      <c r="GZC6" s="115"/>
      <c r="GZD6" s="115"/>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30"/>
      <c r="HDZ6" s="927"/>
      <c r="HEA6" s="114"/>
      <c r="HEB6" s="115"/>
      <c r="HEC6" s="115"/>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30"/>
      <c r="HIY6" s="927"/>
      <c r="HIZ6" s="114"/>
      <c r="HJA6" s="115"/>
      <c r="HJB6" s="115"/>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30"/>
      <c r="HNX6" s="927"/>
      <c r="HNY6" s="114"/>
      <c r="HNZ6" s="115"/>
      <c r="HOA6" s="115"/>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30"/>
      <c r="HSW6" s="927"/>
      <c r="HSX6" s="114"/>
      <c r="HSY6" s="115"/>
      <c r="HSZ6" s="115"/>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30"/>
      <c r="HXV6" s="927"/>
      <c r="HXW6" s="114"/>
      <c r="HXX6" s="115"/>
      <c r="HXY6" s="115"/>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30"/>
      <c r="ICU6" s="927"/>
      <c r="ICV6" s="114"/>
      <c r="ICW6" s="115"/>
      <c r="ICX6" s="115"/>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30"/>
      <c r="IHT6" s="927"/>
      <c r="IHU6" s="114"/>
      <c r="IHV6" s="115"/>
      <c r="IHW6" s="115"/>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30"/>
      <c r="IMS6" s="927"/>
      <c r="IMT6" s="114"/>
      <c r="IMU6" s="115"/>
      <c r="IMV6" s="115"/>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30"/>
      <c r="IRR6" s="927"/>
      <c r="IRS6" s="114"/>
      <c r="IRT6" s="115"/>
      <c r="IRU6" s="115"/>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30"/>
      <c r="IWQ6" s="927"/>
      <c r="IWR6" s="114"/>
      <c r="IWS6" s="115"/>
      <c r="IWT6" s="115"/>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30"/>
      <c r="JBP6" s="927"/>
      <c r="JBQ6" s="114"/>
      <c r="JBR6" s="115"/>
      <c r="JBS6" s="115"/>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30"/>
      <c r="JGO6" s="927"/>
      <c r="JGP6" s="114"/>
      <c r="JGQ6" s="115"/>
      <c r="JGR6" s="115"/>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30"/>
      <c r="JLN6" s="927"/>
      <c r="JLO6" s="114"/>
      <c r="JLP6" s="115"/>
      <c r="JLQ6" s="115"/>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30"/>
      <c r="JQM6" s="927"/>
      <c r="JQN6" s="114"/>
      <c r="JQO6" s="115"/>
      <c r="JQP6" s="115"/>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30"/>
      <c r="JVL6" s="927"/>
      <c r="JVM6" s="114"/>
      <c r="JVN6" s="115"/>
      <c r="JVO6" s="115"/>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30"/>
      <c r="KAK6" s="927"/>
      <c r="KAL6" s="114"/>
      <c r="KAM6" s="115"/>
      <c r="KAN6" s="115"/>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30"/>
      <c r="KFJ6" s="927"/>
      <c r="KFK6" s="114"/>
      <c r="KFL6" s="115"/>
      <c r="KFM6" s="115"/>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30"/>
      <c r="KKI6" s="927"/>
      <c r="KKJ6" s="114"/>
      <c r="KKK6" s="115"/>
      <c r="KKL6" s="115"/>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30"/>
      <c r="KPH6" s="927"/>
      <c r="KPI6" s="114"/>
      <c r="KPJ6" s="115"/>
      <c r="KPK6" s="115"/>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30"/>
      <c r="KUG6" s="927"/>
      <c r="KUH6" s="114"/>
      <c r="KUI6" s="115"/>
      <c r="KUJ6" s="115"/>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30"/>
      <c r="KZF6" s="927"/>
      <c r="KZG6" s="114"/>
      <c r="KZH6" s="115"/>
      <c r="KZI6" s="115"/>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30"/>
      <c r="LEE6" s="927"/>
      <c r="LEF6" s="114"/>
      <c r="LEG6" s="115"/>
      <c r="LEH6" s="115"/>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30"/>
      <c r="LJD6" s="927"/>
      <c r="LJE6" s="114"/>
      <c r="LJF6" s="115"/>
      <c r="LJG6" s="115"/>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30"/>
      <c r="LOC6" s="927"/>
      <c r="LOD6" s="114"/>
      <c r="LOE6" s="115"/>
      <c r="LOF6" s="115"/>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30"/>
      <c r="LTB6" s="927"/>
      <c r="LTC6" s="114"/>
      <c r="LTD6" s="115"/>
      <c r="LTE6" s="115"/>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30"/>
      <c r="LYA6" s="927"/>
      <c r="LYB6" s="114"/>
      <c r="LYC6" s="115"/>
      <c r="LYD6" s="115"/>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30"/>
      <c r="MCZ6" s="927"/>
      <c r="MDA6" s="114"/>
      <c r="MDB6" s="115"/>
      <c r="MDC6" s="115"/>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30"/>
      <c r="MHY6" s="927"/>
      <c r="MHZ6" s="114"/>
      <c r="MIA6" s="115"/>
      <c r="MIB6" s="115"/>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30"/>
      <c r="MMX6" s="927"/>
      <c r="MMY6" s="114"/>
      <c r="MMZ6" s="115"/>
      <c r="MNA6" s="115"/>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30"/>
      <c r="MRW6" s="927"/>
      <c r="MRX6" s="114"/>
      <c r="MRY6" s="115"/>
      <c r="MRZ6" s="115"/>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30"/>
      <c r="MWV6" s="927"/>
      <c r="MWW6" s="114"/>
      <c r="MWX6" s="115"/>
      <c r="MWY6" s="115"/>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30"/>
      <c r="NBU6" s="927"/>
      <c r="NBV6" s="114"/>
      <c r="NBW6" s="115"/>
      <c r="NBX6" s="115"/>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30"/>
      <c r="NGT6" s="927"/>
      <c r="NGU6" s="114"/>
      <c r="NGV6" s="115"/>
      <c r="NGW6" s="115"/>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30"/>
      <c r="NLS6" s="927"/>
      <c r="NLT6" s="114"/>
      <c r="NLU6" s="115"/>
      <c r="NLV6" s="115"/>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30"/>
      <c r="NQR6" s="927"/>
      <c r="NQS6" s="114"/>
      <c r="NQT6" s="115"/>
      <c r="NQU6" s="115"/>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30"/>
      <c r="NVQ6" s="927"/>
      <c r="NVR6" s="114"/>
      <c r="NVS6" s="115"/>
      <c r="NVT6" s="115"/>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30"/>
      <c r="OAP6" s="927"/>
      <c r="OAQ6" s="114"/>
      <c r="OAR6" s="115"/>
      <c r="OAS6" s="115"/>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30"/>
      <c r="OFO6" s="927"/>
      <c r="OFP6" s="114"/>
      <c r="OFQ6" s="115"/>
      <c r="OFR6" s="115"/>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30"/>
      <c r="OKN6" s="927"/>
      <c r="OKO6" s="114"/>
      <c r="OKP6" s="115"/>
      <c r="OKQ6" s="115"/>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30"/>
      <c r="OPM6" s="927"/>
      <c r="OPN6" s="114"/>
      <c r="OPO6" s="115"/>
      <c r="OPP6" s="115"/>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30"/>
      <c r="OUL6" s="927"/>
      <c r="OUM6" s="114"/>
      <c r="OUN6" s="115"/>
      <c r="OUO6" s="115"/>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30"/>
      <c r="OZK6" s="927"/>
      <c r="OZL6" s="114"/>
      <c r="OZM6" s="115"/>
      <c r="OZN6" s="115"/>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30"/>
      <c r="PEJ6" s="927"/>
      <c r="PEK6" s="114"/>
      <c r="PEL6" s="115"/>
      <c r="PEM6" s="115"/>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30"/>
      <c r="PJI6" s="927"/>
      <c r="PJJ6" s="114"/>
      <c r="PJK6" s="115"/>
      <c r="PJL6" s="115"/>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30"/>
      <c r="POH6" s="927"/>
      <c r="POI6" s="114"/>
      <c r="POJ6" s="115"/>
      <c r="POK6" s="115"/>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30"/>
      <c r="PTG6" s="927"/>
      <c r="PTH6" s="114"/>
      <c r="PTI6" s="115"/>
      <c r="PTJ6" s="115"/>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30"/>
      <c r="PYF6" s="927"/>
      <c r="PYG6" s="114"/>
      <c r="PYH6" s="115"/>
      <c r="PYI6" s="115"/>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30"/>
      <c r="QDE6" s="927"/>
      <c r="QDF6" s="114"/>
      <c r="QDG6" s="115"/>
      <c r="QDH6" s="115"/>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30"/>
      <c r="QID6" s="927"/>
      <c r="QIE6" s="114"/>
      <c r="QIF6" s="115"/>
      <c r="QIG6" s="115"/>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30"/>
      <c r="QNC6" s="927"/>
      <c r="QND6" s="114"/>
      <c r="QNE6" s="115"/>
      <c r="QNF6" s="115"/>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30"/>
      <c r="QSB6" s="927"/>
      <c r="QSC6" s="114"/>
      <c r="QSD6" s="115"/>
      <c r="QSE6" s="115"/>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30"/>
      <c r="QXA6" s="927"/>
      <c r="QXB6" s="114"/>
      <c r="QXC6" s="115"/>
      <c r="QXD6" s="115"/>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30"/>
      <c r="RBZ6" s="927"/>
      <c r="RCA6" s="114"/>
      <c r="RCB6" s="115"/>
      <c r="RCC6" s="115"/>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30"/>
      <c r="RGY6" s="927"/>
      <c r="RGZ6" s="114"/>
      <c r="RHA6" s="115"/>
      <c r="RHB6" s="115"/>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30"/>
      <c r="RLX6" s="927"/>
      <c r="RLY6" s="114"/>
      <c r="RLZ6" s="115"/>
      <c r="RMA6" s="115"/>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30"/>
      <c r="RQW6" s="927"/>
      <c r="RQX6" s="114"/>
      <c r="RQY6" s="115"/>
      <c r="RQZ6" s="115"/>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30"/>
      <c r="RVV6" s="927"/>
      <c r="RVW6" s="114"/>
      <c r="RVX6" s="115"/>
      <c r="RVY6" s="115"/>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30"/>
      <c r="SAU6" s="927"/>
      <c r="SAV6" s="114"/>
      <c r="SAW6" s="115"/>
      <c r="SAX6" s="115"/>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30"/>
      <c r="SFT6" s="927"/>
      <c r="SFU6" s="114"/>
      <c r="SFV6" s="115"/>
      <c r="SFW6" s="115"/>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30"/>
      <c r="SKS6" s="927"/>
      <c r="SKT6" s="114"/>
      <c r="SKU6" s="115"/>
      <c r="SKV6" s="115"/>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30"/>
      <c r="SPR6" s="927"/>
      <c r="SPS6" s="114"/>
      <c r="SPT6" s="115"/>
      <c r="SPU6" s="115"/>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30"/>
      <c r="SUQ6" s="927"/>
      <c r="SUR6" s="114"/>
      <c r="SUS6" s="115"/>
      <c r="SUT6" s="115"/>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30"/>
      <c r="SZP6" s="927"/>
      <c r="SZQ6" s="114"/>
      <c r="SZR6" s="115"/>
      <c r="SZS6" s="115"/>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30"/>
      <c r="TEO6" s="927"/>
      <c r="TEP6" s="114"/>
      <c r="TEQ6" s="115"/>
      <c r="TER6" s="115"/>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30"/>
      <c r="TJN6" s="927"/>
      <c r="TJO6" s="114"/>
      <c r="TJP6" s="115"/>
      <c r="TJQ6" s="115"/>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30"/>
      <c r="TOM6" s="927"/>
      <c r="TON6" s="114"/>
      <c r="TOO6" s="115"/>
      <c r="TOP6" s="115"/>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30"/>
      <c r="TTL6" s="927"/>
      <c r="TTM6" s="114"/>
      <c r="TTN6" s="115"/>
      <c r="TTO6" s="115"/>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30"/>
      <c r="TYK6" s="927"/>
      <c r="TYL6" s="114"/>
      <c r="TYM6" s="115"/>
      <c r="TYN6" s="115"/>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30"/>
      <c r="UDJ6" s="927"/>
      <c r="UDK6" s="114"/>
      <c r="UDL6" s="115"/>
      <c r="UDM6" s="115"/>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30"/>
      <c r="UII6" s="927"/>
      <c r="UIJ6" s="114"/>
      <c r="UIK6" s="115"/>
      <c r="UIL6" s="115"/>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30"/>
      <c r="UNH6" s="927"/>
      <c r="UNI6" s="114"/>
      <c r="UNJ6" s="115"/>
      <c r="UNK6" s="115"/>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30"/>
      <c r="USG6" s="927"/>
      <c r="USH6" s="114"/>
      <c r="USI6" s="115"/>
      <c r="USJ6" s="115"/>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30"/>
      <c r="UXF6" s="927"/>
      <c r="UXG6" s="114"/>
      <c r="UXH6" s="115"/>
      <c r="UXI6" s="115"/>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30"/>
      <c r="VCE6" s="927"/>
      <c r="VCF6" s="114"/>
      <c r="VCG6" s="115"/>
      <c r="VCH6" s="115"/>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30"/>
      <c r="VHD6" s="927"/>
      <c r="VHE6" s="114"/>
      <c r="VHF6" s="115"/>
      <c r="VHG6" s="115"/>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30"/>
      <c r="VMC6" s="927"/>
      <c r="VMD6" s="114"/>
      <c r="VME6" s="115"/>
      <c r="VMF6" s="115"/>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30"/>
      <c r="VRB6" s="927"/>
      <c r="VRC6" s="114"/>
      <c r="VRD6" s="115"/>
      <c r="VRE6" s="115"/>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30"/>
      <c r="VWA6" s="927"/>
      <c r="VWB6" s="114"/>
      <c r="VWC6" s="115"/>
      <c r="VWD6" s="115"/>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30"/>
      <c r="WAZ6" s="927"/>
      <c r="WBA6" s="114"/>
      <c r="WBB6" s="115"/>
      <c r="WBC6" s="115"/>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30"/>
      <c r="WFY6" s="927"/>
      <c r="WFZ6" s="114"/>
      <c r="WGA6" s="115"/>
      <c r="WGB6" s="115"/>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30"/>
      <c r="WKX6" s="927"/>
      <c r="WKY6" s="114"/>
      <c r="WKZ6" s="115"/>
      <c r="WLA6" s="115"/>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30"/>
      <c r="WPW6" s="927"/>
      <c r="WPX6" s="114"/>
      <c r="WPY6" s="115"/>
      <c r="WPZ6" s="115"/>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30"/>
      <c r="WUV6" s="927"/>
      <c r="WUW6" s="114"/>
      <c r="WUX6" s="115"/>
      <c r="WUY6" s="115"/>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30"/>
      <c r="WZU6" s="927"/>
      <c r="WZV6" s="114"/>
      <c r="WZW6" s="115"/>
      <c r="WZX6" s="115"/>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30"/>
    </row>
    <row r="7" spans="1:16373" ht="16" thickBot="1">
      <c r="A7" s="934"/>
      <c r="B7" s="942"/>
      <c r="C7" s="112" t="s">
        <v>957</v>
      </c>
      <c r="D7" s="113">
        <v>6498</v>
      </c>
      <c r="E7" s="113">
        <f t="shared" si="45"/>
        <v>903</v>
      </c>
      <c r="F7" s="8">
        <v>0</v>
      </c>
      <c r="G7" s="8">
        <v>0</v>
      </c>
      <c r="H7" s="8">
        <v>0</v>
      </c>
      <c r="I7" s="8">
        <v>0</v>
      </c>
      <c r="J7" s="8">
        <v>0</v>
      </c>
      <c r="K7" s="8">
        <v>0</v>
      </c>
      <c r="L7" s="8">
        <v>0</v>
      </c>
      <c r="M7" s="8">
        <v>0</v>
      </c>
      <c r="N7" s="8">
        <v>0</v>
      </c>
      <c r="O7" s="8">
        <v>0</v>
      </c>
      <c r="P7" s="8">
        <v>0</v>
      </c>
      <c r="Q7" s="8">
        <v>500</v>
      </c>
      <c r="R7" s="8">
        <v>0</v>
      </c>
      <c r="S7" s="8">
        <v>100</v>
      </c>
      <c r="T7" s="8">
        <v>100</v>
      </c>
      <c r="U7" s="8">
        <v>100</v>
      </c>
      <c r="V7" s="8">
        <v>35</v>
      </c>
      <c r="W7" s="8">
        <v>13</v>
      </c>
      <c r="X7" s="8">
        <v>0</v>
      </c>
      <c r="Y7" s="8">
        <v>0</v>
      </c>
      <c r="Z7" s="8">
        <v>0</v>
      </c>
      <c r="AA7" s="8">
        <v>30</v>
      </c>
      <c r="AB7" s="8">
        <v>25</v>
      </c>
      <c r="AC7" s="8">
        <v>0</v>
      </c>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69"/>
      <c r="CE7" s="69"/>
      <c r="CF7" s="69"/>
      <c r="CG7" s="69"/>
      <c r="CH7" s="69"/>
      <c r="CI7" s="69"/>
      <c r="CJ7" s="69"/>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3"/>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31"/>
      <c r="NN7" s="928"/>
      <c r="NO7" s="112"/>
      <c r="NP7" s="113"/>
      <c r="NQ7" s="113"/>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31"/>
      <c r="SM7" s="928"/>
      <c r="SN7" s="112"/>
      <c r="SO7" s="113"/>
      <c r="SP7" s="113"/>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31"/>
      <c r="XL7" s="928"/>
      <c r="XM7" s="112"/>
      <c r="XN7" s="113"/>
      <c r="XO7" s="113"/>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31"/>
      <c r="ACK7" s="928"/>
      <c r="ACL7" s="112"/>
      <c r="ACM7" s="113"/>
      <c r="ACN7" s="113"/>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31"/>
      <c r="AHJ7" s="928"/>
      <c r="AHK7" s="112"/>
      <c r="AHL7" s="113"/>
      <c r="AHM7" s="113"/>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31"/>
      <c r="AMI7" s="928"/>
      <c r="AMJ7" s="112"/>
      <c r="AMK7" s="113"/>
      <c r="AML7" s="113"/>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31"/>
      <c r="ARH7" s="928"/>
      <c r="ARI7" s="112"/>
      <c r="ARJ7" s="113"/>
      <c r="ARK7" s="113"/>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31"/>
      <c r="AWG7" s="928"/>
      <c r="AWH7" s="112"/>
      <c r="AWI7" s="113"/>
      <c r="AWJ7" s="113"/>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31"/>
      <c r="BBF7" s="928"/>
      <c r="BBG7" s="112"/>
      <c r="BBH7" s="113"/>
      <c r="BBI7" s="113"/>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31"/>
      <c r="BGE7" s="928"/>
      <c r="BGF7" s="112"/>
      <c r="BGG7" s="113"/>
      <c r="BGH7" s="113"/>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31"/>
      <c r="BLD7" s="928"/>
      <c r="BLE7" s="112"/>
      <c r="BLF7" s="113"/>
      <c r="BLG7" s="113"/>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31"/>
      <c r="BQC7" s="928"/>
      <c r="BQD7" s="112"/>
      <c r="BQE7" s="113"/>
      <c r="BQF7" s="113"/>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31"/>
      <c r="BVB7" s="928"/>
      <c r="BVC7" s="112"/>
      <c r="BVD7" s="113"/>
      <c r="BVE7" s="113"/>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31"/>
      <c r="CAA7" s="928"/>
      <c r="CAB7" s="112"/>
      <c r="CAC7" s="113"/>
      <c r="CAD7" s="113"/>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31"/>
      <c r="CEZ7" s="928"/>
      <c r="CFA7" s="112"/>
      <c r="CFB7" s="113"/>
      <c r="CFC7" s="113"/>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31"/>
      <c r="CJY7" s="928"/>
      <c r="CJZ7" s="112"/>
      <c r="CKA7" s="113"/>
      <c r="CKB7" s="113"/>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31"/>
      <c r="COX7" s="928"/>
      <c r="COY7" s="112"/>
      <c r="COZ7" s="113"/>
      <c r="CPA7" s="113"/>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31"/>
      <c r="CTW7" s="928"/>
      <c r="CTX7" s="112"/>
      <c r="CTY7" s="113"/>
      <c r="CTZ7" s="113"/>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31"/>
      <c r="CYV7" s="928"/>
      <c r="CYW7" s="112"/>
      <c r="CYX7" s="113"/>
      <c r="CYY7" s="113"/>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31"/>
      <c r="DDU7" s="928"/>
      <c r="DDV7" s="112"/>
      <c r="DDW7" s="113"/>
      <c r="DDX7" s="113"/>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31"/>
      <c r="DIT7" s="928"/>
      <c r="DIU7" s="112"/>
      <c r="DIV7" s="113"/>
      <c r="DIW7" s="113"/>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31"/>
      <c r="DNS7" s="928"/>
      <c r="DNT7" s="112"/>
      <c r="DNU7" s="113"/>
      <c r="DNV7" s="113"/>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31"/>
      <c r="DSR7" s="928"/>
      <c r="DSS7" s="112"/>
      <c r="DST7" s="113"/>
      <c r="DSU7" s="113"/>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31"/>
      <c r="DXQ7" s="928"/>
      <c r="DXR7" s="112"/>
      <c r="DXS7" s="113"/>
      <c r="DXT7" s="113"/>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31"/>
      <c r="ECP7" s="928"/>
      <c r="ECQ7" s="112"/>
      <c r="ECR7" s="113"/>
      <c r="ECS7" s="113"/>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31"/>
      <c r="EHO7" s="928"/>
      <c r="EHP7" s="112"/>
      <c r="EHQ7" s="113"/>
      <c r="EHR7" s="113"/>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31"/>
      <c r="EMN7" s="928"/>
      <c r="EMO7" s="112"/>
      <c r="EMP7" s="113"/>
      <c r="EMQ7" s="113"/>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31"/>
      <c r="ERM7" s="928"/>
      <c r="ERN7" s="112"/>
      <c r="ERO7" s="113"/>
      <c r="ERP7" s="113"/>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31"/>
      <c r="EWL7" s="928"/>
      <c r="EWM7" s="112"/>
      <c r="EWN7" s="113"/>
      <c r="EWO7" s="113"/>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31"/>
      <c r="FBK7" s="928"/>
      <c r="FBL7" s="112"/>
      <c r="FBM7" s="113"/>
      <c r="FBN7" s="113"/>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31"/>
      <c r="FGJ7" s="928"/>
      <c r="FGK7" s="112"/>
      <c r="FGL7" s="113"/>
      <c r="FGM7" s="113"/>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31"/>
      <c r="FLI7" s="928"/>
      <c r="FLJ7" s="112"/>
      <c r="FLK7" s="113"/>
      <c r="FLL7" s="113"/>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31"/>
      <c r="FQH7" s="928"/>
      <c r="FQI7" s="112"/>
      <c r="FQJ7" s="113"/>
      <c r="FQK7" s="113"/>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31"/>
      <c r="FVG7" s="928"/>
      <c r="FVH7" s="112"/>
      <c r="FVI7" s="113"/>
      <c r="FVJ7" s="113"/>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31"/>
      <c r="GAF7" s="928"/>
      <c r="GAG7" s="112"/>
      <c r="GAH7" s="113"/>
      <c r="GAI7" s="113"/>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31"/>
      <c r="GFE7" s="928"/>
      <c r="GFF7" s="112"/>
      <c r="GFG7" s="113"/>
      <c r="GFH7" s="113"/>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31"/>
      <c r="GKD7" s="928"/>
      <c r="GKE7" s="112"/>
      <c r="GKF7" s="113"/>
      <c r="GKG7" s="113"/>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31"/>
      <c r="GPC7" s="928"/>
      <c r="GPD7" s="112"/>
      <c r="GPE7" s="113"/>
      <c r="GPF7" s="113"/>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31"/>
      <c r="GUB7" s="928"/>
      <c r="GUC7" s="112"/>
      <c r="GUD7" s="113"/>
      <c r="GUE7" s="113"/>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31"/>
      <c r="GZA7" s="928"/>
      <c r="GZB7" s="112"/>
      <c r="GZC7" s="113"/>
      <c r="GZD7" s="113"/>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31"/>
      <c r="HDZ7" s="928"/>
      <c r="HEA7" s="112"/>
      <c r="HEB7" s="113"/>
      <c r="HEC7" s="113"/>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31"/>
      <c r="HIY7" s="928"/>
      <c r="HIZ7" s="112"/>
      <c r="HJA7" s="113"/>
      <c r="HJB7" s="113"/>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31"/>
      <c r="HNX7" s="928"/>
      <c r="HNY7" s="112"/>
      <c r="HNZ7" s="113"/>
      <c r="HOA7" s="113"/>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31"/>
      <c r="HSW7" s="928"/>
      <c r="HSX7" s="112"/>
      <c r="HSY7" s="113"/>
      <c r="HSZ7" s="113"/>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31"/>
      <c r="HXV7" s="928"/>
      <c r="HXW7" s="112"/>
      <c r="HXX7" s="113"/>
      <c r="HXY7" s="113"/>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31"/>
      <c r="ICU7" s="928"/>
      <c r="ICV7" s="112"/>
      <c r="ICW7" s="113"/>
      <c r="ICX7" s="113"/>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31"/>
      <c r="IHT7" s="928"/>
      <c r="IHU7" s="112"/>
      <c r="IHV7" s="113"/>
      <c r="IHW7" s="113"/>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31"/>
      <c r="IMS7" s="928"/>
      <c r="IMT7" s="112"/>
      <c r="IMU7" s="113"/>
      <c r="IMV7" s="113"/>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31"/>
      <c r="IRR7" s="928"/>
      <c r="IRS7" s="112"/>
      <c r="IRT7" s="113"/>
      <c r="IRU7" s="113"/>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31"/>
      <c r="IWQ7" s="928"/>
      <c r="IWR7" s="112"/>
      <c r="IWS7" s="113"/>
      <c r="IWT7" s="113"/>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31"/>
      <c r="JBP7" s="928"/>
      <c r="JBQ7" s="112"/>
      <c r="JBR7" s="113"/>
      <c r="JBS7" s="113"/>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31"/>
      <c r="JGO7" s="928"/>
      <c r="JGP7" s="112"/>
      <c r="JGQ7" s="113"/>
      <c r="JGR7" s="113"/>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31"/>
      <c r="JLN7" s="928"/>
      <c r="JLO7" s="112"/>
      <c r="JLP7" s="113"/>
      <c r="JLQ7" s="113"/>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31"/>
      <c r="JQM7" s="928"/>
      <c r="JQN7" s="112"/>
      <c r="JQO7" s="113"/>
      <c r="JQP7" s="113"/>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31"/>
      <c r="JVL7" s="928"/>
      <c r="JVM7" s="112"/>
      <c r="JVN7" s="113"/>
      <c r="JVO7" s="113"/>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31"/>
      <c r="KAK7" s="928"/>
      <c r="KAL7" s="112"/>
      <c r="KAM7" s="113"/>
      <c r="KAN7" s="113"/>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31"/>
      <c r="KFJ7" s="928"/>
      <c r="KFK7" s="112"/>
      <c r="KFL7" s="113"/>
      <c r="KFM7" s="113"/>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31"/>
      <c r="KKI7" s="928"/>
      <c r="KKJ7" s="112"/>
      <c r="KKK7" s="113"/>
      <c r="KKL7" s="113"/>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31"/>
      <c r="KPH7" s="928"/>
      <c r="KPI7" s="112"/>
      <c r="KPJ7" s="113"/>
      <c r="KPK7" s="113"/>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31"/>
      <c r="KUG7" s="928"/>
      <c r="KUH7" s="112"/>
      <c r="KUI7" s="113"/>
      <c r="KUJ7" s="113"/>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31"/>
      <c r="KZF7" s="928"/>
      <c r="KZG7" s="112"/>
      <c r="KZH7" s="113"/>
      <c r="KZI7" s="113"/>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31"/>
      <c r="LEE7" s="928"/>
      <c r="LEF7" s="112"/>
      <c r="LEG7" s="113"/>
      <c r="LEH7" s="113"/>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31"/>
      <c r="LJD7" s="928"/>
      <c r="LJE7" s="112"/>
      <c r="LJF7" s="113"/>
      <c r="LJG7" s="113"/>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31"/>
      <c r="LOC7" s="928"/>
      <c r="LOD7" s="112"/>
      <c r="LOE7" s="113"/>
      <c r="LOF7" s="113"/>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31"/>
      <c r="LTB7" s="928"/>
      <c r="LTC7" s="112"/>
      <c r="LTD7" s="113"/>
      <c r="LTE7" s="113"/>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31"/>
      <c r="LYA7" s="928"/>
      <c r="LYB7" s="112"/>
      <c r="LYC7" s="113"/>
      <c r="LYD7" s="113"/>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31"/>
      <c r="MCZ7" s="928"/>
      <c r="MDA7" s="112"/>
      <c r="MDB7" s="113"/>
      <c r="MDC7" s="113"/>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31"/>
      <c r="MHY7" s="928"/>
      <c r="MHZ7" s="112"/>
      <c r="MIA7" s="113"/>
      <c r="MIB7" s="113"/>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31"/>
      <c r="MMX7" s="928"/>
      <c r="MMY7" s="112"/>
      <c r="MMZ7" s="113"/>
      <c r="MNA7" s="113"/>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31"/>
      <c r="MRW7" s="928"/>
      <c r="MRX7" s="112"/>
      <c r="MRY7" s="113"/>
      <c r="MRZ7" s="113"/>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31"/>
      <c r="MWV7" s="928"/>
      <c r="MWW7" s="112"/>
      <c r="MWX7" s="113"/>
      <c r="MWY7" s="113"/>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31"/>
      <c r="NBU7" s="928"/>
      <c r="NBV7" s="112"/>
      <c r="NBW7" s="113"/>
      <c r="NBX7" s="113"/>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31"/>
      <c r="NGT7" s="928"/>
      <c r="NGU7" s="112"/>
      <c r="NGV7" s="113"/>
      <c r="NGW7" s="113"/>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31"/>
      <c r="NLS7" s="928"/>
      <c r="NLT7" s="112"/>
      <c r="NLU7" s="113"/>
      <c r="NLV7" s="113"/>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31"/>
      <c r="NQR7" s="928"/>
      <c r="NQS7" s="112"/>
      <c r="NQT7" s="113"/>
      <c r="NQU7" s="113"/>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31"/>
      <c r="NVQ7" s="928"/>
      <c r="NVR7" s="112"/>
      <c r="NVS7" s="113"/>
      <c r="NVT7" s="113"/>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31"/>
      <c r="OAP7" s="928"/>
      <c r="OAQ7" s="112"/>
      <c r="OAR7" s="113"/>
      <c r="OAS7" s="113"/>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31"/>
      <c r="OFO7" s="928"/>
      <c r="OFP7" s="112"/>
      <c r="OFQ7" s="113"/>
      <c r="OFR7" s="113"/>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31"/>
      <c r="OKN7" s="928"/>
      <c r="OKO7" s="112"/>
      <c r="OKP7" s="113"/>
      <c r="OKQ7" s="113"/>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31"/>
      <c r="OPM7" s="928"/>
      <c r="OPN7" s="112"/>
      <c r="OPO7" s="113"/>
      <c r="OPP7" s="113"/>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31"/>
      <c r="OUL7" s="928"/>
      <c r="OUM7" s="112"/>
      <c r="OUN7" s="113"/>
      <c r="OUO7" s="113"/>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31"/>
      <c r="OZK7" s="928"/>
      <c r="OZL7" s="112"/>
      <c r="OZM7" s="113"/>
      <c r="OZN7" s="113"/>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31"/>
      <c r="PEJ7" s="928"/>
      <c r="PEK7" s="112"/>
      <c r="PEL7" s="113"/>
      <c r="PEM7" s="113"/>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31"/>
      <c r="PJI7" s="928"/>
      <c r="PJJ7" s="112"/>
      <c r="PJK7" s="113"/>
      <c r="PJL7" s="113"/>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31"/>
      <c r="POH7" s="928"/>
      <c r="POI7" s="112"/>
      <c r="POJ7" s="113"/>
      <c r="POK7" s="113"/>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31"/>
      <c r="PTG7" s="928"/>
      <c r="PTH7" s="112"/>
      <c r="PTI7" s="113"/>
      <c r="PTJ7" s="113"/>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31"/>
      <c r="PYF7" s="928"/>
      <c r="PYG7" s="112"/>
      <c r="PYH7" s="113"/>
      <c r="PYI7" s="113"/>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31"/>
      <c r="QDE7" s="928"/>
      <c r="QDF7" s="112"/>
      <c r="QDG7" s="113"/>
      <c r="QDH7" s="113"/>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31"/>
      <c r="QID7" s="928"/>
      <c r="QIE7" s="112"/>
      <c r="QIF7" s="113"/>
      <c r="QIG7" s="113"/>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31"/>
      <c r="QNC7" s="928"/>
      <c r="QND7" s="112"/>
      <c r="QNE7" s="113"/>
      <c r="QNF7" s="113"/>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31"/>
      <c r="QSB7" s="928"/>
      <c r="QSC7" s="112"/>
      <c r="QSD7" s="113"/>
      <c r="QSE7" s="113"/>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31"/>
      <c r="QXA7" s="928"/>
      <c r="QXB7" s="112"/>
      <c r="QXC7" s="113"/>
      <c r="QXD7" s="113"/>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31"/>
      <c r="RBZ7" s="928"/>
      <c r="RCA7" s="112"/>
      <c r="RCB7" s="113"/>
      <c r="RCC7" s="113"/>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31"/>
      <c r="RGY7" s="928"/>
      <c r="RGZ7" s="112"/>
      <c r="RHA7" s="113"/>
      <c r="RHB7" s="113"/>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31"/>
      <c r="RLX7" s="928"/>
      <c r="RLY7" s="112"/>
      <c r="RLZ7" s="113"/>
      <c r="RMA7" s="113"/>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31"/>
      <c r="RQW7" s="928"/>
      <c r="RQX7" s="112"/>
      <c r="RQY7" s="113"/>
      <c r="RQZ7" s="113"/>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31"/>
      <c r="RVV7" s="928"/>
      <c r="RVW7" s="112"/>
      <c r="RVX7" s="113"/>
      <c r="RVY7" s="113"/>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31"/>
      <c r="SAU7" s="928"/>
      <c r="SAV7" s="112"/>
      <c r="SAW7" s="113"/>
      <c r="SAX7" s="113"/>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31"/>
      <c r="SFT7" s="928"/>
      <c r="SFU7" s="112"/>
      <c r="SFV7" s="113"/>
      <c r="SFW7" s="113"/>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31"/>
      <c r="SKS7" s="928"/>
      <c r="SKT7" s="112"/>
      <c r="SKU7" s="113"/>
      <c r="SKV7" s="113"/>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31"/>
      <c r="SPR7" s="928"/>
      <c r="SPS7" s="112"/>
      <c r="SPT7" s="113"/>
      <c r="SPU7" s="113"/>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31"/>
      <c r="SUQ7" s="928"/>
      <c r="SUR7" s="112"/>
      <c r="SUS7" s="113"/>
      <c r="SUT7" s="113"/>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31"/>
      <c r="SZP7" s="928"/>
      <c r="SZQ7" s="112"/>
      <c r="SZR7" s="113"/>
      <c r="SZS7" s="113"/>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31"/>
      <c r="TEO7" s="928"/>
      <c r="TEP7" s="112"/>
      <c r="TEQ7" s="113"/>
      <c r="TER7" s="113"/>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31"/>
      <c r="TJN7" s="928"/>
      <c r="TJO7" s="112"/>
      <c r="TJP7" s="113"/>
      <c r="TJQ7" s="113"/>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31"/>
      <c r="TOM7" s="928"/>
      <c r="TON7" s="112"/>
      <c r="TOO7" s="113"/>
      <c r="TOP7" s="113"/>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31"/>
      <c r="TTL7" s="928"/>
      <c r="TTM7" s="112"/>
      <c r="TTN7" s="113"/>
      <c r="TTO7" s="113"/>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31"/>
      <c r="TYK7" s="928"/>
      <c r="TYL7" s="112"/>
      <c r="TYM7" s="113"/>
      <c r="TYN7" s="113"/>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31"/>
      <c r="UDJ7" s="928"/>
      <c r="UDK7" s="112"/>
      <c r="UDL7" s="113"/>
      <c r="UDM7" s="113"/>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31"/>
      <c r="UII7" s="928"/>
      <c r="UIJ7" s="112"/>
      <c r="UIK7" s="113"/>
      <c r="UIL7" s="113"/>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31"/>
      <c r="UNH7" s="928"/>
      <c r="UNI7" s="112"/>
      <c r="UNJ7" s="113"/>
      <c r="UNK7" s="113"/>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31"/>
      <c r="USG7" s="928"/>
      <c r="USH7" s="112"/>
      <c r="USI7" s="113"/>
      <c r="USJ7" s="113"/>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31"/>
      <c r="UXF7" s="928"/>
      <c r="UXG7" s="112"/>
      <c r="UXH7" s="113"/>
      <c r="UXI7" s="113"/>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31"/>
      <c r="VCE7" s="928"/>
      <c r="VCF7" s="112"/>
      <c r="VCG7" s="113"/>
      <c r="VCH7" s="113"/>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31"/>
      <c r="VHD7" s="928"/>
      <c r="VHE7" s="112"/>
      <c r="VHF7" s="113"/>
      <c r="VHG7" s="113"/>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31"/>
      <c r="VMC7" s="928"/>
      <c r="VMD7" s="112"/>
      <c r="VME7" s="113"/>
      <c r="VMF7" s="113"/>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31"/>
      <c r="VRB7" s="928"/>
      <c r="VRC7" s="112"/>
      <c r="VRD7" s="113"/>
      <c r="VRE7" s="113"/>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31"/>
      <c r="VWA7" s="928"/>
      <c r="VWB7" s="112"/>
      <c r="VWC7" s="113"/>
      <c r="VWD7" s="113"/>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31"/>
      <c r="WAZ7" s="928"/>
      <c r="WBA7" s="112"/>
      <c r="WBB7" s="113"/>
      <c r="WBC7" s="113"/>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31"/>
      <c r="WFY7" s="928"/>
      <c r="WFZ7" s="112"/>
      <c r="WGA7" s="113"/>
      <c r="WGB7" s="113"/>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31"/>
      <c r="WKX7" s="928"/>
      <c r="WKY7" s="112"/>
      <c r="WKZ7" s="113"/>
      <c r="WLA7" s="113"/>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31"/>
      <c r="WPW7" s="928"/>
      <c r="WPX7" s="112"/>
      <c r="WPY7" s="113"/>
      <c r="WPZ7" s="113"/>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31"/>
      <c r="WUV7" s="928"/>
      <c r="WUW7" s="112"/>
      <c r="WUX7" s="113"/>
      <c r="WUY7" s="113"/>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31"/>
      <c r="WZU7" s="928"/>
      <c r="WZV7" s="112"/>
      <c r="WZW7" s="113"/>
      <c r="WZX7" s="113"/>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30"/>
    </row>
    <row r="8" spans="1:16373" ht="16" thickBot="1">
      <c r="A8" s="935"/>
      <c r="B8" s="943"/>
      <c r="C8" s="226" t="s">
        <v>165</v>
      </c>
      <c r="D8" s="227">
        <v>6498</v>
      </c>
      <c r="E8" s="113">
        <f t="shared" si="45"/>
        <v>204</v>
      </c>
      <c r="F8" s="8">
        <v>0</v>
      </c>
      <c r="G8" s="8">
        <v>0</v>
      </c>
      <c r="H8" s="8">
        <v>0</v>
      </c>
      <c r="I8" s="8">
        <v>0</v>
      </c>
      <c r="J8" s="8">
        <v>0</v>
      </c>
      <c r="K8" s="8">
        <v>0</v>
      </c>
      <c r="L8" s="8">
        <v>0</v>
      </c>
      <c r="M8" s="8">
        <v>0</v>
      </c>
      <c r="N8" s="8">
        <v>0</v>
      </c>
      <c r="O8" s="8">
        <v>0</v>
      </c>
      <c r="P8" s="8">
        <v>0</v>
      </c>
      <c r="Q8" s="69">
        <v>12</v>
      </c>
      <c r="R8" s="69">
        <v>0</v>
      </c>
      <c r="S8" s="69">
        <v>0</v>
      </c>
      <c r="T8" s="69">
        <v>0</v>
      </c>
      <c r="U8" s="69">
        <v>12</v>
      </c>
      <c r="V8" s="69">
        <v>24</v>
      </c>
      <c r="W8" s="69">
        <v>0</v>
      </c>
      <c r="X8" s="69">
        <v>0</v>
      </c>
      <c r="Y8" s="69">
        <v>0</v>
      </c>
      <c r="Z8" s="69">
        <v>0</v>
      </c>
      <c r="AA8" s="69">
        <v>48</v>
      </c>
      <c r="AB8" s="69">
        <v>24</v>
      </c>
      <c r="AC8" s="69">
        <v>84</v>
      </c>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27"/>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27"/>
      <c r="NM8" s="931"/>
      <c r="NN8" s="928"/>
      <c r="NO8" s="226"/>
      <c r="NP8" s="227"/>
      <c r="NQ8" s="227"/>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27"/>
      <c r="SL8" s="931"/>
      <c r="SM8" s="928"/>
      <c r="SN8" s="226"/>
      <c r="SO8" s="227"/>
      <c r="SP8" s="227"/>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27"/>
      <c r="XK8" s="931"/>
      <c r="XL8" s="928"/>
      <c r="XM8" s="226"/>
      <c r="XN8" s="227"/>
      <c r="XO8" s="227"/>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27"/>
      <c r="ACJ8" s="931"/>
      <c r="ACK8" s="928"/>
      <c r="ACL8" s="226"/>
      <c r="ACM8" s="227"/>
      <c r="ACN8" s="227"/>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27"/>
      <c r="AHI8" s="931"/>
      <c r="AHJ8" s="928"/>
      <c r="AHK8" s="226"/>
      <c r="AHL8" s="227"/>
      <c r="AHM8" s="227"/>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27"/>
      <c r="AMH8" s="931"/>
      <c r="AMI8" s="928"/>
      <c r="AMJ8" s="226"/>
      <c r="AMK8" s="227"/>
      <c r="AML8" s="227"/>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27"/>
      <c r="ARG8" s="931"/>
      <c r="ARH8" s="928"/>
      <c r="ARI8" s="226"/>
      <c r="ARJ8" s="227"/>
      <c r="ARK8" s="227"/>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27"/>
      <c r="AWF8" s="931"/>
      <c r="AWG8" s="928"/>
      <c r="AWH8" s="226"/>
      <c r="AWI8" s="227"/>
      <c r="AWJ8" s="227"/>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27"/>
      <c r="BBE8" s="931"/>
      <c r="BBF8" s="928"/>
      <c r="BBG8" s="226"/>
      <c r="BBH8" s="227"/>
      <c r="BBI8" s="227"/>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27"/>
      <c r="BGD8" s="931"/>
      <c r="BGE8" s="928"/>
      <c r="BGF8" s="226"/>
      <c r="BGG8" s="227"/>
      <c r="BGH8" s="227"/>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27"/>
      <c r="BLC8" s="931"/>
      <c r="BLD8" s="928"/>
      <c r="BLE8" s="226"/>
      <c r="BLF8" s="227"/>
      <c r="BLG8" s="227"/>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27"/>
      <c r="BQB8" s="931"/>
      <c r="BQC8" s="928"/>
      <c r="BQD8" s="226"/>
      <c r="BQE8" s="227"/>
      <c r="BQF8" s="227"/>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27"/>
      <c r="BVA8" s="931"/>
      <c r="BVB8" s="928"/>
      <c r="BVC8" s="226"/>
      <c r="BVD8" s="227"/>
      <c r="BVE8" s="227"/>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27"/>
      <c r="BZZ8" s="931"/>
      <c r="CAA8" s="928"/>
      <c r="CAB8" s="226"/>
      <c r="CAC8" s="227"/>
      <c r="CAD8" s="227"/>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27"/>
      <c r="CEY8" s="931"/>
      <c r="CEZ8" s="928"/>
      <c r="CFA8" s="226"/>
      <c r="CFB8" s="227"/>
      <c r="CFC8" s="227"/>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27"/>
      <c r="CJX8" s="931"/>
      <c r="CJY8" s="928"/>
      <c r="CJZ8" s="226"/>
      <c r="CKA8" s="227"/>
      <c r="CKB8" s="227"/>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27"/>
      <c r="COW8" s="931"/>
      <c r="COX8" s="928"/>
      <c r="COY8" s="226"/>
      <c r="COZ8" s="227"/>
      <c r="CPA8" s="227"/>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27"/>
      <c r="CTV8" s="931"/>
      <c r="CTW8" s="928"/>
      <c r="CTX8" s="226"/>
      <c r="CTY8" s="227"/>
      <c r="CTZ8" s="227"/>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27"/>
      <c r="CYU8" s="931"/>
      <c r="CYV8" s="928"/>
      <c r="CYW8" s="226"/>
      <c r="CYX8" s="227"/>
      <c r="CYY8" s="227"/>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27"/>
      <c r="DDT8" s="931"/>
      <c r="DDU8" s="928"/>
      <c r="DDV8" s="226"/>
      <c r="DDW8" s="227"/>
      <c r="DDX8" s="227"/>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27"/>
      <c r="DIS8" s="931"/>
      <c r="DIT8" s="928"/>
      <c r="DIU8" s="226"/>
      <c r="DIV8" s="227"/>
      <c r="DIW8" s="227"/>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27"/>
      <c r="DNR8" s="931"/>
      <c r="DNS8" s="928"/>
      <c r="DNT8" s="226"/>
      <c r="DNU8" s="227"/>
      <c r="DNV8" s="227"/>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27"/>
      <c r="DSQ8" s="931"/>
      <c r="DSR8" s="928"/>
      <c r="DSS8" s="226"/>
      <c r="DST8" s="227"/>
      <c r="DSU8" s="227"/>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27"/>
      <c r="DXP8" s="931"/>
      <c r="DXQ8" s="928"/>
      <c r="DXR8" s="226"/>
      <c r="DXS8" s="227"/>
      <c r="DXT8" s="227"/>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27"/>
      <c r="ECO8" s="931"/>
      <c r="ECP8" s="928"/>
      <c r="ECQ8" s="226"/>
      <c r="ECR8" s="227"/>
      <c r="ECS8" s="227"/>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27"/>
      <c r="EHN8" s="931"/>
      <c r="EHO8" s="928"/>
      <c r="EHP8" s="226"/>
      <c r="EHQ8" s="227"/>
      <c r="EHR8" s="227"/>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27"/>
      <c r="EMM8" s="931"/>
      <c r="EMN8" s="928"/>
      <c r="EMO8" s="226"/>
      <c r="EMP8" s="227"/>
      <c r="EMQ8" s="227"/>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27"/>
      <c r="ERL8" s="931"/>
      <c r="ERM8" s="928"/>
      <c r="ERN8" s="226"/>
      <c r="ERO8" s="227"/>
      <c r="ERP8" s="227"/>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27"/>
      <c r="EWK8" s="931"/>
      <c r="EWL8" s="928"/>
      <c r="EWM8" s="226"/>
      <c r="EWN8" s="227"/>
      <c r="EWO8" s="227"/>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27"/>
      <c r="FBJ8" s="931"/>
      <c r="FBK8" s="928"/>
      <c r="FBL8" s="226"/>
      <c r="FBM8" s="227"/>
      <c r="FBN8" s="227"/>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27"/>
      <c r="FGI8" s="931"/>
      <c r="FGJ8" s="928"/>
      <c r="FGK8" s="226"/>
      <c r="FGL8" s="227"/>
      <c r="FGM8" s="227"/>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27"/>
      <c r="FLH8" s="931"/>
      <c r="FLI8" s="928"/>
      <c r="FLJ8" s="226"/>
      <c r="FLK8" s="227"/>
      <c r="FLL8" s="227"/>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27"/>
      <c r="FQG8" s="931"/>
      <c r="FQH8" s="928"/>
      <c r="FQI8" s="226"/>
      <c r="FQJ8" s="227"/>
      <c r="FQK8" s="227"/>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27"/>
      <c r="FVF8" s="931"/>
      <c r="FVG8" s="928"/>
      <c r="FVH8" s="226"/>
      <c r="FVI8" s="227"/>
      <c r="FVJ8" s="227"/>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27"/>
      <c r="GAE8" s="931"/>
      <c r="GAF8" s="928"/>
      <c r="GAG8" s="226"/>
      <c r="GAH8" s="227"/>
      <c r="GAI8" s="227"/>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27"/>
      <c r="GFD8" s="931"/>
      <c r="GFE8" s="928"/>
      <c r="GFF8" s="226"/>
      <c r="GFG8" s="227"/>
      <c r="GFH8" s="227"/>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27"/>
      <c r="GKC8" s="931"/>
      <c r="GKD8" s="928"/>
      <c r="GKE8" s="226"/>
      <c r="GKF8" s="227"/>
      <c r="GKG8" s="227"/>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27"/>
      <c r="GPB8" s="931"/>
      <c r="GPC8" s="928"/>
      <c r="GPD8" s="226"/>
      <c r="GPE8" s="227"/>
      <c r="GPF8" s="227"/>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27"/>
      <c r="GUA8" s="931"/>
      <c r="GUB8" s="928"/>
      <c r="GUC8" s="226"/>
      <c r="GUD8" s="227"/>
      <c r="GUE8" s="227"/>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27"/>
      <c r="GYZ8" s="931"/>
      <c r="GZA8" s="928"/>
      <c r="GZB8" s="226"/>
      <c r="GZC8" s="227"/>
      <c r="GZD8" s="227"/>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27"/>
      <c r="HDY8" s="931"/>
      <c r="HDZ8" s="928"/>
      <c r="HEA8" s="226"/>
      <c r="HEB8" s="227"/>
      <c r="HEC8" s="227"/>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27"/>
      <c r="HIX8" s="931"/>
      <c r="HIY8" s="928"/>
      <c r="HIZ8" s="226"/>
      <c r="HJA8" s="227"/>
      <c r="HJB8" s="227"/>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27"/>
      <c r="HNW8" s="931"/>
      <c r="HNX8" s="928"/>
      <c r="HNY8" s="226"/>
      <c r="HNZ8" s="227"/>
      <c r="HOA8" s="227"/>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27"/>
      <c r="HSV8" s="931"/>
      <c r="HSW8" s="928"/>
      <c r="HSX8" s="226"/>
      <c r="HSY8" s="227"/>
      <c r="HSZ8" s="227"/>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27"/>
      <c r="HXU8" s="931"/>
      <c r="HXV8" s="928"/>
      <c r="HXW8" s="226"/>
      <c r="HXX8" s="227"/>
      <c r="HXY8" s="227"/>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27"/>
      <c r="ICT8" s="931"/>
      <c r="ICU8" s="928"/>
      <c r="ICV8" s="226"/>
      <c r="ICW8" s="227"/>
      <c r="ICX8" s="227"/>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27"/>
      <c r="IHS8" s="931"/>
      <c r="IHT8" s="928"/>
      <c r="IHU8" s="226"/>
      <c r="IHV8" s="227"/>
      <c r="IHW8" s="227"/>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27"/>
      <c r="IMR8" s="931"/>
      <c r="IMS8" s="928"/>
      <c r="IMT8" s="226"/>
      <c r="IMU8" s="227"/>
      <c r="IMV8" s="227"/>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27"/>
      <c r="IRQ8" s="931"/>
      <c r="IRR8" s="928"/>
      <c r="IRS8" s="226"/>
      <c r="IRT8" s="227"/>
      <c r="IRU8" s="227"/>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27"/>
      <c r="IWP8" s="931"/>
      <c r="IWQ8" s="928"/>
      <c r="IWR8" s="226"/>
      <c r="IWS8" s="227"/>
      <c r="IWT8" s="227"/>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27"/>
      <c r="JBO8" s="931"/>
      <c r="JBP8" s="928"/>
      <c r="JBQ8" s="226"/>
      <c r="JBR8" s="227"/>
      <c r="JBS8" s="227"/>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27"/>
      <c r="JGN8" s="931"/>
      <c r="JGO8" s="928"/>
      <c r="JGP8" s="226"/>
      <c r="JGQ8" s="227"/>
      <c r="JGR8" s="227"/>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27"/>
      <c r="JLM8" s="931"/>
      <c r="JLN8" s="928"/>
      <c r="JLO8" s="226"/>
      <c r="JLP8" s="227"/>
      <c r="JLQ8" s="227"/>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27"/>
      <c r="JQL8" s="931"/>
      <c r="JQM8" s="928"/>
      <c r="JQN8" s="226"/>
      <c r="JQO8" s="227"/>
      <c r="JQP8" s="227"/>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27"/>
      <c r="JVK8" s="931"/>
      <c r="JVL8" s="928"/>
      <c r="JVM8" s="226"/>
      <c r="JVN8" s="227"/>
      <c r="JVO8" s="227"/>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27"/>
      <c r="KAJ8" s="931"/>
      <c r="KAK8" s="928"/>
      <c r="KAL8" s="226"/>
      <c r="KAM8" s="227"/>
      <c r="KAN8" s="227"/>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27"/>
      <c r="KFI8" s="931"/>
      <c r="KFJ8" s="928"/>
      <c r="KFK8" s="226"/>
      <c r="KFL8" s="227"/>
      <c r="KFM8" s="227"/>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27"/>
      <c r="KKH8" s="931"/>
      <c r="KKI8" s="928"/>
      <c r="KKJ8" s="226"/>
      <c r="KKK8" s="227"/>
      <c r="KKL8" s="227"/>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27"/>
      <c r="KPG8" s="931"/>
      <c r="KPH8" s="928"/>
      <c r="KPI8" s="226"/>
      <c r="KPJ8" s="227"/>
      <c r="KPK8" s="227"/>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27"/>
      <c r="KUF8" s="931"/>
      <c r="KUG8" s="928"/>
      <c r="KUH8" s="226"/>
      <c r="KUI8" s="227"/>
      <c r="KUJ8" s="227"/>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27"/>
      <c r="KZE8" s="931"/>
      <c r="KZF8" s="928"/>
      <c r="KZG8" s="226"/>
      <c r="KZH8" s="227"/>
      <c r="KZI8" s="227"/>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27"/>
      <c r="LED8" s="931"/>
      <c r="LEE8" s="928"/>
      <c r="LEF8" s="226"/>
      <c r="LEG8" s="227"/>
      <c r="LEH8" s="227"/>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27"/>
      <c r="LJC8" s="931"/>
      <c r="LJD8" s="928"/>
      <c r="LJE8" s="226"/>
      <c r="LJF8" s="227"/>
      <c r="LJG8" s="227"/>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27"/>
      <c r="LOB8" s="931"/>
      <c r="LOC8" s="928"/>
      <c r="LOD8" s="226"/>
      <c r="LOE8" s="227"/>
      <c r="LOF8" s="227"/>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27"/>
      <c r="LTA8" s="931"/>
      <c r="LTB8" s="928"/>
      <c r="LTC8" s="226"/>
      <c r="LTD8" s="227"/>
      <c r="LTE8" s="227"/>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27"/>
      <c r="LXZ8" s="931"/>
      <c r="LYA8" s="928"/>
      <c r="LYB8" s="226"/>
      <c r="LYC8" s="227"/>
      <c r="LYD8" s="227"/>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27"/>
      <c r="MCY8" s="931"/>
      <c r="MCZ8" s="928"/>
      <c r="MDA8" s="226"/>
      <c r="MDB8" s="227"/>
      <c r="MDC8" s="227"/>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27"/>
      <c r="MHX8" s="931"/>
      <c r="MHY8" s="928"/>
      <c r="MHZ8" s="226"/>
      <c r="MIA8" s="227"/>
      <c r="MIB8" s="227"/>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27"/>
      <c r="MMW8" s="931"/>
      <c r="MMX8" s="928"/>
      <c r="MMY8" s="226"/>
      <c r="MMZ8" s="227"/>
      <c r="MNA8" s="227"/>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27"/>
      <c r="MRV8" s="931"/>
      <c r="MRW8" s="928"/>
      <c r="MRX8" s="226"/>
      <c r="MRY8" s="227"/>
      <c r="MRZ8" s="227"/>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27"/>
      <c r="MWU8" s="931"/>
      <c r="MWV8" s="928"/>
      <c r="MWW8" s="226"/>
      <c r="MWX8" s="227"/>
      <c r="MWY8" s="227"/>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27"/>
      <c r="NBT8" s="931"/>
      <c r="NBU8" s="928"/>
      <c r="NBV8" s="226"/>
      <c r="NBW8" s="227"/>
      <c r="NBX8" s="227"/>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27"/>
      <c r="NGS8" s="931"/>
      <c r="NGT8" s="928"/>
      <c r="NGU8" s="226"/>
      <c r="NGV8" s="227"/>
      <c r="NGW8" s="227"/>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27"/>
      <c r="NLR8" s="931"/>
      <c r="NLS8" s="928"/>
      <c r="NLT8" s="226"/>
      <c r="NLU8" s="227"/>
      <c r="NLV8" s="227"/>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27"/>
      <c r="NQQ8" s="931"/>
      <c r="NQR8" s="928"/>
      <c r="NQS8" s="226"/>
      <c r="NQT8" s="227"/>
      <c r="NQU8" s="227"/>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27"/>
      <c r="NVP8" s="931"/>
      <c r="NVQ8" s="928"/>
      <c r="NVR8" s="226"/>
      <c r="NVS8" s="227"/>
      <c r="NVT8" s="227"/>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27"/>
      <c r="OAO8" s="931"/>
      <c r="OAP8" s="928"/>
      <c r="OAQ8" s="226"/>
      <c r="OAR8" s="227"/>
      <c r="OAS8" s="227"/>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27"/>
      <c r="OFN8" s="931"/>
      <c r="OFO8" s="928"/>
      <c r="OFP8" s="226"/>
      <c r="OFQ8" s="227"/>
      <c r="OFR8" s="227"/>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27"/>
      <c r="OKM8" s="931"/>
      <c r="OKN8" s="928"/>
      <c r="OKO8" s="226"/>
      <c r="OKP8" s="227"/>
      <c r="OKQ8" s="227"/>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27"/>
      <c r="OPL8" s="931"/>
      <c r="OPM8" s="928"/>
      <c r="OPN8" s="226"/>
      <c r="OPO8" s="227"/>
      <c r="OPP8" s="227"/>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27"/>
      <c r="OUK8" s="931"/>
      <c r="OUL8" s="928"/>
      <c r="OUM8" s="226"/>
      <c r="OUN8" s="227"/>
      <c r="OUO8" s="227"/>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27"/>
      <c r="OZJ8" s="931"/>
      <c r="OZK8" s="928"/>
      <c r="OZL8" s="226"/>
      <c r="OZM8" s="227"/>
      <c r="OZN8" s="227"/>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27"/>
      <c r="PEI8" s="931"/>
      <c r="PEJ8" s="928"/>
      <c r="PEK8" s="226"/>
      <c r="PEL8" s="227"/>
      <c r="PEM8" s="227"/>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27"/>
      <c r="PJH8" s="931"/>
      <c r="PJI8" s="928"/>
      <c r="PJJ8" s="226"/>
      <c r="PJK8" s="227"/>
      <c r="PJL8" s="227"/>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27"/>
      <c r="POG8" s="931"/>
      <c r="POH8" s="928"/>
      <c r="POI8" s="226"/>
      <c r="POJ8" s="227"/>
      <c r="POK8" s="227"/>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27"/>
      <c r="PTF8" s="931"/>
      <c r="PTG8" s="928"/>
      <c r="PTH8" s="226"/>
      <c r="PTI8" s="227"/>
      <c r="PTJ8" s="227"/>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27"/>
      <c r="PYE8" s="931"/>
      <c r="PYF8" s="928"/>
      <c r="PYG8" s="226"/>
      <c r="PYH8" s="227"/>
      <c r="PYI8" s="227"/>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27"/>
      <c r="QDD8" s="931"/>
      <c r="QDE8" s="928"/>
      <c r="QDF8" s="226"/>
      <c r="QDG8" s="227"/>
      <c r="QDH8" s="227"/>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27"/>
      <c r="QIC8" s="931"/>
      <c r="QID8" s="928"/>
      <c r="QIE8" s="226"/>
      <c r="QIF8" s="227"/>
      <c r="QIG8" s="227"/>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27"/>
      <c r="QNB8" s="931"/>
      <c r="QNC8" s="928"/>
      <c r="QND8" s="226"/>
      <c r="QNE8" s="227"/>
      <c r="QNF8" s="227"/>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27"/>
      <c r="QSA8" s="931"/>
      <c r="QSB8" s="928"/>
      <c r="QSC8" s="226"/>
      <c r="QSD8" s="227"/>
      <c r="QSE8" s="227"/>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27"/>
      <c r="QWZ8" s="931"/>
      <c r="QXA8" s="928"/>
      <c r="QXB8" s="226"/>
      <c r="QXC8" s="227"/>
      <c r="QXD8" s="227"/>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27"/>
      <c r="RBY8" s="931"/>
      <c r="RBZ8" s="928"/>
      <c r="RCA8" s="226"/>
      <c r="RCB8" s="227"/>
      <c r="RCC8" s="227"/>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27"/>
      <c r="RGX8" s="931"/>
      <c r="RGY8" s="928"/>
      <c r="RGZ8" s="226"/>
      <c r="RHA8" s="227"/>
      <c r="RHB8" s="227"/>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27"/>
      <c r="RLW8" s="931"/>
      <c r="RLX8" s="928"/>
      <c r="RLY8" s="226"/>
      <c r="RLZ8" s="227"/>
      <c r="RMA8" s="227"/>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27"/>
      <c r="RQV8" s="931"/>
      <c r="RQW8" s="928"/>
      <c r="RQX8" s="226"/>
      <c r="RQY8" s="227"/>
      <c r="RQZ8" s="227"/>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27"/>
      <c r="RVU8" s="931"/>
      <c r="RVV8" s="928"/>
      <c r="RVW8" s="226"/>
      <c r="RVX8" s="227"/>
      <c r="RVY8" s="227"/>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27"/>
      <c r="SAT8" s="931"/>
      <c r="SAU8" s="928"/>
      <c r="SAV8" s="226"/>
      <c r="SAW8" s="227"/>
      <c r="SAX8" s="227"/>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27"/>
      <c r="SFS8" s="931"/>
      <c r="SFT8" s="928"/>
      <c r="SFU8" s="226"/>
      <c r="SFV8" s="227"/>
      <c r="SFW8" s="227"/>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27"/>
      <c r="SKR8" s="931"/>
      <c r="SKS8" s="928"/>
      <c r="SKT8" s="226"/>
      <c r="SKU8" s="227"/>
      <c r="SKV8" s="227"/>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27"/>
      <c r="SPQ8" s="931"/>
      <c r="SPR8" s="928"/>
      <c r="SPS8" s="226"/>
      <c r="SPT8" s="227"/>
      <c r="SPU8" s="227"/>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27"/>
      <c r="SUP8" s="931"/>
      <c r="SUQ8" s="928"/>
      <c r="SUR8" s="226"/>
      <c r="SUS8" s="227"/>
      <c r="SUT8" s="227"/>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27"/>
      <c r="SZO8" s="931"/>
      <c r="SZP8" s="928"/>
      <c r="SZQ8" s="226"/>
      <c r="SZR8" s="227"/>
      <c r="SZS8" s="227"/>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27"/>
      <c r="TEN8" s="931"/>
      <c r="TEO8" s="928"/>
      <c r="TEP8" s="226"/>
      <c r="TEQ8" s="227"/>
      <c r="TER8" s="227"/>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27"/>
      <c r="TJM8" s="931"/>
      <c r="TJN8" s="928"/>
      <c r="TJO8" s="226"/>
      <c r="TJP8" s="227"/>
      <c r="TJQ8" s="227"/>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27"/>
      <c r="TOL8" s="931"/>
      <c r="TOM8" s="928"/>
      <c r="TON8" s="226"/>
      <c r="TOO8" s="227"/>
      <c r="TOP8" s="227"/>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27"/>
      <c r="TTK8" s="931"/>
      <c r="TTL8" s="928"/>
      <c r="TTM8" s="226"/>
      <c r="TTN8" s="227"/>
      <c r="TTO8" s="227"/>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27"/>
      <c r="TYJ8" s="931"/>
      <c r="TYK8" s="928"/>
      <c r="TYL8" s="226"/>
      <c r="TYM8" s="227"/>
      <c r="TYN8" s="227"/>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27"/>
      <c r="UDI8" s="931"/>
      <c r="UDJ8" s="928"/>
      <c r="UDK8" s="226"/>
      <c r="UDL8" s="227"/>
      <c r="UDM8" s="227"/>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27"/>
      <c r="UIH8" s="931"/>
      <c r="UII8" s="928"/>
      <c r="UIJ8" s="226"/>
      <c r="UIK8" s="227"/>
      <c r="UIL8" s="227"/>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27"/>
      <c r="UNG8" s="931"/>
      <c r="UNH8" s="928"/>
      <c r="UNI8" s="226"/>
      <c r="UNJ8" s="227"/>
      <c r="UNK8" s="227"/>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27"/>
      <c r="USF8" s="931"/>
      <c r="USG8" s="928"/>
      <c r="USH8" s="226"/>
      <c r="USI8" s="227"/>
      <c r="USJ8" s="227"/>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27"/>
      <c r="UXE8" s="931"/>
      <c r="UXF8" s="928"/>
      <c r="UXG8" s="226"/>
      <c r="UXH8" s="227"/>
      <c r="UXI8" s="227"/>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27"/>
      <c r="VCD8" s="931"/>
      <c r="VCE8" s="928"/>
      <c r="VCF8" s="226"/>
      <c r="VCG8" s="227"/>
      <c r="VCH8" s="227"/>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27"/>
      <c r="VHC8" s="931"/>
      <c r="VHD8" s="928"/>
      <c r="VHE8" s="226"/>
      <c r="VHF8" s="227"/>
      <c r="VHG8" s="227"/>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27"/>
      <c r="VMB8" s="931"/>
      <c r="VMC8" s="928"/>
      <c r="VMD8" s="226"/>
      <c r="VME8" s="227"/>
      <c r="VMF8" s="227"/>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27"/>
      <c r="VRA8" s="931"/>
      <c r="VRB8" s="928"/>
      <c r="VRC8" s="226"/>
      <c r="VRD8" s="227"/>
      <c r="VRE8" s="227"/>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27"/>
      <c r="VVZ8" s="931"/>
      <c r="VWA8" s="928"/>
      <c r="VWB8" s="226"/>
      <c r="VWC8" s="227"/>
      <c r="VWD8" s="227"/>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27"/>
      <c r="WAY8" s="931"/>
      <c r="WAZ8" s="928"/>
      <c r="WBA8" s="226"/>
      <c r="WBB8" s="227"/>
      <c r="WBC8" s="227"/>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27"/>
      <c r="WFX8" s="931"/>
      <c r="WFY8" s="928"/>
      <c r="WFZ8" s="226"/>
      <c r="WGA8" s="227"/>
      <c r="WGB8" s="227"/>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27"/>
      <c r="WKW8" s="931"/>
      <c r="WKX8" s="928"/>
      <c r="WKY8" s="226"/>
      <c r="WKZ8" s="227"/>
      <c r="WLA8" s="227"/>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27"/>
      <c r="WPV8" s="931"/>
      <c r="WPW8" s="928"/>
      <c r="WPX8" s="226"/>
      <c r="WPY8" s="227"/>
      <c r="WPZ8" s="227"/>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27"/>
      <c r="WUU8" s="931"/>
      <c r="WUV8" s="928"/>
      <c r="WUW8" s="226"/>
      <c r="WUX8" s="227"/>
      <c r="WUY8" s="227"/>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27"/>
      <c r="WZT8" s="931"/>
      <c r="WZU8" s="928"/>
      <c r="WZV8" s="226"/>
      <c r="WZW8" s="227"/>
      <c r="WZX8" s="227"/>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27"/>
      <c r="XES8" s="930"/>
    </row>
    <row r="9" spans="1:16373" ht="16" thickBot="1">
      <c r="A9" s="936"/>
      <c r="B9" s="944"/>
      <c r="C9" s="116" t="s">
        <v>958</v>
      </c>
      <c r="D9" s="117">
        <v>6498</v>
      </c>
      <c r="E9" s="117">
        <f t="shared" si="45"/>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41">
        <v>0</v>
      </c>
      <c r="AA9" s="41">
        <v>0</v>
      </c>
      <c r="AB9" s="41">
        <v>0</v>
      </c>
      <c r="AC9" s="41">
        <v>0</v>
      </c>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17"/>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32"/>
      <c r="NN9" s="929"/>
      <c r="NO9" s="116"/>
      <c r="NP9" s="117"/>
      <c r="NQ9" s="117"/>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32"/>
      <c r="SM9" s="929"/>
      <c r="SN9" s="116"/>
      <c r="SO9" s="117"/>
      <c r="SP9" s="117"/>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32"/>
      <c r="XL9" s="929"/>
      <c r="XM9" s="116"/>
      <c r="XN9" s="117"/>
      <c r="XO9" s="117"/>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32"/>
      <c r="ACK9" s="929"/>
      <c r="ACL9" s="116"/>
      <c r="ACM9" s="117"/>
      <c r="ACN9" s="117"/>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32"/>
      <c r="AHJ9" s="929"/>
      <c r="AHK9" s="116"/>
      <c r="AHL9" s="117"/>
      <c r="AHM9" s="117"/>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32"/>
      <c r="AMI9" s="929"/>
      <c r="AMJ9" s="116"/>
      <c r="AMK9" s="117"/>
      <c r="AML9" s="117"/>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32"/>
      <c r="ARH9" s="929"/>
      <c r="ARI9" s="116"/>
      <c r="ARJ9" s="117"/>
      <c r="ARK9" s="117"/>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32"/>
      <c r="AWG9" s="929"/>
      <c r="AWH9" s="116"/>
      <c r="AWI9" s="117"/>
      <c r="AWJ9" s="117"/>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32"/>
      <c r="BBF9" s="929"/>
      <c r="BBG9" s="116"/>
      <c r="BBH9" s="117"/>
      <c r="BBI9" s="117"/>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32"/>
      <c r="BGE9" s="929"/>
      <c r="BGF9" s="116"/>
      <c r="BGG9" s="117"/>
      <c r="BGH9" s="117"/>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32"/>
      <c r="BLD9" s="929"/>
      <c r="BLE9" s="116"/>
      <c r="BLF9" s="117"/>
      <c r="BLG9" s="117"/>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32"/>
      <c r="BQC9" s="929"/>
      <c r="BQD9" s="116"/>
      <c r="BQE9" s="117"/>
      <c r="BQF9" s="117"/>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32"/>
      <c r="BVB9" s="929"/>
      <c r="BVC9" s="116"/>
      <c r="BVD9" s="117"/>
      <c r="BVE9" s="117"/>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32"/>
      <c r="CAA9" s="929"/>
      <c r="CAB9" s="116"/>
      <c r="CAC9" s="117"/>
      <c r="CAD9" s="117"/>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32"/>
      <c r="CEZ9" s="929"/>
      <c r="CFA9" s="116"/>
      <c r="CFB9" s="117"/>
      <c r="CFC9" s="117"/>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32"/>
      <c r="CJY9" s="929"/>
      <c r="CJZ9" s="116"/>
      <c r="CKA9" s="117"/>
      <c r="CKB9" s="117"/>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32"/>
      <c r="COX9" s="929"/>
      <c r="COY9" s="116"/>
      <c r="COZ9" s="117"/>
      <c r="CPA9" s="117"/>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32"/>
      <c r="CTW9" s="929"/>
      <c r="CTX9" s="116"/>
      <c r="CTY9" s="117"/>
      <c r="CTZ9" s="117"/>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32"/>
      <c r="CYV9" s="929"/>
      <c r="CYW9" s="116"/>
      <c r="CYX9" s="117"/>
      <c r="CYY9" s="117"/>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32"/>
      <c r="DDU9" s="929"/>
      <c r="DDV9" s="116"/>
      <c r="DDW9" s="117"/>
      <c r="DDX9" s="117"/>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32"/>
      <c r="DIT9" s="929"/>
      <c r="DIU9" s="116"/>
      <c r="DIV9" s="117"/>
      <c r="DIW9" s="117"/>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32"/>
      <c r="DNS9" s="929"/>
      <c r="DNT9" s="116"/>
      <c r="DNU9" s="117"/>
      <c r="DNV9" s="117"/>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32"/>
      <c r="DSR9" s="929"/>
      <c r="DSS9" s="116"/>
      <c r="DST9" s="117"/>
      <c r="DSU9" s="117"/>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32"/>
      <c r="DXQ9" s="929"/>
      <c r="DXR9" s="116"/>
      <c r="DXS9" s="117"/>
      <c r="DXT9" s="117"/>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32"/>
      <c r="ECP9" s="929"/>
      <c r="ECQ9" s="116"/>
      <c r="ECR9" s="117"/>
      <c r="ECS9" s="117"/>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32"/>
      <c r="EHO9" s="929"/>
      <c r="EHP9" s="116"/>
      <c r="EHQ9" s="117"/>
      <c r="EHR9" s="117"/>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32"/>
      <c r="EMN9" s="929"/>
      <c r="EMO9" s="116"/>
      <c r="EMP9" s="117"/>
      <c r="EMQ9" s="117"/>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32"/>
      <c r="ERM9" s="929"/>
      <c r="ERN9" s="116"/>
      <c r="ERO9" s="117"/>
      <c r="ERP9" s="117"/>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32"/>
      <c r="EWL9" s="929"/>
      <c r="EWM9" s="116"/>
      <c r="EWN9" s="117"/>
      <c r="EWO9" s="117"/>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32"/>
      <c r="FBK9" s="929"/>
      <c r="FBL9" s="116"/>
      <c r="FBM9" s="117"/>
      <c r="FBN9" s="117"/>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32"/>
      <c r="FGJ9" s="929"/>
      <c r="FGK9" s="116"/>
      <c r="FGL9" s="117"/>
      <c r="FGM9" s="117"/>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32"/>
      <c r="FLI9" s="929"/>
      <c r="FLJ9" s="116"/>
      <c r="FLK9" s="117"/>
      <c r="FLL9" s="117"/>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32"/>
      <c r="FQH9" s="929"/>
      <c r="FQI9" s="116"/>
      <c r="FQJ9" s="117"/>
      <c r="FQK9" s="117"/>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32"/>
      <c r="FVG9" s="929"/>
      <c r="FVH9" s="116"/>
      <c r="FVI9" s="117"/>
      <c r="FVJ9" s="117"/>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32"/>
      <c r="GAF9" s="929"/>
      <c r="GAG9" s="116"/>
      <c r="GAH9" s="117"/>
      <c r="GAI9" s="117"/>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32"/>
      <c r="GFE9" s="929"/>
      <c r="GFF9" s="116"/>
      <c r="GFG9" s="117"/>
      <c r="GFH9" s="117"/>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32"/>
      <c r="GKD9" s="929"/>
      <c r="GKE9" s="116"/>
      <c r="GKF9" s="117"/>
      <c r="GKG9" s="117"/>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32"/>
      <c r="GPC9" s="929"/>
      <c r="GPD9" s="116"/>
      <c r="GPE9" s="117"/>
      <c r="GPF9" s="117"/>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32"/>
      <c r="GUB9" s="929"/>
      <c r="GUC9" s="116"/>
      <c r="GUD9" s="117"/>
      <c r="GUE9" s="117"/>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32"/>
      <c r="GZA9" s="929"/>
      <c r="GZB9" s="116"/>
      <c r="GZC9" s="117"/>
      <c r="GZD9" s="117"/>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32"/>
      <c r="HDZ9" s="929"/>
      <c r="HEA9" s="116"/>
      <c r="HEB9" s="117"/>
      <c r="HEC9" s="117"/>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32"/>
      <c r="HIY9" s="929"/>
      <c r="HIZ9" s="116"/>
      <c r="HJA9" s="117"/>
      <c r="HJB9" s="117"/>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32"/>
      <c r="HNX9" s="929"/>
      <c r="HNY9" s="116"/>
      <c r="HNZ9" s="117"/>
      <c r="HOA9" s="117"/>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32"/>
      <c r="HSW9" s="929"/>
      <c r="HSX9" s="116"/>
      <c r="HSY9" s="117"/>
      <c r="HSZ9" s="117"/>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32"/>
      <c r="HXV9" s="929"/>
      <c r="HXW9" s="116"/>
      <c r="HXX9" s="117"/>
      <c r="HXY9" s="117"/>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32"/>
      <c r="ICU9" s="929"/>
      <c r="ICV9" s="116"/>
      <c r="ICW9" s="117"/>
      <c r="ICX9" s="117"/>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32"/>
      <c r="IHT9" s="929"/>
      <c r="IHU9" s="116"/>
      <c r="IHV9" s="117"/>
      <c r="IHW9" s="117"/>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32"/>
      <c r="IMS9" s="929"/>
      <c r="IMT9" s="116"/>
      <c r="IMU9" s="117"/>
      <c r="IMV9" s="117"/>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32"/>
      <c r="IRR9" s="929"/>
      <c r="IRS9" s="116"/>
      <c r="IRT9" s="117"/>
      <c r="IRU9" s="117"/>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32"/>
      <c r="IWQ9" s="929"/>
      <c r="IWR9" s="116"/>
      <c r="IWS9" s="117"/>
      <c r="IWT9" s="117"/>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32"/>
      <c r="JBP9" s="929"/>
      <c r="JBQ9" s="116"/>
      <c r="JBR9" s="117"/>
      <c r="JBS9" s="117"/>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32"/>
      <c r="JGO9" s="929"/>
      <c r="JGP9" s="116"/>
      <c r="JGQ9" s="117"/>
      <c r="JGR9" s="117"/>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32"/>
      <c r="JLN9" s="929"/>
      <c r="JLO9" s="116"/>
      <c r="JLP9" s="117"/>
      <c r="JLQ9" s="117"/>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32"/>
      <c r="JQM9" s="929"/>
      <c r="JQN9" s="116"/>
      <c r="JQO9" s="117"/>
      <c r="JQP9" s="117"/>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32"/>
      <c r="JVL9" s="929"/>
      <c r="JVM9" s="116"/>
      <c r="JVN9" s="117"/>
      <c r="JVO9" s="117"/>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32"/>
      <c r="KAK9" s="929"/>
      <c r="KAL9" s="116"/>
      <c r="KAM9" s="117"/>
      <c r="KAN9" s="117"/>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32"/>
      <c r="KFJ9" s="929"/>
      <c r="KFK9" s="116"/>
      <c r="KFL9" s="117"/>
      <c r="KFM9" s="117"/>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32"/>
      <c r="KKI9" s="929"/>
      <c r="KKJ9" s="116"/>
      <c r="KKK9" s="117"/>
      <c r="KKL9" s="117"/>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32"/>
      <c r="KPH9" s="929"/>
      <c r="KPI9" s="116"/>
      <c r="KPJ9" s="117"/>
      <c r="KPK9" s="117"/>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32"/>
      <c r="KUG9" s="929"/>
      <c r="KUH9" s="116"/>
      <c r="KUI9" s="117"/>
      <c r="KUJ9" s="117"/>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32"/>
      <c r="KZF9" s="929"/>
      <c r="KZG9" s="116"/>
      <c r="KZH9" s="117"/>
      <c r="KZI9" s="117"/>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32"/>
      <c r="LEE9" s="929"/>
      <c r="LEF9" s="116"/>
      <c r="LEG9" s="117"/>
      <c r="LEH9" s="117"/>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32"/>
      <c r="LJD9" s="929"/>
      <c r="LJE9" s="116"/>
      <c r="LJF9" s="117"/>
      <c r="LJG9" s="117"/>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32"/>
      <c r="LOC9" s="929"/>
      <c r="LOD9" s="116"/>
      <c r="LOE9" s="117"/>
      <c r="LOF9" s="117"/>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32"/>
      <c r="LTB9" s="929"/>
      <c r="LTC9" s="116"/>
      <c r="LTD9" s="117"/>
      <c r="LTE9" s="117"/>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32"/>
      <c r="LYA9" s="929"/>
      <c r="LYB9" s="116"/>
      <c r="LYC9" s="117"/>
      <c r="LYD9" s="117"/>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32"/>
      <c r="MCZ9" s="929"/>
      <c r="MDA9" s="116"/>
      <c r="MDB9" s="117"/>
      <c r="MDC9" s="117"/>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32"/>
      <c r="MHY9" s="929"/>
      <c r="MHZ9" s="116"/>
      <c r="MIA9" s="117"/>
      <c r="MIB9" s="117"/>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32"/>
      <c r="MMX9" s="929"/>
      <c r="MMY9" s="116"/>
      <c r="MMZ9" s="117"/>
      <c r="MNA9" s="117"/>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32"/>
      <c r="MRW9" s="929"/>
      <c r="MRX9" s="116"/>
      <c r="MRY9" s="117"/>
      <c r="MRZ9" s="117"/>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32"/>
      <c r="MWV9" s="929"/>
      <c r="MWW9" s="116"/>
      <c r="MWX9" s="117"/>
      <c r="MWY9" s="117"/>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32"/>
      <c r="NBU9" s="929"/>
      <c r="NBV9" s="116"/>
      <c r="NBW9" s="117"/>
      <c r="NBX9" s="117"/>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32"/>
      <c r="NGT9" s="929"/>
      <c r="NGU9" s="116"/>
      <c r="NGV9" s="117"/>
      <c r="NGW9" s="117"/>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32"/>
      <c r="NLS9" s="929"/>
      <c r="NLT9" s="116"/>
      <c r="NLU9" s="117"/>
      <c r="NLV9" s="117"/>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32"/>
      <c r="NQR9" s="929"/>
      <c r="NQS9" s="116"/>
      <c r="NQT9" s="117"/>
      <c r="NQU9" s="117"/>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32"/>
      <c r="NVQ9" s="929"/>
      <c r="NVR9" s="116"/>
      <c r="NVS9" s="117"/>
      <c r="NVT9" s="117"/>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32"/>
      <c r="OAP9" s="929"/>
      <c r="OAQ9" s="116"/>
      <c r="OAR9" s="117"/>
      <c r="OAS9" s="117"/>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32"/>
      <c r="OFO9" s="929"/>
      <c r="OFP9" s="116"/>
      <c r="OFQ9" s="117"/>
      <c r="OFR9" s="117"/>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32"/>
      <c r="OKN9" s="929"/>
      <c r="OKO9" s="116"/>
      <c r="OKP9" s="117"/>
      <c r="OKQ9" s="117"/>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32"/>
      <c r="OPM9" s="929"/>
      <c r="OPN9" s="116"/>
      <c r="OPO9" s="117"/>
      <c r="OPP9" s="117"/>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32"/>
      <c r="OUL9" s="929"/>
      <c r="OUM9" s="116"/>
      <c r="OUN9" s="117"/>
      <c r="OUO9" s="117"/>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32"/>
      <c r="OZK9" s="929"/>
      <c r="OZL9" s="116"/>
      <c r="OZM9" s="117"/>
      <c r="OZN9" s="117"/>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32"/>
      <c r="PEJ9" s="929"/>
      <c r="PEK9" s="116"/>
      <c r="PEL9" s="117"/>
      <c r="PEM9" s="117"/>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32"/>
      <c r="PJI9" s="929"/>
      <c r="PJJ9" s="116"/>
      <c r="PJK9" s="117"/>
      <c r="PJL9" s="117"/>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32"/>
      <c r="POH9" s="929"/>
      <c r="POI9" s="116"/>
      <c r="POJ9" s="117"/>
      <c r="POK9" s="117"/>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32"/>
      <c r="PTG9" s="929"/>
      <c r="PTH9" s="116"/>
      <c r="PTI9" s="117"/>
      <c r="PTJ9" s="117"/>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32"/>
      <c r="PYF9" s="929"/>
      <c r="PYG9" s="116"/>
      <c r="PYH9" s="117"/>
      <c r="PYI9" s="117"/>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32"/>
      <c r="QDE9" s="929"/>
      <c r="QDF9" s="116"/>
      <c r="QDG9" s="117"/>
      <c r="QDH9" s="117"/>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32"/>
      <c r="QID9" s="929"/>
      <c r="QIE9" s="116"/>
      <c r="QIF9" s="117"/>
      <c r="QIG9" s="117"/>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32"/>
      <c r="QNC9" s="929"/>
      <c r="QND9" s="116"/>
      <c r="QNE9" s="117"/>
      <c r="QNF9" s="117"/>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32"/>
      <c r="QSB9" s="929"/>
      <c r="QSC9" s="116"/>
      <c r="QSD9" s="117"/>
      <c r="QSE9" s="117"/>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32"/>
      <c r="QXA9" s="929"/>
      <c r="QXB9" s="116"/>
      <c r="QXC9" s="117"/>
      <c r="QXD9" s="117"/>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32"/>
      <c r="RBZ9" s="929"/>
      <c r="RCA9" s="116"/>
      <c r="RCB9" s="117"/>
      <c r="RCC9" s="117"/>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32"/>
      <c r="RGY9" s="929"/>
      <c r="RGZ9" s="116"/>
      <c r="RHA9" s="117"/>
      <c r="RHB9" s="117"/>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32"/>
      <c r="RLX9" s="929"/>
      <c r="RLY9" s="116"/>
      <c r="RLZ9" s="117"/>
      <c r="RMA9" s="117"/>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32"/>
      <c r="RQW9" s="929"/>
      <c r="RQX9" s="116"/>
      <c r="RQY9" s="117"/>
      <c r="RQZ9" s="117"/>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32"/>
      <c r="RVV9" s="929"/>
      <c r="RVW9" s="116"/>
      <c r="RVX9" s="117"/>
      <c r="RVY9" s="117"/>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32"/>
      <c r="SAU9" s="929"/>
      <c r="SAV9" s="116"/>
      <c r="SAW9" s="117"/>
      <c r="SAX9" s="117"/>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32"/>
      <c r="SFT9" s="929"/>
      <c r="SFU9" s="116"/>
      <c r="SFV9" s="117"/>
      <c r="SFW9" s="117"/>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32"/>
      <c r="SKS9" s="929"/>
      <c r="SKT9" s="116"/>
      <c r="SKU9" s="117"/>
      <c r="SKV9" s="117"/>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32"/>
      <c r="SPR9" s="929"/>
      <c r="SPS9" s="116"/>
      <c r="SPT9" s="117"/>
      <c r="SPU9" s="117"/>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32"/>
      <c r="SUQ9" s="929"/>
      <c r="SUR9" s="116"/>
      <c r="SUS9" s="117"/>
      <c r="SUT9" s="117"/>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32"/>
      <c r="SZP9" s="929"/>
      <c r="SZQ9" s="116"/>
      <c r="SZR9" s="117"/>
      <c r="SZS9" s="117"/>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32"/>
      <c r="TEO9" s="929"/>
      <c r="TEP9" s="116"/>
      <c r="TEQ9" s="117"/>
      <c r="TER9" s="117"/>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32"/>
      <c r="TJN9" s="929"/>
      <c r="TJO9" s="116"/>
      <c r="TJP9" s="117"/>
      <c r="TJQ9" s="117"/>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32"/>
      <c r="TOM9" s="929"/>
      <c r="TON9" s="116"/>
      <c r="TOO9" s="117"/>
      <c r="TOP9" s="117"/>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32"/>
      <c r="TTL9" s="929"/>
      <c r="TTM9" s="116"/>
      <c r="TTN9" s="117"/>
      <c r="TTO9" s="117"/>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32"/>
      <c r="TYK9" s="929"/>
      <c r="TYL9" s="116"/>
      <c r="TYM9" s="117"/>
      <c r="TYN9" s="117"/>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32"/>
      <c r="UDJ9" s="929"/>
      <c r="UDK9" s="116"/>
      <c r="UDL9" s="117"/>
      <c r="UDM9" s="117"/>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32"/>
      <c r="UII9" s="929"/>
      <c r="UIJ9" s="116"/>
      <c r="UIK9" s="117"/>
      <c r="UIL9" s="117"/>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32"/>
      <c r="UNH9" s="929"/>
      <c r="UNI9" s="116"/>
      <c r="UNJ9" s="117"/>
      <c r="UNK9" s="117"/>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32"/>
      <c r="USG9" s="929"/>
      <c r="USH9" s="116"/>
      <c r="USI9" s="117"/>
      <c r="USJ9" s="117"/>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32"/>
      <c r="UXF9" s="929"/>
      <c r="UXG9" s="116"/>
      <c r="UXH9" s="117"/>
      <c r="UXI9" s="117"/>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32"/>
      <c r="VCE9" s="929"/>
      <c r="VCF9" s="116"/>
      <c r="VCG9" s="117"/>
      <c r="VCH9" s="117"/>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32"/>
      <c r="VHD9" s="929"/>
      <c r="VHE9" s="116"/>
      <c r="VHF9" s="117"/>
      <c r="VHG9" s="117"/>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32"/>
      <c r="VMC9" s="929"/>
      <c r="VMD9" s="116"/>
      <c r="VME9" s="117"/>
      <c r="VMF9" s="117"/>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32"/>
      <c r="VRB9" s="929"/>
      <c r="VRC9" s="116"/>
      <c r="VRD9" s="117"/>
      <c r="VRE9" s="117"/>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32"/>
      <c r="VWA9" s="929"/>
      <c r="VWB9" s="116"/>
      <c r="VWC9" s="117"/>
      <c r="VWD9" s="117"/>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32"/>
      <c r="WAZ9" s="929"/>
      <c r="WBA9" s="116"/>
      <c r="WBB9" s="117"/>
      <c r="WBC9" s="117"/>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32"/>
      <c r="WFY9" s="929"/>
      <c r="WFZ9" s="116"/>
      <c r="WGA9" s="117"/>
      <c r="WGB9" s="117"/>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32"/>
      <c r="WKX9" s="929"/>
      <c r="WKY9" s="116"/>
      <c r="WKZ9" s="117"/>
      <c r="WLA9" s="117"/>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32"/>
      <c r="WPW9" s="929"/>
      <c r="WPX9" s="116"/>
      <c r="WPY9" s="117"/>
      <c r="WPZ9" s="117"/>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32"/>
      <c r="WUV9" s="929"/>
      <c r="WUW9" s="116"/>
      <c r="WUX9" s="117"/>
      <c r="WUY9" s="117"/>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32"/>
      <c r="WZU9" s="929"/>
      <c r="WZV9" s="116"/>
      <c r="WZW9" s="117"/>
      <c r="WZX9" s="117"/>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30"/>
    </row>
    <row r="10" spans="1:16373" ht="16" thickBot="1">
      <c r="A10" s="933" t="s">
        <v>953</v>
      </c>
      <c r="B10" s="941" t="s">
        <v>956</v>
      </c>
      <c r="C10" s="114" t="s">
        <v>164</v>
      </c>
      <c r="D10" s="115">
        <v>6498</v>
      </c>
      <c r="E10" s="115">
        <f t="shared" si="45"/>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5"/>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30"/>
      <c r="NN10" s="927"/>
      <c r="NO10" s="114"/>
      <c r="NP10" s="115"/>
      <c r="NQ10" s="115"/>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30"/>
      <c r="SM10" s="927"/>
      <c r="SN10" s="114"/>
      <c r="SO10" s="115"/>
      <c r="SP10" s="115"/>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30"/>
      <c r="XL10" s="927"/>
      <c r="XM10" s="114"/>
      <c r="XN10" s="115"/>
      <c r="XO10" s="115"/>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30"/>
      <c r="ACK10" s="927"/>
      <c r="ACL10" s="114"/>
      <c r="ACM10" s="115"/>
      <c r="ACN10" s="115"/>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30"/>
      <c r="AHJ10" s="927"/>
      <c r="AHK10" s="114"/>
      <c r="AHL10" s="115"/>
      <c r="AHM10" s="115"/>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30"/>
      <c r="AMI10" s="927"/>
      <c r="AMJ10" s="114"/>
      <c r="AMK10" s="115"/>
      <c r="AML10" s="115"/>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30"/>
      <c r="ARH10" s="927"/>
      <c r="ARI10" s="114"/>
      <c r="ARJ10" s="115"/>
      <c r="ARK10" s="115"/>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30"/>
      <c r="AWG10" s="927"/>
      <c r="AWH10" s="114"/>
      <c r="AWI10" s="115"/>
      <c r="AWJ10" s="115"/>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30"/>
      <c r="BBF10" s="927"/>
      <c r="BBG10" s="114"/>
      <c r="BBH10" s="115"/>
      <c r="BBI10" s="115"/>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30"/>
      <c r="BGE10" s="927"/>
      <c r="BGF10" s="114"/>
      <c r="BGG10" s="115"/>
      <c r="BGH10" s="115"/>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30"/>
      <c r="BLD10" s="927"/>
      <c r="BLE10" s="114"/>
      <c r="BLF10" s="115"/>
      <c r="BLG10" s="115"/>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30"/>
      <c r="BQC10" s="927"/>
      <c r="BQD10" s="114"/>
      <c r="BQE10" s="115"/>
      <c r="BQF10" s="115"/>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30"/>
      <c r="BVB10" s="927"/>
      <c r="BVC10" s="114"/>
      <c r="BVD10" s="115"/>
      <c r="BVE10" s="115"/>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30"/>
      <c r="CAA10" s="927"/>
      <c r="CAB10" s="114"/>
      <c r="CAC10" s="115"/>
      <c r="CAD10" s="115"/>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30"/>
      <c r="CEZ10" s="927"/>
      <c r="CFA10" s="114"/>
      <c r="CFB10" s="115"/>
      <c r="CFC10" s="115"/>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30"/>
      <c r="CJY10" s="927"/>
      <c r="CJZ10" s="114"/>
      <c r="CKA10" s="115"/>
      <c r="CKB10" s="115"/>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30"/>
      <c r="COX10" s="927"/>
      <c r="COY10" s="114"/>
      <c r="COZ10" s="115"/>
      <c r="CPA10" s="115"/>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30"/>
      <c r="CTW10" s="927"/>
      <c r="CTX10" s="114"/>
      <c r="CTY10" s="115"/>
      <c r="CTZ10" s="115"/>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30"/>
      <c r="CYV10" s="927"/>
      <c r="CYW10" s="114"/>
      <c r="CYX10" s="115"/>
      <c r="CYY10" s="115"/>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30"/>
      <c r="DDU10" s="927"/>
      <c r="DDV10" s="114"/>
      <c r="DDW10" s="115"/>
      <c r="DDX10" s="115"/>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30"/>
      <c r="DIT10" s="927"/>
      <c r="DIU10" s="114"/>
      <c r="DIV10" s="115"/>
      <c r="DIW10" s="115"/>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30"/>
      <c r="DNS10" s="927"/>
      <c r="DNT10" s="114"/>
      <c r="DNU10" s="115"/>
      <c r="DNV10" s="115"/>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30"/>
      <c r="DSR10" s="927"/>
      <c r="DSS10" s="114"/>
      <c r="DST10" s="115"/>
      <c r="DSU10" s="115"/>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30"/>
      <c r="DXQ10" s="927"/>
      <c r="DXR10" s="114"/>
      <c r="DXS10" s="115"/>
      <c r="DXT10" s="115"/>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30"/>
      <c r="ECP10" s="927"/>
      <c r="ECQ10" s="114"/>
      <c r="ECR10" s="115"/>
      <c r="ECS10" s="115"/>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30"/>
      <c r="EHO10" s="927"/>
      <c r="EHP10" s="114"/>
      <c r="EHQ10" s="115"/>
      <c r="EHR10" s="115"/>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30"/>
      <c r="EMN10" s="927"/>
      <c r="EMO10" s="114"/>
      <c r="EMP10" s="115"/>
      <c r="EMQ10" s="115"/>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30"/>
      <c r="ERM10" s="927"/>
      <c r="ERN10" s="114"/>
      <c r="ERO10" s="115"/>
      <c r="ERP10" s="115"/>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30"/>
      <c r="EWL10" s="927"/>
      <c r="EWM10" s="114"/>
      <c r="EWN10" s="115"/>
      <c r="EWO10" s="115"/>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30"/>
      <c r="FBK10" s="927"/>
      <c r="FBL10" s="114"/>
      <c r="FBM10" s="115"/>
      <c r="FBN10" s="115"/>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30"/>
      <c r="FGJ10" s="927"/>
      <c r="FGK10" s="114"/>
      <c r="FGL10" s="115"/>
      <c r="FGM10" s="115"/>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30"/>
      <c r="FLI10" s="927"/>
      <c r="FLJ10" s="114"/>
      <c r="FLK10" s="115"/>
      <c r="FLL10" s="115"/>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30"/>
      <c r="FQH10" s="927"/>
      <c r="FQI10" s="114"/>
      <c r="FQJ10" s="115"/>
      <c r="FQK10" s="115"/>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30"/>
      <c r="FVG10" s="927"/>
      <c r="FVH10" s="114"/>
      <c r="FVI10" s="115"/>
      <c r="FVJ10" s="115"/>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30"/>
      <c r="GAF10" s="927"/>
      <c r="GAG10" s="114"/>
      <c r="GAH10" s="115"/>
      <c r="GAI10" s="115"/>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30"/>
      <c r="GFE10" s="927"/>
      <c r="GFF10" s="114"/>
      <c r="GFG10" s="115"/>
      <c r="GFH10" s="115"/>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30"/>
      <c r="GKD10" s="927"/>
      <c r="GKE10" s="114"/>
      <c r="GKF10" s="115"/>
      <c r="GKG10" s="115"/>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30"/>
      <c r="GPC10" s="927"/>
      <c r="GPD10" s="114"/>
      <c r="GPE10" s="115"/>
      <c r="GPF10" s="115"/>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30"/>
      <c r="GUB10" s="927"/>
      <c r="GUC10" s="114"/>
      <c r="GUD10" s="115"/>
      <c r="GUE10" s="115"/>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30"/>
      <c r="GZA10" s="927"/>
      <c r="GZB10" s="114"/>
      <c r="GZC10" s="115"/>
      <c r="GZD10" s="115"/>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30"/>
      <c r="HDZ10" s="927"/>
      <c r="HEA10" s="114"/>
      <c r="HEB10" s="115"/>
      <c r="HEC10" s="115"/>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30"/>
      <c r="HIY10" s="927"/>
      <c r="HIZ10" s="114"/>
      <c r="HJA10" s="115"/>
      <c r="HJB10" s="115"/>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30"/>
      <c r="HNX10" s="927"/>
      <c r="HNY10" s="114"/>
      <c r="HNZ10" s="115"/>
      <c r="HOA10" s="115"/>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30"/>
      <c r="HSW10" s="927"/>
      <c r="HSX10" s="114"/>
      <c r="HSY10" s="115"/>
      <c r="HSZ10" s="115"/>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30"/>
      <c r="HXV10" s="927"/>
      <c r="HXW10" s="114"/>
      <c r="HXX10" s="115"/>
      <c r="HXY10" s="115"/>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30"/>
      <c r="ICU10" s="927"/>
      <c r="ICV10" s="114"/>
      <c r="ICW10" s="115"/>
      <c r="ICX10" s="115"/>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30"/>
      <c r="IHT10" s="927"/>
      <c r="IHU10" s="114"/>
      <c r="IHV10" s="115"/>
      <c r="IHW10" s="115"/>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30"/>
      <c r="IMS10" s="927"/>
      <c r="IMT10" s="114"/>
      <c r="IMU10" s="115"/>
      <c r="IMV10" s="115"/>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30"/>
      <c r="IRR10" s="927"/>
      <c r="IRS10" s="114"/>
      <c r="IRT10" s="115"/>
      <c r="IRU10" s="115"/>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30"/>
      <c r="IWQ10" s="927"/>
      <c r="IWR10" s="114"/>
      <c r="IWS10" s="115"/>
      <c r="IWT10" s="115"/>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30"/>
      <c r="JBP10" s="927"/>
      <c r="JBQ10" s="114"/>
      <c r="JBR10" s="115"/>
      <c r="JBS10" s="115"/>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30"/>
      <c r="JGO10" s="927"/>
      <c r="JGP10" s="114"/>
      <c r="JGQ10" s="115"/>
      <c r="JGR10" s="115"/>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30"/>
      <c r="JLN10" s="927"/>
      <c r="JLO10" s="114"/>
      <c r="JLP10" s="115"/>
      <c r="JLQ10" s="115"/>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30"/>
      <c r="JQM10" s="927"/>
      <c r="JQN10" s="114"/>
      <c r="JQO10" s="115"/>
      <c r="JQP10" s="115"/>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30"/>
      <c r="JVL10" s="927"/>
      <c r="JVM10" s="114"/>
      <c r="JVN10" s="115"/>
      <c r="JVO10" s="115"/>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30"/>
      <c r="KAK10" s="927"/>
      <c r="KAL10" s="114"/>
      <c r="KAM10" s="115"/>
      <c r="KAN10" s="115"/>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30"/>
      <c r="KFJ10" s="927"/>
      <c r="KFK10" s="114"/>
      <c r="KFL10" s="115"/>
      <c r="KFM10" s="115"/>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30"/>
      <c r="KKI10" s="927"/>
      <c r="KKJ10" s="114"/>
      <c r="KKK10" s="115"/>
      <c r="KKL10" s="115"/>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30"/>
      <c r="KPH10" s="927"/>
      <c r="KPI10" s="114"/>
      <c r="KPJ10" s="115"/>
      <c r="KPK10" s="115"/>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30"/>
      <c r="KUG10" s="927"/>
      <c r="KUH10" s="114"/>
      <c r="KUI10" s="115"/>
      <c r="KUJ10" s="115"/>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30"/>
      <c r="KZF10" s="927"/>
      <c r="KZG10" s="114"/>
      <c r="KZH10" s="115"/>
      <c r="KZI10" s="115"/>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30"/>
      <c r="LEE10" s="927"/>
      <c r="LEF10" s="114"/>
      <c r="LEG10" s="115"/>
      <c r="LEH10" s="115"/>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30"/>
      <c r="LJD10" s="927"/>
      <c r="LJE10" s="114"/>
      <c r="LJF10" s="115"/>
      <c r="LJG10" s="115"/>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30"/>
      <c r="LOC10" s="927"/>
      <c r="LOD10" s="114"/>
      <c r="LOE10" s="115"/>
      <c r="LOF10" s="115"/>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30"/>
      <c r="LTB10" s="927"/>
      <c r="LTC10" s="114"/>
      <c r="LTD10" s="115"/>
      <c r="LTE10" s="115"/>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30"/>
      <c r="LYA10" s="927"/>
      <c r="LYB10" s="114"/>
      <c r="LYC10" s="115"/>
      <c r="LYD10" s="115"/>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30"/>
      <c r="MCZ10" s="927"/>
      <c r="MDA10" s="114"/>
      <c r="MDB10" s="115"/>
      <c r="MDC10" s="115"/>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30"/>
      <c r="MHY10" s="927"/>
      <c r="MHZ10" s="114"/>
      <c r="MIA10" s="115"/>
      <c r="MIB10" s="115"/>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30"/>
      <c r="MMX10" s="927"/>
      <c r="MMY10" s="114"/>
      <c r="MMZ10" s="115"/>
      <c r="MNA10" s="115"/>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30"/>
      <c r="MRW10" s="927"/>
      <c r="MRX10" s="114"/>
      <c r="MRY10" s="115"/>
      <c r="MRZ10" s="115"/>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30"/>
      <c r="MWV10" s="927"/>
      <c r="MWW10" s="114"/>
      <c r="MWX10" s="115"/>
      <c r="MWY10" s="115"/>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30"/>
      <c r="NBU10" s="927"/>
      <c r="NBV10" s="114"/>
      <c r="NBW10" s="115"/>
      <c r="NBX10" s="115"/>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30"/>
      <c r="NGT10" s="927"/>
      <c r="NGU10" s="114"/>
      <c r="NGV10" s="115"/>
      <c r="NGW10" s="115"/>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30"/>
      <c r="NLS10" s="927"/>
      <c r="NLT10" s="114"/>
      <c r="NLU10" s="115"/>
      <c r="NLV10" s="115"/>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30"/>
      <c r="NQR10" s="927"/>
      <c r="NQS10" s="114"/>
      <c r="NQT10" s="115"/>
      <c r="NQU10" s="115"/>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30"/>
      <c r="NVQ10" s="927"/>
      <c r="NVR10" s="114"/>
      <c r="NVS10" s="115"/>
      <c r="NVT10" s="115"/>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30"/>
      <c r="OAP10" s="927"/>
      <c r="OAQ10" s="114"/>
      <c r="OAR10" s="115"/>
      <c r="OAS10" s="115"/>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30"/>
      <c r="OFO10" s="927"/>
      <c r="OFP10" s="114"/>
      <c r="OFQ10" s="115"/>
      <c r="OFR10" s="115"/>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30"/>
      <c r="OKN10" s="927"/>
      <c r="OKO10" s="114"/>
      <c r="OKP10" s="115"/>
      <c r="OKQ10" s="115"/>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30"/>
      <c r="OPM10" s="927"/>
      <c r="OPN10" s="114"/>
      <c r="OPO10" s="115"/>
      <c r="OPP10" s="115"/>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30"/>
      <c r="OUL10" s="927"/>
      <c r="OUM10" s="114"/>
      <c r="OUN10" s="115"/>
      <c r="OUO10" s="115"/>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30"/>
      <c r="OZK10" s="927"/>
      <c r="OZL10" s="114"/>
      <c r="OZM10" s="115"/>
      <c r="OZN10" s="115"/>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30"/>
      <c r="PEJ10" s="927"/>
      <c r="PEK10" s="114"/>
      <c r="PEL10" s="115"/>
      <c r="PEM10" s="115"/>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30"/>
      <c r="PJI10" s="927"/>
      <c r="PJJ10" s="114"/>
      <c r="PJK10" s="115"/>
      <c r="PJL10" s="115"/>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30"/>
      <c r="POH10" s="927"/>
      <c r="POI10" s="114"/>
      <c r="POJ10" s="115"/>
      <c r="POK10" s="115"/>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30"/>
      <c r="PTG10" s="927"/>
      <c r="PTH10" s="114"/>
      <c r="PTI10" s="115"/>
      <c r="PTJ10" s="115"/>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30"/>
      <c r="PYF10" s="927"/>
      <c r="PYG10" s="114"/>
      <c r="PYH10" s="115"/>
      <c r="PYI10" s="115"/>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30"/>
      <c r="QDE10" s="927"/>
      <c r="QDF10" s="114"/>
      <c r="QDG10" s="115"/>
      <c r="QDH10" s="115"/>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30"/>
      <c r="QID10" s="927"/>
      <c r="QIE10" s="114"/>
      <c r="QIF10" s="115"/>
      <c r="QIG10" s="115"/>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30"/>
      <c r="QNC10" s="927"/>
      <c r="QND10" s="114"/>
      <c r="QNE10" s="115"/>
      <c r="QNF10" s="115"/>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30"/>
      <c r="QSB10" s="927"/>
      <c r="QSC10" s="114"/>
      <c r="QSD10" s="115"/>
      <c r="QSE10" s="115"/>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30"/>
      <c r="QXA10" s="927"/>
      <c r="QXB10" s="114"/>
      <c r="QXC10" s="115"/>
      <c r="QXD10" s="115"/>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30"/>
      <c r="RBZ10" s="927"/>
      <c r="RCA10" s="114"/>
      <c r="RCB10" s="115"/>
      <c r="RCC10" s="115"/>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30"/>
      <c r="RGY10" s="927"/>
      <c r="RGZ10" s="114"/>
      <c r="RHA10" s="115"/>
      <c r="RHB10" s="115"/>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30"/>
      <c r="RLX10" s="927"/>
      <c r="RLY10" s="114"/>
      <c r="RLZ10" s="115"/>
      <c r="RMA10" s="115"/>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30"/>
      <c r="RQW10" s="927"/>
      <c r="RQX10" s="114"/>
      <c r="RQY10" s="115"/>
      <c r="RQZ10" s="115"/>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30"/>
      <c r="RVV10" s="927"/>
      <c r="RVW10" s="114"/>
      <c r="RVX10" s="115"/>
      <c r="RVY10" s="115"/>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30"/>
      <c r="SAU10" s="927"/>
      <c r="SAV10" s="114"/>
      <c r="SAW10" s="115"/>
      <c r="SAX10" s="115"/>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30"/>
      <c r="SFT10" s="927"/>
      <c r="SFU10" s="114"/>
      <c r="SFV10" s="115"/>
      <c r="SFW10" s="115"/>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30"/>
      <c r="SKS10" s="927"/>
      <c r="SKT10" s="114"/>
      <c r="SKU10" s="115"/>
      <c r="SKV10" s="115"/>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30"/>
      <c r="SPR10" s="927"/>
      <c r="SPS10" s="114"/>
      <c r="SPT10" s="115"/>
      <c r="SPU10" s="115"/>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30"/>
      <c r="SUQ10" s="927"/>
      <c r="SUR10" s="114"/>
      <c r="SUS10" s="115"/>
      <c r="SUT10" s="115"/>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30"/>
      <c r="SZP10" s="927"/>
      <c r="SZQ10" s="114"/>
      <c r="SZR10" s="115"/>
      <c r="SZS10" s="115"/>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30"/>
      <c r="TEO10" s="927"/>
      <c r="TEP10" s="114"/>
      <c r="TEQ10" s="115"/>
      <c r="TER10" s="115"/>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30"/>
      <c r="TJN10" s="927"/>
      <c r="TJO10" s="114"/>
      <c r="TJP10" s="115"/>
      <c r="TJQ10" s="115"/>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30"/>
      <c r="TOM10" s="927"/>
      <c r="TON10" s="114"/>
      <c r="TOO10" s="115"/>
      <c r="TOP10" s="115"/>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30"/>
      <c r="TTL10" s="927"/>
      <c r="TTM10" s="114"/>
      <c r="TTN10" s="115"/>
      <c r="TTO10" s="115"/>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30"/>
      <c r="TYK10" s="927"/>
      <c r="TYL10" s="114"/>
      <c r="TYM10" s="115"/>
      <c r="TYN10" s="115"/>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30"/>
      <c r="UDJ10" s="927"/>
      <c r="UDK10" s="114"/>
      <c r="UDL10" s="115"/>
      <c r="UDM10" s="115"/>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30"/>
      <c r="UII10" s="927"/>
      <c r="UIJ10" s="114"/>
      <c r="UIK10" s="115"/>
      <c r="UIL10" s="115"/>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30"/>
      <c r="UNH10" s="927"/>
      <c r="UNI10" s="114"/>
      <c r="UNJ10" s="115"/>
      <c r="UNK10" s="115"/>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30"/>
      <c r="USG10" s="927"/>
      <c r="USH10" s="114"/>
      <c r="USI10" s="115"/>
      <c r="USJ10" s="115"/>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30"/>
      <c r="UXF10" s="927"/>
      <c r="UXG10" s="114"/>
      <c r="UXH10" s="115"/>
      <c r="UXI10" s="115"/>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30"/>
      <c r="VCE10" s="927"/>
      <c r="VCF10" s="114"/>
      <c r="VCG10" s="115"/>
      <c r="VCH10" s="115"/>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30"/>
      <c r="VHD10" s="927"/>
      <c r="VHE10" s="114"/>
      <c r="VHF10" s="115"/>
      <c r="VHG10" s="115"/>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30"/>
      <c r="VMC10" s="927"/>
      <c r="VMD10" s="114"/>
      <c r="VME10" s="115"/>
      <c r="VMF10" s="115"/>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30"/>
      <c r="VRB10" s="927"/>
      <c r="VRC10" s="114"/>
      <c r="VRD10" s="115"/>
      <c r="VRE10" s="115"/>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30"/>
      <c r="VWA10" s="927"/>
      <c r="VWB10" s="114"/>
      <c r="VWC10" s="115"/>
      <c r="VWD10" s="115"/>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30"/>
      <c r="WAZ10" s="927"/>
      <c r="WBA10" s="114"/>
      <c r="WBB10" s="115"/>
      <c r="WBC10" s="115"/>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30"/>
      <c r="WFY10" s="927"/>
      <c r="WFZ10" s="114"/>
      <c r="WGA10" s="115"/>
      <c r="WGB10" s="115"/>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30"/>
      <c r="WKX10" s="927"/>
      <c r="WKY10" s="114"/>
      <c r="WKZ10" s="115"/>
      <c r="WLA10" s="115"/>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30"/>
      <c r="WPW10" s="927"/>
      <c r="WPX10" s="114"/>
      <c r="WPY10" s="115"/>
      <c r="WPZ10" s="115"/>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30"/>
      <c r="WUV10" s="927"/>
      <c r="WUW10" s="114"/>
      <c r="WUX10" s="115"/>
      <c r="WUY10" s="115"/>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30"/>
      <c r="WZU10" s="927"/>
      <c r="WZV10" s="114"/>
      <c r="WZW10" s="115"/>
      <c r="WZX10" s="115"/>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30"/>
    </row>
    <row r="11" spans="1:16373" ht="16" thickBot="1">
      <c r="A11" s="934"/>
      <c r="B11" s="942"/>
      <c r="C11" s="112" t="s">
        <v>957</v>
      </c>
      <c r="D11" s="113">
        <v>6498</v>
      </c>
      <c r="E11" s="113">
        <f t="shared" si="45"/>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3"/>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31"/>
      <c r="NN11" s="928"/>
      <c r="NO11" s="112"/>
      <c r="NP11" s="113"/>
      <c r="NQ11" s="113"/>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31"/>
      <c r="SM11" s="928"/>
      <c r="SN11" s="112"/>
      <c r="SO11" s="113"/>
      <c r="SP11" s="113"/>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31"/>
      <c r="XL11" s="928"/>
      <c r="XM11" s="112"/>
      <c r="XN11" s="113"/>
      <c r="XO11" s="113"/>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31"/>
      <c r="ACK11" s="928"/>
      <c r="ACL11" s="112"/>
      <c r="ACM11" s="113"/>
      <c r="ACN11" s="113"/>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31"/>
      <c r="AHJ11" s="928"/>
      <c r="AHK11" s="112"/>
      <c r="AHL11" s="113"/>
      <c r="AHM11" s="113"/>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31"/>
      <c r="AMI11" s="928"/>
      <c r="AMJ11" s="112"/>
      <c r="AMK11" s="113"/>
      <c r="AML11" s="113"/>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31"/>
      <c r="ARH11" s="928"/>
      <c r="ARI11" s="112"/>
      <c r="ARJ11" s="113"/>
      <c r="ARK11" s="113"/>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31"/>
      <c r="AWG11" s="928"/>
      <c r="AWH11" s="112"/>
      <c r="AWI11" s="113"/>
      <c r="AWJ11" s="113"/>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31"/>
      <c r="BBF11" s="928"/>
      <c r="BBG11" s="112"/>
      <c r="BBH11" s="113"/>
      <c r="BBI11" s="113"/>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31"/>
      <c r="BGE11" s="928"/>
      <c r="BGF11" s="112"/>
      <c r="BGG11" s="113"/>
      <c r="BGH11" s="113"/>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31"/>
      <c r="BLD11" s="928"/>
      <c r="BLE11" s="112"/>
      <c r="BLF11" s="113"/>
      <c r="BLG11" s="113"/>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31"/>
      <c r="BQC11" s="928"/>
      <c r="BQD11" s="112"/>
      <c r="BQE11" s="113"/>
      <c r="BQF11" s="113"/>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31"/>
      <c r="BVB11" s="928"/>
      <c r="BVC11" s="112"/>
      <c r="BVD11" s="113"/>
      <c r="BVE11" s="113"/>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31"/>
      <c r="CAA11" s="928"/>
      <c r="CAB11" s="112"/>
      <c r="CAC11" s="113"/>
      <c r="CAD11" s="113"/>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31"/>
      <c r="CEZ11" s="928"/>
      <c r="CFA11" s="112"/>
      <c r="CFB11" s="113"/>
      <c r="CFC11" s="113"/>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31"/>
      <c r="CJY11" s="928"/>
      <c r="CJZ11" s="112"/>
      <c r="CKA11" s="113"/>
      <c r="CKB11" s="113"/>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31"/>
      <c r="COX11" s="928"/>
      <c r="COY11" s="112"/>
      <c r="COZ11" s="113"/>
      <c r="CPA11" s="113"/>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31"/>
      <c r="CTW11" s="928"/>
      <c r="CTX11" s="112"/>
      <c r="CTY11" s="113"/>
      <c r="CTZ11" s="113"/>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31"/>
      <c r="CYV11" s="928"/>
      <c r="CYW11" s="112"/>
      <c r="CYX11" s="113"/>
      <c r="CYY11" s="113"/>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31"/>
      <c r="DDU11" s="928"/>
      <c r="DDV11" s="112"/>
      <c r="DDW11" s="113"/>
      <c r="DDX11" s="113"/>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31"/>
      <c r="DIT11" s="928"/>
      <c r="DIU11" s="112"/>
      <c r="DIV11" s="113"/>
      <c r="DIW11" s="113"/>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31"/>
      <c r="DNS11" s="928"/>
      <c r="DNT11" s="112"/>
      <c r="DNU11" s="113"/>
      <c r="DNV11" s="113"/>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31"/>
      <c r="DSR11" s="928"/>
      <c r="DSS11" s="112"/>
      <c r="DST11" s="113"/>
      <c r="DSU11" s="113"/>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31"/>
      <c r="DXQ11" s="928"/>
      <c r="DXR11" s="112"/>
      <c r="DXS11" s="113"/>
      <c r="DXT11" s="113"/>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31"/>
      <c r="ECP11" s="928"/>
      <c r="ECQ11" s="112"/>
      <c r="ECR11" s="113"/>
      <c r="ECS11" s="113"/>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31"/>
      <c r="EHO11" s="928"/>
      <c r="EHP11" s="112"/>
      <c r="EHQ11" s="113"/>
      <c r="EHR11" s="113"/>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31"/>
      <c r="EMN11" s="928"/>
      <c r="EMO11" s="112"/>
      <c r="EMP11" s="113"/>
      <c r="EMQ11" s="113"/>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31"/>
      <c r="ERM11" s="928"/>
      <c r="ERN11" s="112"/>
      <c r="ERO11" s="113"/>
      <c r="ERP11" s="113"/>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31"/>
      <c r="EWL11" s="928"/>
      <c r="EWM11" s="112"/>
      <c r="EWN11" s="113"/>
      <c r="EWO11" s="113"/>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31"/>
      <c r="FBK11" s="928"/>
      <c r="FBL11" s="112"/>
      <c r="FBM11" s="113"/>
      <c r="FBN11" s="113"/>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31"/>
      <c r="FGJ11" s="928"/>
      <c r="FGK11" s="112"/>
      <c r="FGL11" s="113"/>
      <c r="FGM11" s="113"/>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31"/>
      <c r="FLI11" s="928"/>
      <c r="FLJ11" s="112"/>
      <c r="FLK11" s="113"/>
      <c r="FLL11" s="113"/>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31"/>
      <c r="FQH11" s="928"/>
      <c r="FQI11" s="112"/>
      <c r="FQJ11" s="113"/>
      <c r="FQK11" s="113"/>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31"/>
      <c r="FVG11" s="928"/>
      <c r="FVH11" s="112"/>
      <c r="FVI11" s="113"/>
      <c r="FVJ11" s="113"/>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31"/>
      <c r="GAF11" s="928"/>
      <c r="GAG11" s="112"/>
      <c r="GAH11" s="113"/>
      <c r="GAI11" s="113"/>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31"/>
      <c r="GFE11" s="928"/>
      <c r="GFF11" s="112"/>
      <c r="GFG11" s="113"/>
      <c r="GFH11" s="113"/>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31"/>
      <c r="GKD11" s="928"/>
      <c r="GKE11" s="112"/>
      <c r="GKF11" s="113"/>
      <c r="GKG11" s="113"/>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31"/>
      <c r="GPC11" s="928"/>
      <c r="GPD11" s="112"/>
      <c r="GPE11" s="113"/>
      <c r="GPF11" s="113"/>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31"/>
      <c r="GUB11" s="928"/>
      <c r="GUC11" s="112"/>
      <c r="GUD11" s="113"/>
      <c r="GUE11" s="113"/>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31"/>
      <c r="GZA11" s="928"/>
      <c r="GZB11" s="112"/>
      <c r="GZC11" s="113"/>
      <c r="GZD11" s="113"/>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31"/>
      <c r="HDZ11" s="928"/>
      <c r="HEA11" s="112"/>
      <c r="HEB11" s="113"/>
      <c r="HEC11" s="113"/>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31"/>
      <c r="HIY11" s="928"/>
      <c r="HIZ11" s="112"/>
      <c r="HJA11" s="113"/>
      <c r="HJB11" s="113"/>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31"/>
      <c r="HNX11" s="928"/>
      <c r="HNY11" s="112"/>
      <c r="HNZ11" s="113"/>
      <c r="HOA11" s="113"/>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31"/>
      <c r="HSW11" s="928"/>
      <c r="HSX11" s="112"/>
      <c r="HSY11" s="113"/>
      <c r="HSZ11" s="113"/>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31"/>
      <c r="HXV11" s="928"/>
      <c r="HXW11" s="112"/>
      <c r="HXX11" s="113"/>
      <c r="HXY11" s="113"/>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31"/>
      <c r="ICU11" s="928"/>
      <c r="ICV11" s="112"/>
      <c r="ICW11" s="113"/>
      <c r="ICX11" s="113"/>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31"/>
      <c r="IHT11" s="928"/>
      <c r="IHU11" s="112"/>
      <c r="IHV11" s="113"/>
      <c r="IHW11" s="113"/>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31"/>
      <c r="IMS11" s="928"/>
      <c r="IMT11" s="112"/>
      <c r="IMU11" s="113"/>
      <c r="IMV11" s="113"/>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31"/>
      <c r="IRR11" s="928"/>
      <c r="IRS11" s="112"/>
      <c r="IRT11" s="113"/>
      <c r="IRU11" s="113"/>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31"/>
      <c r="IWQ11" s="928"/>
      <c r="IWR11" s="112"/>
      <c r="IWS11" s="113"/>
      <c r="IWT11" s="113"/>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31"/>
      <c r="JBP11" s="928"/>
      <c r="JBQ11" s="112"/>
      <c r="JBR11" s="113"/>
      <c r="JBS11" s="113"/>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31"/>
      <c r="JGO11" s="928"/>
      <c r="JGP11" s="112"/>
      <c r="JGQ11" s="113"/>
      <c r="JGR11" s="113"/>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31"/>
      <c r="JLN11" s="928"/>
      <c r="JLO11" s="112"/>
      <c r="JLP11" s="113"/>
      <c r="JLQ11" s="113"/>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31"/>
      <c r="JQM11" s="928"/>
      <c r="JQN11" s="112"/>
      <c r="JQO11" s="113"/>
      <c r="JQP11" s="113"/>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31"/>
      <c r="JVL11" s="928"/>
      <c r="JVM11" s="112"/>
      <c r="JVN11" s="113"/>
      <c r="JVO11" s="113"/>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31"/>
      <c r="KAK11" s="928"/>
      <c r="KAL11" s="112"/>
      <c r="KAM11" s="113"/>
      <c r="KAN11" s="113"/>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31"/>
      <c r="KFJ11" s="928"/>
      <c r="KFK11" s="112"/>
      <c r="KFL11" s="113"/>
      <c r="KFM11" s="113"/>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31"/>
      <c r="KKI11" s="928"/>
      <c r="KKJ11" s="112"/>
      <c r="KKK11" s="113"/>
      <c r="KKL11" s="113"/>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31"/>
      <c r="KPH11" s="928"/>
      <c r="KPI11" s="112"/>
      <c r="KPJ11" s="113"/>
      <c r="KPK11" s="113"/>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31"/>
      <c r="KUG11" s="928"/>
      <c r="KUH11" s="112"/>
      <c r="KUI11" s="113"/>
      <c r="KUJ11" s="113"/>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31"/>
      <c r="KZF11" s="928"/>
      <c r="KZG11" s="112"/>
      <c r="KZH11" s="113"/>
      <c r="KZI11" s="113"/>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31"/>
      <c r="LEE11" s="928"/>
      <c r="LEF11" s="112"/>
      <c r="LEG11" s="113"/>
      <c r="LEH11" s="113"/>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31"/>
      <c r="LJD11" s="928"/>
      <c r="LJE11" s="112"/>
      <c r="LJF11" s="113"/>
      <c r="LJG11" s="113"/>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31"/>
      <c r="LOC11" s="928"/>
      <c r="LOD11" s="112"/>
      <c r="LOE11" s="113"/>
      <c r="LOF11" s="113"/>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31"/>
      <c r="LTB11" s="928"/>
      <c r="LTC11" s="112"/>
      <c r="LTD11" s="113"/>
      <c r="LTE11" s="113"/>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31"/>
      <c r="LYA11" s="928"/>
      <c r="LYB11" s="112"/>
      <c r="LYC11" s="113"/>
      <c r="LYD11" s="113"/>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31"/>
      <c r="MCZ11" s="928"/>
      <c r="MDA11" s="112"/>
      <c r="MDB11" s="113"/>
      <c r="MDC11" s="113"/>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31"/>
      <c r="MHY11" s="928"/>
      <c r="MHZ11" s="112"/>
      <c r="MIA11" s="113"/>
      <c r="MIB11" s="113"/>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31"/>
      <c r="MMX11" s="928"/>
      <c r="MMY11" s="112"/>
      <c r="MMZ11" s="113"/>
      <c r="MNA11" s="113"/>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31"/>
      <c r="MRW11" s="928"/>
      <c r="MRX11" s="112"/>
      <c r="MRY11" s="113"/>
      <c r="MRZ11" s="113"/>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31"/>
      <c r="MWV11" s="928"/>
      <c r="MWW11" s="112"/>
      <c r="MWX11" s="113"/>
      <c r="MWY11" s="113"/>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31"/>
      <c r="NBU11" s="928"/>
      <c r="NBV11" s="112"/>
      <c r="NBW11" s="113"/>
      <c r="NBX11" s="113"/>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31"/>
      <c r="NGT11" s="928"/>
      <c r="NGU11" s="112"/>
      <c r="NGV11" s="113"/>
      <c r="NGW11" s="113"/>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31"/>
      <c r="NLS11" s="928"/>
      <c r="NLT11" s="112"/>
      <c r="NLU11" s="113"/>
      <c r="NLV11" s="113"/>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31"/>
      <c r="NQR11" s="928"/>
      <c r="NQS11" s="112"/>
      <c r="NQT11" s="113"/>
      <c r="NQU11" s="113"/>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31"/>
      <c r="NVQ11" s="928"/>
      <c r="NVR11" s="112"/>
      <c r="NVS11" s="113"/>
      <c r="NVT11" s="113"/>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31"/>
      <c r="OAP11" s="928"/>
      <c r="OAQ11" s="112"/>
      <c r="OAR11" s="113"/>
      <c r="OAS11" s="113"/>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31"/>
      <c r="OFO11" s="928"/>
      <c r="OFP11" s="112"/>
      <c r="OFQ11" s="113"/>
      <c r="OFR11" s="113"/>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31"/>
      <c r="OKN11" s="928"/>
      <c r="OKO11" s="112"/>
      <c r="OKP11" s="113"/>
      <c r="OKQ11" s="113"/>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31"/>
      <c r="OPM11" s="928"/>
      <c r="OPN11" s="112"/>
      <c r="OPO11" s="113"/>
      <c r="OPP11" s="113"/>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31"/>
      <c r="OUL11" s="928"/>
      <c r="OUM11" s="112"/>
      <c r="OUN11" s="113"/>
      <c r="OUO11" s="113"/>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31"/>
      <c r="OZK11" s="928"/>
      <c r="OZL11" s="112"/>
      <c r="OZM11" s="113"/>
      <c r="OZN11" s="113"/>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31"/>
      <c r="PEJ11" s="928"/>
      <c r="PEK11" s="112"/>
      <c r="PEL11" s="113"/>
      <c r="PEM11" s="113"/>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31"/>
      <c r="PJI11" s="928"/>
      <c r="PJJ11" s="112"/>
      <c r="PJK11" s="113"/>
      <c r="PJL11" s="113"/>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31"/>
      <c r="POH11" s="928"/>
      <c r="POI11" s="112"/>
      <c r="POJ11" s="113"/>
      <c r="POK11" s="113"/>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31"/>
      <c r="PTG11" s="928"/>
      <c r="PTH11" s="112"/>
      <c r="PTI11" s="113"/>
      <c r="PTJ11" s="113"/>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31"/>
      <c r="PYF11" s="928"/>
      <c r="PYG11" s="112"/>
      <c r="PYH11" s="113"/>
      <c r="PYI11" s="113"/>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31"/>
      <c r="QDE11" s="928"/>
      <c r="QDF11" s="112"/>
      <c r="QDG11" s="113"/>
      <c r="QDH11" s="113"/>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31"/>
      <c r="QID11" s="928"/>
      <c r="QIE11" s="112"/>
      <c r="QIF11" s="113"/>
      <c r="QIG11" s="113"/>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31"/>
      <c r="QNC11" s="928"/>
      <c r="QND11" s="112"/>
      <c r="QNE11" s="113"/>
      <c r="QNF11" s="113"/>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31"/>
      <c r="QSB11" s="928"/>
      <c r="QSC11" s="112"/>
      <c r="QSD11" s="113"/>
      <c r="QSE11" s="113"/>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31"/>
      <c r="QXA11" s="928"/>
      <c r="QXB11" s="112"/>
      <c r="QXC11" s="113"/>
      <c r="QXD11" s="113"/>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31"/>
      <c r="RBZ11" s="928"/>
      <c r="RCA11" s="112"/>
      <c r="RCB11" s="113"/>
      <c r="RCC11" s="113"/>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31"/>
      <c r="RGY11" s="928"/>
      <c r="RGZ11" s="112"/>
      <c r="RHA11" s="113"/>
      <c r="RHB11" s="113"/>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31"/>
      <c r="RLX11" s="928"/>
      <c r="RLY11" s="112"/>
      <c r="RLZ11" s="113"/>
      <c r="RMA11" s="113"/>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31"/>
      <c r="RQW11" s="928"/>
      <c r="RQX11" s="112"/>
      <c r="RQY11" s="113"/>
      <c r="RQZ11" s="113"/>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31"/>
      <c r="RVV11" s="928"/>
      <c r="RVW11" s="112"/>
      <c r="RVX11" s="113"/>
      <c r="RVY11" s="113"/>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31"/>
      <c r="SAU11" s="928"/>
      <c r="SAV11" s="112"/>
      <c r="SAW11" s="113"/>
      <c r="SAX11" s="113"/>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31"/>
      <c r="SFT11" s="928"/>
      <c r="SFU11" s="112"/>
      <c r="SFV11" s="113"/>
      <c r="SFW11" s="113"/>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31"/>
      <c r="SKS11" s="928"/>
      <c r="SKT11" s="112"/>
      <c r="SKU11" s="113"/>
      <c r="SKV11" s="113"/>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31"/>
      <c r="SPR11" s="928"/>
      <c r="SPS11" s="112"/>
      <c r="SPT11" s="113"/>
      <c r="SPU11" s="113"/>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31"/>
      <c r="SUQ11" s="928"/>
      <c r="SUR11" s="112"/>
      <c r="SUS11" s="113"/>
      <c r="SUT11" s="113"/>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31"/>
      <c r="SZP11" s="928"/>
      <c r="SZQ11" s="112"/>
      <c r="SZR11" s="113"/>
      <c r="SZS11" s="113"/>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31"/>
      <c r="TEO11" s="928"/>
      <c r="TEP11" s="112"/>
      <c r="TEQ11" s="113"/>
      <c r="TER11" s="113"/>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31"/>
      <c r="TJN11" s="928"/>
      <c r="TJO11" s="112"/>
      <c r="TJP11" s="113"/>
      <c r="TJQ11" s="113"/>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31"/>
      <c r="TOM11" s="928"/>
      <c r="TON11" s="112"/>
      <c r="TOO11" s="113"/>
      <c r="TOP11" s="113"/>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31"/>
      <c r="TTL11" s="928"/>
      <c r="TTM11" s="112"/>
      <c r="TTN11" s="113"/>
      <c r="TTO11" s="113"/>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31"/>
      <c r="TYK11" s="928"/>
      <c r="TYL11" s="112"/>
      <c r="TYM11" s="113"/>
      <c r="TYN11" s="113"/>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31"/>
      <c r="UDJ11" s="928"/>
      <c r="UDK11" s="112"/>
      <c r="UDL11" s="113"/>
      <c r="UDM11" s="113"/>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31"/>
      <c r="UII11" s="928"/>
      <c r="UIJ11" s="112"/>
      <c r="UIK11" s="113"/>
      <c r="UIL11" s="113"/>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31"/>
      <c r="UNH11" s="928"/>
      <c r="UNI11" s="112"/>
      <c r="UNJ11" s="113"/>
      <c r="UNK11" s="113"/>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31"/>
      <c r="USG11" s="928"/>
      <c r="USH11" s="112"/>
      <c r="USI11" s="113"/>
      <c r="USJ11" s="113"/>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31"/>
      <c r="UXF11" s="928"/>
      <c r="UXG11" s="112"/>
      <c r="UXH11" s="113"/>
      <c r="UXI11" s="113"/>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31"/>
      <c r="VCE11" s="928"/>
      <c r="VCF11" s="112"/>
      <c r="VCG11" s="113"/>
      <c r="VCH11" s="113"/>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31"/>
      <c r="VHD11" s="928"/>
      <c r="VHE11" s="112"/>
      <c r="VHF11" s="113"/>
      <c r="VHG11" s="113"/>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31"/>
      <c r="VMC11" s="928"/>
      <c r="VMD11" s="112"/>
      <c r="VME11" s="113"/>
      <c r="VMF11" s="113"/>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31"/>
      <c r="VRB11" s="928"/>
      <c r="VRC11" s="112"/>
      <c r="VRD11" s="113"/>
      <c r="VRE11" s="113"/>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31"/>
      <c r="VWA11" s="928"/>
      <c r="VWB11" s="112"/>
      <c r="VWC11" s="113"/>
      <c r="VWD11" s="113"/>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31"/>
      <c r="WAZ11" s="928"/>
      <c r="WBA11" s="112"/>
      <c r="WBB11" s="113"/>
      <c r="WBC11" s="113"/>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31"/>
      <c r="WFY11" s="928"/>
      <c r="WFZ11" s="112"/>
      <c r="WGA11" s="113"/>
      <c r="WGB11" s="113"/>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31"/>
      <c r="WKX11" s="928"/>
      <c r="WKY11" s="112"/>
      <c r="WKZ11" s="113"/>
      <c r="WLA11" s="113"/>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31"/>
      <c r="WPW11" s="928"/>
      <c r="WPX11" s="112"/>
      <c r="WPY11" s="113"/>
      <c r="WPZ11" s="113"/>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31"/>
      <c r="WUV11" s="928"/>
      <c r="WUW11" s="112"/>
      <c r="WUX11" s="113"/>
      <c r="WUY11" s="113"/>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31"/>
      <c r="WZU11" s="928"/>
      <c r="WZV11" s="112"/>
      <c r="WZW11" s="113"/>
      <c r="WZX11" s="113"/>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30"/>
    </row>
    <row r="12" spans="1:16373" ht="16" thickBot="1">
      <c r="A12" s="935"/>
      <c r="B12" s="943"/>
      <c r="C12" s="226" t="s">
        <v>165</v>
      </c>
      <c r="D12" s="227">
        <v>6498</v>
      </c>
      <c r="E12" s="113">
        <f t="shared" si="45"/>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27"/>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27"/>
      <c r="NM12" s="931"/>
      <c r="NN12" s="928"/>
      <c r="NO12" s="226"/>
      <c r="NP12" s="227"/>
      <c r="NQ12" s="227"/>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27"/>
      <c r="SL12" s="931"/>
      <c r="SM12" s="928"/>
      <c r="SN12" s="226"/>
      <c r="SO12" s="227"/>
      <c r="SP12" s="227"/>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27"/>
      <c r="XK12" s="931"/>
      <c r="XL12" s="928"/>
      <c r="XM12" s="226"/>
      <c r="XN12" s="227"/>
      <c r="XO12" s="227"/>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27"/>
      <c r="ACJ12" s="931"/>
      <c r="ACK12" s="928"/>
      <c r="ACL12" s="226"/>
      <c r="ACM12" s="227"/>
      <c r="ACN12" s="227"/>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27"/>
      <c r="AHI12" s="931"/>
      <c r="AHJ12" s="928"/>
      <c r="AHK12" s="226"/>
      <c r="AHL12" s="227"/>
      <c r="AHM12" s="227"/>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27"/>
      <c r="AMH12" s="931"/>
      <c r="AMI12" s="928"/>
      <c r="AMJ12" s="226"/>
      <c r="AMK12" s="227"/>
      <c r="AML12" s="227"/>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27"/>
      <c r="ARG12" s="931"/>
      <c r="ARH12" s="928"/>
      <c r="ARI12" s="226"/>
      <c r="ARJ12" s="227"/>
      <c r="ARK12" s="227"/>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27"/>
      <c r="AWF12" s="931"/>
      <c r="AWG12" s="928"/>
      <c r="AWH12" s="226"/>
      <c r="AWI12" s="227"/>
      <c r="AWJ12" s="227"/>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27"/>
      <c r="BBE12" s="931"/>
      <c r="BBF12" s="928"/>
      <c r="BBG12" s="226"/>
      <c r="BBH12" s="227"/>
      <c r="BBI12" s="227"/>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27"/>
      <c r="BGD12" s="931"/>
      <c r="BGE12" s="928"/>
      <c r="BGF12" s="226"/>
      <c r="BGG12" s="227"/>
      <c r="BGH12" s="227"/>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27"/>
      <c r="BLC12" s="931"/>
      <c r="BLD12" s="928"/>
      <c r="BLE12" s="226"/>
      <c r="BLF12" s="227"/>
      <c r="BLG12" s="227"/>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27"/>
      <c r="BQB12" s="931"/>
      <c r="BQC12" s="928"/>
      <c r="BQD12" s="226"/>
      <c r="BQE12" s="227"/>
      <c r="BQF12" s="227"/>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27"/>
      <c r="BVA12" s="931"/>
      <c r="BVB12" s="928"/>
      <c r="BVC12" s="226"/>
      <c r="BVD12" s="227"/>
      <c r="BVE12" s="227"/>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27"/>
      <c r="BZZ12" s="931"/>
      <c r="CAA12" s="928"/>
      <c r="CAB12" s="226"/>
      <c r="CAC12" s="227"/>
      <c r="CAD12" s="227"/>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27"/>
      <c r="CEY12" s="931"/>
      <c r="CEZ12" s="928"/>
      <c r="CFA12" s="226"/>
      <c r="CFB12" s="227"/>
      <c r="CFC12" s="227"/>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27"/>
      <c r="CJX12" s="931"/>
      <c r="CJY12" s="928"/>
      <c r="CJZ12" s="226"/>
      <c r="CKA12" s="227"/>
      <c r="CKB12" s="227"/>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27"/>
      <c r="COW12" s="931"/>
      <c r="COX12" s="928"/>
      <c r="COY12" s="226"/>
      <c r="COZ12" s="227"/>
      <c r="CPA12" s="227"/>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27"/>
      <c r="CTV12" s="931"/>
      <c r="CTW12" s="928"/>
      <c r="CTX12" s="226"/>
      <c r="CTY12" s="227"/>
      <c r="CTZ12" s="227"/>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27"/>
      <c r="CYU12" s="931"/>
      <c r="CYV12" s="928"/>
      <c r="CYW12" s="226"/>
      <c r="CYX12" s="227"/>
      <c r="CYY12" s="227"/>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27"/>
      <c r="DDT12" s="931"/>
      <c r="DDU12" s="928"/>
      <c r="DDV12" s="226"/>
      <c r="DDW12" s="227"/>
      <c r="DDX12" s="227"/>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27"/>
      <c r="DIS12" s="931"/>
      <c r="DIT12" s="928"/>
      <c r="DIU12" s="226"/>
      <c r="DIV12" s="227"/>
      <c r="DIW12" s="227"/>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27"/>
      <c r="DNR12" s="931"/>
      <c r="DNS12" s="928"/>
      <c r="DNT12" s="226"/>
      <c r="DNU12" s="227"/>
      <c r="DNV12" s="227"/>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27"/>
      <c r="DSQ12" s="931"/>
      <c r="DSR12" s="928"/>
      <c r="DSS12" s="226"/>
      <c r="DST12" s="227"/>
      <c r="DSU12" s="227"/>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27"/>
      <c r="DXP12" s="931"/>
      <c r="DXQ12" s="928"/>
      <c r="DXR12" s="226"/>
      <c r="DXS12" s="227"/>
      <c r="DXT12" s="227"/>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27"/>
      <c r="ECO12" s="931"/>
      <c r="ECP12" s="928"/>
      <c r="ECQ12" s="226"/>
      <c r="ECR12" s="227"/>
      <c r="ECS12" s="227"/>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27"/>
      <c r="EHN12" s="931"/>
      <c r="EHO12" s="928"/>
      <c r="EHP12" s="226"/>
      <c r="EHQ12" s="227"/>
      <c r="EHR12" s="227"/>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27"/>
      <c r="EMM12" s="931"/>
      <c r="EMN12" s="928"/>
      <c r="EMO12" s="226"/>
      <c r="EMP12" s="227"/>
      <c r="EMQ12" s="227"/>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27"/>
      <c r="ERL12" s="931"/>
      <c r="ERM12" s="928"/>
      <c r="ERN12" s="226"/>
      <c r="ERO12" s="227"/>
      <c r="ERP12" s="227"/>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27"/>
      <c r="EWK12" s="931"/>
      <c r="EWL12" s="928"/>
      <c r="EWM12" s="226"/>
      <c r="EWN12" s="227"/>
      <c r="EWO12" s="227"/>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27"/>
      <c r="FBJ12" s="931"/>
      <c r="FBK12" s="928"/>
      <c r="FBL12" s="226"/>
      <c r="FBM12" s="227"/>
      <c r="FBN12" s="227"/>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27"/>
      <c r="FGI12" s="931"/>
      <c r="FGJ12" s="928"/>
      <c r="FGK12" s="226"/>
      <c r="FGL12" s="227"/>
      <c r="FGM12" s="227"/>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27"/>
      <c r="FLH12" s="931"/>
      <c r="FLI12" s="928"/>
      <c r="FLJ12" s="226"/>
      <c r="FLK12" s="227"/>
      <c r="FLL12" s="227"/>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27"/>
      <c r="FQG12" s="931"/>
      <c r="FQH12" s="928"/>
      <c r="FQI12" s="226"/>
      <c r="FQJ12" s="227"/>
      <c r="FQK12" s="227"/>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27"/>
      <c r="FVF12" s="931"/>
      <c r="FVG12" s="928"/>
      <c r="FVH12" s="226"/>
      <c r="FVI12" s="227"/>
      <c r="FVJ12" s="227"/>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27"/>
      <c r="GAE12" s="931"/>
      <c r="GAF12" s="928"/>
      <c r="GAG12" s="226"/>
      <c r="GAH12" s="227"/>
      <c r="GAI12" s="227"/>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27"/>
      <c r="GFD12" s="931"/>
      <c r="GFE12" s="928"/>
      <c r="GFF12" s="226"/>
      <c r="GFG12" s="227"/>
      <c r="GFH12" s="227"/>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27"/>
      <c r="GKC12" s="931"/>
      <c r="GKD12" s="928"/>
      <c r="GKE12" s="226"/>
      <c r="GKF12" s="227"/>
      <c r="GKG12" s="227"/>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27"/>
      <c r="GPB12" s="931"/>
      <c r="GPC12" s="928"/>
      <c r="GPD12" s="226"/>
      <c r="GPE12" s="227"/>
      <c r="GPF12" s="227"/>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27"/>
      <c r="GUA12" s="931"/>
      <c r="GUB12" s="928"/>
      <c r="GUC12" s="226"/>
      <c r="GUD12" s="227"/>
      <c r="GUE12" s="227"/>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27"/>
      <c r="GYZ12" s="931"/>
      <c r="GZA12" s="928"/>
      <c r="GZB12" s="226"/>
      <c r="GZC12" s="227"/>
      <c r="GZD12" s="227"/>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27"/>
      <c r="HDY12" s="931"/>
      <c r="HDZ12" s="928"/>
      <c r="HEA12" s="226"/>
      <c r="HEB12" s="227"/>
      <c r="HEC12" s="227"/>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27"/>
      <c r="HIX12" s="931"/>
      <c r="HIY12" s="928"/>
      <c r="HIZ12" s="226"/>
      <c r="HJA12" s="227"/>
      <c r="HJB12" s="227"/>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27"/>
      <c r="HNW12" s="931"/>
      <c r="HNX12" s="928"/>
      <c r="HNY12" s="226"/>
      <c r="HNZ12" s="227"/>
      <c r="HOA12" s="227"/>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27"/>
      <c r="HSV12" s="931"/>
      <c r="HSW12" s="928"/>
      <c r="HSX12" s="226"/>
      <c r="HSY12" s="227"/>
      <c r="HSZ12" s="227"/>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27"/>
      <c r="HXU12" s="931"/>
      <c r="HXV12" s="928"/>
      <c r="HXW12" s="226"/>
      <c r="HXX12" s="227"/>
      <c r="HXY12" s="227"/>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27"/>
      <c r="ICT12" s="931"/>
      <c r="ICU12" s="928"/>
      <c r="ICV12" s="226"/>
      <c r="ICW12" s="227"/>
      <c r="ICX12" s="227"/>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27"/>
      <c r="IHS12" s="931"/>
      <c r="IHT12" s="928"/>
      <c r="IHU12" s="226"/>
      <c r="IHV12" s="227"/>
      <c r="IHW12" s="227"/>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27"/>
      <c r="IMR12" s="931"/>
      <c r="IMS12" s="928"/>
      <c r="IMT12" s="226"/>
      <c r="IMU12" s="227"/>
      <c r="IMV12" s="227"/>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27"/>
      <c r="IRQ12" s="931"/>
      <c r="IRR12" s="928"/>
      <c r="IRS12" s="226"/>
      <c r="IRT12" s="227"/>
      <c r="IRU12" s="227"/>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27"/>
      <c r="IWP12" s="931"/>
      <c r="IWQ12" s="928"/>
      <c r="IWR12" s="226"/>
      <c r="IWS12" s="227"/>
      <c r="IWT12" s="227"/>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27"/>
      <c r="JBO12" s="931"/>
      <c r="JBP12" s="928"/>
      <c r="JBQ12" s="226"/>
      <c r="JBR12" s="227"/>
      <c r="JBS12" s="227"/>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27"/>
      <c r="JGN12" s="931"/>
      <c r="JGO12" s="928"/>
      <c r="JGP12" s="226"/>
      <c r="JGQ12" s="227"/>
      <c r="JGR12" s="227"/>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27"/>
      <c r="JLM12" s="931"/>
      <c r="JLN12" s="928"/>
      <c r="JLO12" s="226"/>
      <c r="JLP12" s="227"/>
      <c r="JLQ12" s="227"/>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27"/>
      <c r="JQL12" s="931"/>
      <c r="JQM12" s="928"/>
      <c r="JQN12" s="226"/>
      <c r="JQO12" s="227"/>
      <c r="JQP12" s="227"/>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27"/>
      <c r="JVK12" s="931"/>
      <c r="JVL12" s="928"/>
      <c r="JVM12" s="226"/>
      <c r="JVN12" s="227"/>
      <c r="JVO12" s="227"/>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27"/>
      <c r="KAJ12" s="931"/>
      <c r="KAK12" s="928"/>
      <c r="KAL12" s="226"/>
      <c r="KAM12" s="227"/>
      <c r="KAN12" s="227"/>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27"/>
      <c r="KFI12" s="931"/>
      <c r="KFJ12" s="928"/>
      <c r="KFK12" s="226"/>
      <c r="KFL12" s="227"/>
      <c r="KFM12" s="227"/>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27"/>
      <c r="KKH12" s="931"/>
      <c r="KKI12" s="928"/>
      <c r="KKJ12" s="226"/>
      <c r="KKK12" s="227"/>
      <c r="KKL12" s="227"/>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27"/>
      <c r="KPG12" s="931"/>
      <c r="KPH12" s="928"/>
      <c r="KPI12" s="226"/>
      <c r="KPJ12" s="227"/>
      <c r="KPK12" s="227"/>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27"/>
      <c r="KUF12" s="931"/>
      <c r="KUG12" s="928"/>
      <c r="KUH12" s="226"/>
      <c r="KUI12" s="227"/>
      <c r="KUJ12" s="227"/>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27"/>
      <c r="KZE12" s="931"/>
      <c r="KZF12" s="928"/>
      <c r="KZG12" s="226"/>
      <c r="KZH12" s="227"/>
      <c r="KZI12" s="227"/>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27"/>
      <c r="LED12" s="931"/>
      <c r="LEE12" s="928"/>
      <c r="LEF12" s="226"/>
      <c r="LEG12" s="227"/>
      <c r="LEH12" s="227"/>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27"/>
      <c r="LJC12" s="931"/>
      <c r="LJD12" s="928"/>
      <c r="LJE12" s="226"/>
      <c r="LJF12" s="227"/>
      <c r="LJG12" s="227"/>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27"/>
      <c r="LOB12" s="931"/>
      <c r="LOC12" s="928"/>
      <c r="LOD12" s="226"/>
      <c r="LOE12" s="227"/>
      <c r="LOF12" s="227"/>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27"/>
      <c r="LTA12" s="931"/>
      <c r="LTB12" s="928"/>
      <c r="LTC12" s="226"/>
      <c r="LTD12" s="227"/>
      <c r="LTE12" s="227"/>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27"/>
      <c r="LXZ12" s="931"/>
      <c r="LYA12" s="928"/>
      <c r="LYB12" s="226"/>
      <c r="LYC12" s="227"/>
      <c r="LYD12" s="227"/>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27"/>
      <c r="MCY12" s="931"/>
      <c r="MCZ12" s="928"/>
      <c r="MDA12" s="226"/>
      <c r="MDB12" s="227"/>
      <c r="MDC12" s="227"/>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27"/>
      <c r="MHX12" s="931"/>
      <c r="MHY12" s="928"/>
      <c r="MHZ12" s="226"/>
      <c r="MIA12" s="227"/>
      <c r="MIB12" s="227"/>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27"/>
      <c r="MMW12" s="931"/>
      <c r="MMX12" s="928"/>
      <c r="MMY12" s="226"/>
      <c r="MMZ12" s="227"/>
      <c r="MNA12" s="227"/>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27"/>
      <c r="MRV12" s="931"/>
      <c r="MRW12" s="928"/>
      <c r="MRX12" s="226"/>
      <c r="MRY12" s="227"/>
      <c r="MRZ12" s="227"/>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27"/>
      <c r="MWU12" s="931"/>
      <c r="MWV12" s="928"/>
      <c r="MWW12" s="226"/>
      <c r="MWX12" s="227"/>
      <c r="MWY12" s="227"/>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27"/>
      <c r="NBT12" s="931"/>
      <c r="NBU12" s="928"/>
      <c r="NBV12" s="226"/>
      <c r="NBW12" s="227"/>
      <c r="NBX12" s="227"/>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27"/>
      <c r="NGS12" s="931"/>
      <c r="NGT12" s="928"/>
      <c r="NGU12" s="226"/>
      <c r="NGV12" s="227"/>
      <c r="NGW12" s="227"/>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27"/>
      <c r="NLR12" s="931"/>
      <c r="NLS12" s="928"/>
      <c r="NLT12" s="226"/>
      <c r="NLU12" s="227"/>
      <c r="NLV12" s="227"/>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27"/>
      <c r="NQQ12" s="931"/>
      <c r="NQR12" s="928"/>
      <c r="NQS12" s="226"/>
      <c r="NQT12" s="227"/>
      <c r="NQU12" s="227"/>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27"/>
      <c r="NVP12" s="931"/>
      <c r="NVQ12" s="928"/>
      <c r="NVR12" s="226"/>
      <c r="NVS12" s="227"/>
      <c r="NVT12" s="227"/>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27"/>
      <c r="OAO12" s="931"/>
      <c r="OAP12" s="928"/>
      <c r="OAQ12" s="226"/>
      <c r="OAR12" s="227"/>
      <c r="OAS12" s="227"/>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27"/>
      <c r="OFN12" s="931"/>
      <c r="OFO12" s="928"/>
      <c r="OFP12" s="226"/>
      <c r="OFQ12" s="227"/>
      <c r="OFR12" s="227"/>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27"/>
      <c r="OKM12" s="931"/>
      <c r="OKN12" s="928"/>
      <c r="OKO12" s="226"/>
      <c r="OKP12" s="227"/>
      <c r="OKQ12" s="227"/>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27"/>
      <c r="OPL12" s="931"/>
      <c r="OPM12" s="928"/>
      <c r="OPN12" s="226"/>
      <c r="OPO12" s="227"/>
      <c r="OPP12" s="227"/>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27"/>
      <c r="OUK12" s="931"/>
      <c r="OUL12" s="928"/>
      <c r="OUM12" s="226"/>
      <c r="OUN12" s="227"/>
      <c r="OUO12" s="227"/>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27"/>
      <c r="OZJ12" s="931"/>
      <c r="OZK12" s="928"/>
      <c r="OZL12" s="226"/>
      <c r="OZM12" s="227"/>
      <c r="OZN12" s="227"/>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27"/>
      <c r="PEI12" s="931"/>
      <c r="PEJ12" s="928"/>
      <c r="PEK12" s="226"/>
      <c r="PEL12" s="227"/>
      <c r="PEM12" s="227"/>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27"/>
      <c r="PJH12" s="931"/>
      <c r="PJI12" s="928"/>
      <c r="PJJ12" s="226"/>
      <c r="PJK12" s="227"/>
      <c r="PJL12" s="227"/>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27"/>
      <c r="POG12" s="931"/>
      <c r="POH12" s="928"/>
      <c r="POI12" s="226"/>
      <c r="POJ12" s="227"/>
      <c r="POK12" s="227"/>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27"/>
      <c r="PTF12" s="931"/>
      <c r="PTG12" s="928"/>
      <c r="PTH12" s="226"/>
      <c r="PTI12" s="227"/>
      <c r="PTJ12" s="227"/>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27"/>
      <c r="PYE12" s="931"/>
      <c r="PYF12" s="928"/>
      <c r="PYG12" s="226"/>
      <c r="PYH12" s="227"/>
      <c r="PYI12" s="227"/>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27"/>
      <c r="QDD12" s="931"/>
      <c r="QDE12" s="928"/>
      <c r="QDF12" s="226"/>
      <c r="QDG12" s="227"/>
      <c r="QDH12" s="227"/>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27"/>
      <c r="QIC12" s="931"/>
      <c r="QID12" s="928"/>
      <c r="QIE12" s="226"/>
      <c r="QIF12" s="227"/>
      <c r="QIG12" s="227"/>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27"/>
      <c r="QNB12" s="931"/>
      <c r="QNC12" s="928"/>
      <c r="QND12" s="226"/>
      <c r="QNE12" s="227"/>
      <c r="QNF12" s="227"/>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27"/>
      <c r="QSA12" s="931"/>
      <c r="QSB12" s="928"/>
      <c r="QSC12" s="226"/>
      <c r="QSD12" s="227"/>
      <c r="QSE12" s="227"/>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27"/>
      <c r="QWZ12" s="931"/>
      <c r="QXA12" s="928"/>
      <c r="QXB12" s="226"/>
      <c r="QXC12" s="227"/>
      <c r="QXD12" s="227"/>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27"/>
      <c r="RBY12" s="931"/>
      <c r="RBZ12" s="928"/>
      <c r="RCA12" s="226"/>
      <c r="RCB12" s="227"/>
      <c r="RCC12" s="227"/>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27"/>
      <c r="RGX12" s="931"/>
      <c r="RGY12" s="928"/>
      <c r="RGZ12" s="226"/>
      <c r="RHA12" s="227"/>
      <c r="RHB12" s="227"/>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27"/>
      <c r="RLW12" s="931"/>
      <c r="RLX12" s="928"/>
      <c r="RLY12" s="226"/>
      <c r="RLZ12" s="227"/>
      <c r="RMA12" s="227"/>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27"/>
      <c r="RQV12" s="931"/>
      <c r="RQW12" s="928"/>
      <c r="RQX12" s="226"/>
      <c r="RQY12" s="227"/>
      <c r="RQZ12" s="227"/>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27"/>
      <c r="RVU12" s="931"/>
      <c r="RVV12" s="928"/>
      <c r="RVW12" s="226"/>
      <c r="RVX12" s="227"/>
      <c r="RVY12" s="227"/>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27"/>
      <c r="SAT12" s="931"/>
      <c r="SAU12" s="928"/>
      <c r="SAV12" s="226"/>
      <c r="SAW12" s="227"/>
      <c r="SAX12" s="227"/>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27"/>
      <c r="SFS12" s="931"/>
      <c r="SFT12" s="928"/>
      <c r="SFU12" s="226"/>
      <c r="SFV12" s="227"/>
      <c r="SFW12" s="227"/>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27"/>
      <c r="SKR12" s="931"/>
      <c r="SKS12" s="928"/>
      <c r="SKT12" s="226"/>
      <c r="SKU12" s="227"/>
      <c r="SKV12" s="227"/>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27"/>
      <c r="SPQ12" s="931"/>
      <c r="SPR12" s="928"/>
      <c r="SPS12" s="226"/>
      <c r="SPT12" s="227"/>
      <c r="SPU12" s="227"/>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27"/>
      <c r="SUP12" s="931"/>
      <c r="SUQ12" s="928"/>
      <c r="SUR12" s="226"/>
      <c r="SUS12" s="227"/>
      <c r="SUT12" s="227"/>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27"/>
      <c r="SZO12" s="931"/>
      <c r="SZP12" s="928"/>
      <c r="SZQ12" s="226"/>
      <c r="SZR12" s="227"/>
      <c r="SZS12" s="227"/>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27"/>
      <c r="TEN12" s="931"/>
      <c r="TEO12" s="928"/>
      <c r="TEP12" s="226"/>
      <c r="TEQ12" s="227"/>
      <c r="TER12" s="227"/>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27"/>
      <c r="TJM12" s="931"/>
      <c r="TJN12" s="928"/>
      <c r="TJO12" s="226"/>
      <c r="TJP12" s="227"/>
      <c r="TJQ12" s="227"/>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27"/>
      <c r="TOL12" s="931"/>
      <c r="TOM12" s="928"/>
      <c r="TON12" s="226"/>
      <c r="TOO12" s="227"/>
      <c r="TOP12" s="227"/>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27"/>
      <c r="TTK12" s="931"/>
      <c r="TTL12" s="928"/>
      <c r="TTM12" s="226"/>
      <c r="TTN12" s="227"/>
      <c r="TTO12" s="227"/>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27"/>
      <c r="TYJ12" s="931"/>
      <c r="TYK12" s="928"/>
      <c r="TYL12" s="226"/>
      <c r="TYM12" s="227"/>
      <c r="TYN12" s="227"/>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27"/>
      <c r="UDI12" s="931"/>
      <c r="UDJ12" s="928"/>
      <c r="UDK12" s="226"/>
      <c r="UDL12" s="227"/>
      <c r="UDM12" s="227"/>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27"/>
      <c r="UIH12" s="931"/>
      <c r="UII12" s="928"/>
      <c r="UIJ12" s="226"/>
      <c r="UIK12" s="227"/>
      <c r="UIL12" s="227"/>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27"/>
      <c r="UNG12" s="931"/>
      <c r="UNH12" s="928"/>
      <c r="UNI12" s="226"/>
      <c r="UNJ12" s="227"/>
      <c r="UNK12" s="227"/>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27"/>
      <c r="USF12" s="931"/>
      <c r="USG12" s="928"/>
      <c r="USH12" s="226"/>
      <c r="USI12" s="227"/>
      <c r="USJ12" s="227"/>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27"/>
      <c r="UXE12" s="931"/>
      <c r="UXF12" s="928"/>
      <c r="UXG12" s="226"/>
      <c r="UXH12" s="227"/>
      <c r="UXI12" s="227"/>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27"/>
      <c r="VCD12" s="931"/>
      <c r="VCE12" s="928"/>
      <c r="VCF12" s="226"/>
      <c r="VCG12" s="227"/>
      <c r="VCH12" s="227"/>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27"/>
      <c r="VHC12" s="931"/>
      <c r="VHD12" s="928"/>
      <c r="VHE12" s="226"/>
      <c r="VHF12" s="227"/>
      <c r="VHG12" s="227"/>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27"/>
      <c r="VMB12" s="931"/>
      <c r="VMC12" s="928"/>
      <c r="VMD12" s="226"/>
      <c r="VME12" s="227"/>
      <c r="VMF12" s="227"/>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27"/>
      <c r="VRA12" s="931"/>
      <c r="VRB12" s="928"/>
      <c r="VRC12" s="226"/>
      <c r="VRD12" s="227"/>
      <c r="VRE12" s="227"/>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27"/>
      <c r="VVZ12" s="931"/>
      <c r="VWA12" s="928"/>
      <c r="VWB12" s="226"/>
      <c r="VWC12" s="227"/>
      <c r="VWD12" s="227"/>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27"/>
      <c r="WAY12" s="931"/>
      <c r="WAZ12" s="928"/>
      <c r="WBA12" s="226"/>
      <c r="WBB12" s="227"/>
      <c r="WBC12" s="227"/>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27"/>
      <c r="WFX12" s="931"/>
      <c r="WFY12" s="928"/>
      <c r="WFZ12" s="226"/>
      <c r="WGA12" s="227"/>
      <c r="WGB12" s="227"/>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27"/>
      <c r="WKW12" s="931"/>
      <c r="WKX12" s="928"/>
      <c r="WKY12" s="226"/>
      <c r="WKZ12" s="227"/>
      <c r="WLA12" s="227"/>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27"/>
      <c r="WPV12" s="931"/>
      <c r="WPW12" s="928"/>
      <c r="WPX12" s="226"/>
      <c r="WPY12" s="227"/>
      <c r="WPZ12" s="227"/>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27"/>
      <c r="WUU12" s="931"/>
      <c r="WUV12" s="928"/>
      <c r="WUW12" s="226"/>
      <c r="WUX12" s="227"/>
      <c r="WUY12" s="227"/>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27"/>
      <c r="WZT12" s="931"/>
      <c r="WZU12" s="928"/>
      <c r="WZV12" s="226"/>
      <c r="WZW12" s="227"/>
      <c r="WZX12" s="227"/>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27"/>
      <c r="XES12" s="930"/>
    </row>
    <row r="13" spans="1:16373" ht="16" thickBot="1">
      <c r="A13" s="936"/>
      <c r="B13" s="944"/>
      <c r="C13" s="116" t="s">
        <v>958</v>
      </c>
      <c r="D13" s="117">
        <v>6498</v>
      </c>
      <c r="E13" s="117">
        <f t="shared" si="45"/>
        <v>0</v>
      </c>
      <c r="F13" s="41">
        <v>0</v>
      </c>
      <c r="G13" s="41">
        <v>0</v>
      </c>
      <c r="H13" s="41">
        <v>0</v>
      </c>
      <c r="I13" s="41">
        <v>0</v>
      </c>
      <c r="J13" s="41">
        <v>0</v>
      </c>
      <c r="K13" s="41">
        <v>0</v>
      </c>
      <c r="L13" s="41">
        <v>0</v>
      </c>
      <c r="M13" s="41">
        <v>0</v>
      </c>
      <c r="N13" s="41">
        <v>0</v>
      </c>
      <c r="O13" s="41">
        <v>0</v>
      </c>
      <c r="P13" s="41">
        <v>0</v>
      </c>
      <c r="Q13" s="41">
        <v>0</v>
      </c>
      <c r="R13" s="41">
        <v>0</v>
      </c>
      <c r="S13" s="41">
        <v>0</v>
      </c>
      <c r="T13" s="41">
        <v>0</v>
      </c>
      <c r="U13" s="41">
        <v>0</v>
      </c>
      <c r="V13" s="41">
        <v>0</v>
      </c>
      <c r="W13" s="41">
        <v>0</v>
      </c>
      <c r="X13" s="41">
        <v>0</v>
      </c>
      <c r="Y13" s="41">
        <v>0</v>
      </c>
      <c r="Z13" s="41">
        <v>0</v>
      </c>
      <c r="AA13" s="41">
        <v>0</v>
      </c>
      <c r="AB13" s="41">
        <v>0</v>
      </c>
      <c r="AC13" s="41">
        <v>0</v>
      </c>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17"/>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32"/>
      <c r="NN13" s="929"/>
      <c r="NO13" s="116"/>
      <c r="NP13" s="117"/>
      <c r="NQ13" s="117"/>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32"/>
      <c r="SM13" s="929"/>
      <c r="SN13" s="116"/>
      <c r="SO13" s="117"/>
      <c r="SP13" s="117"/>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32"/>
      <c r="XL13" s="929"/>
      <c r="XM13" s="116"/>
      <c r="XN13" s="117"/>
      <c r="XO13" s="117"/>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32"/>
      <c r="ACK13" s="929"/>
      <c r="ACL13" s="116"/>
      <c r="ACM13" s="117"/>
      <c r="ACN13" s="117"/>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32"/>
      <c r="AHJ13" s="929"/>
      <c r="AHK13" s="116"/>
      <c r="AHL13" s="117"/>
      <c r="AHM13" s="117"/>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32"/>
      <c r="AMI13" s="929"/>
      <c r="AMJ13" s="116"/>
      <c r="AMK13" s="117"/>
      <c r="AML13" s="117"/>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32"/>
      <c r="ARH13" s="929"/>
      <c r="ARI13" s="116"/>
      <c r="ARJ13" s="117"/>
      <c r="ARK13" s="117"/>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32"/>
      <c r="AWG13" s="929"/>
      <c r="AWH13" s="116"/>
      <c r="AWI13" s="117"/>
      <c r="AWJ13" s="117"/>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32"/>
      <c r="BBF13" s="929"/>
      <c r="BBG13" s="116"/>
      <c r="BBH13" s="117"/>
      <c r="BBI13" s="117"/>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32"/>
      <c r="BGE13" s="929"/>
      <c r="BGF13" s="116"/>
      <c r="BGG13" s="117"/>
      <c r="BGH13" s="117"/>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32"/>
      <c r="BLD13" s="929"/>
      <c r="BLE13" s="116"/>
      <c r="BLF13" s="117"/>
      <c r="BLG13" s="117"/>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32"/>
      <c r="BQC13" s="929"/>
      <c r="BQD13" s="116"/>
      <c r="BQE13" s="117"/>
      <c r="BQF13" s="117"/>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32"/>
      <c r="BVB13" s="929"/>
      <c r="BVC13" s="116"/>
      <c r="BVD13" s="117"/>
      <c r="BVE13" s="117"/>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32"/>
      <c r="CAA13" s="929"/>
      <c r="CAB13" s="116"/>
      <c r="CAC13" s="117"/>
      <c r="CAD13" s="117"/>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32"/>
      <c r="CEZ13" s="929"/>
      <c r="CFA13" s="116"/>
      <c r="CFB13" s="117"/>
      <c r="CFC13" s="117"/>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32"/>
      <c r="CJY13" s="929"/>
      <c r="CJZ13" s="116"/>
      <c r="CKA13" s="117"/>
      <c r="CKB13" s="117"/>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32"/>
      <c r="COX13" s="929"/>
      <c r="COY13" s="116"/>
      <c r="COZ13" s="117"/>
      <c r="CPA13" s="117"/>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32"/>
      <c r="CTW13" s="929"/>
      <c r="CTX13" s="116"/>
      <c r="CTY13" s="117"/>
      <c r="CTZ13" s="117"/>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32"/>
      <c r="CYV13" s="929"/>
      <c r="CYW13" s="116"/>
      <c r="CYX13" s="117"/>
      <c r="CYY13" s="117"/>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32"/>
      <c r="DDU13" s="929"/>
      <c r="DDV13" s="116"/>
      <c r="DDW13" s="117"/>
      <c r="DDX13" s="117"/>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32"/>
      <c r="DIT13" s="929"/>
      <c r="DIU13" s="116"/>
      <c r="DIV13" s="117"/>
      <c r="DIW13" s="117"/>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32"/>
      <c r="DNS13" s="929"/>
      <c r="DNT13" s="116"/>
      <c r="DNU13" s="117"/>
      <c r="DNV13" s="117"/>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32"/>
      <c r="DSR13" s="929"/>
      <c r="DSS13" s="116"/>
      <c r="DST13" s="117"/>
      <c r="DSU13" s="117"/>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32"/>
      <c r="DXQ13" s="929"/>
      <c r="DXR13" s="116"/>
      <c r="DXS13" s="117"/>
      <c r="DXT13" s="117"/>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32"/>
      <c r="ECP13" s="929"/>
      <c r="ECQ13" s="116"/>
      <c r="ECR13" s="117"/>
      <c r="ECS13" s="117"/>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32"/>
      <c r="EHO13" s="929"/>
      <c r="EHP13" s="116"/>
      <c r="EHQ13" s="117"/>
      <c r="EHR13" s="117"/>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32"/>
      <c r="EMN13" s="929"/>
      <c r="EMO13" s="116"/>
      <c r="EMP13" s="117"/>
      <c r="EMQ13" s="117"/>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32"/>
      <c r="ERM13" s="929"/>
      <c r="ERN13" s="116"/>
      <c r="ERO13" s="117"/>
      <c r="ERP13" s="117"/>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32"/>
      <c r="EWL13" s="929"/>
      <c r="EWM13" s="116"/>
      <c r="EWN13" s="117"/>
      <c r="EWO13" s="117"/>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32"/>
      <c r="FBK13" s="929"/>
      <c r="FBL13" s="116"/>
      <c r="FBM13" s="117"/>
      <c r="FBN13" s="117"/>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32"/>
      <c r="FGJ13" s="929"/>
      <c r="FGK13" s="116"/>
      <c r="FGL13" s="117"/>
      <c r="FGM13" s="117"/>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32"/>
      <c r="FLI13" s="929"/>
      <c r="FLJ13" s="116"/>
      <c r="FLK13" s="117"/>
      <c r="FLL13" s="117"/>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32"/>
      <c r="FQH13" s="929"/>
      <c r="FQI13" s="116"/>
      <c r="FQJ13" s="117"/>
      <c r="FQK13" s="117"/>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32"/>
      <c r="FVG13" s="929"/>
      <c r="FVH13" s="116"/>
      <c r="FVI13" s="117"/>
      <c r="FVJ13" s="117"/>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32"/>
      <c r="GAF13" s="929"/>
      <c r="GAG13" s="116"/>
      <c r="GAH13" s="117"/>
      <c r="GAI13" s="117"/>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32"/>
      <c r="GFE13" s="929"/>
      <c r="GFF13" s="116"/>
      <c r="GFG13" s="117"/>
      <c r="GFH13" s="117"/>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32"/>
      <c r="GKD13" s="929"/>
      <c r="GKE13" s="116"/>
      <c r="GKF13" s="117"/>
      <c r="GKG13" s="117"/>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32"/>
      <c r="GPC13" s="929"/>
      <c r="GPD13" s="116"/>
      <c r="GPE13" s="117"/>
      <c r="GPF13" s="117"/>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32"/>
      <c r="GUB13" s="929"/>
      <c r="GUC13" s="116"/>
      <c r="GUD13" s="117"/>
      <c r="GUE13" s="117"/>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32"/>
      <c r="GZA13" s="929"/>
      <c r="GZB13" s="116"/>
      <c r="GZC13" s="117"/>
      <c r="GZD13" s="117"/>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32"/>
      <c r="HDZ13" s="929"/>
      <c r="HEA13" s="116"/>
      <c r="HEB13" s="117"/>
      <c r="HEC13" s="117"/>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32"/>
      <c r="HIY13" s="929"/>
      <c r="HIZ13" s="116"/>
      <c r="HJA13" s="117"/>
      <c r="HJB13" s="117"/>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32"/>
      <c r="HNX13" s="929"/>
      <c r="HNY13" s="116"/>
      <c r="HNZ13" s="117"/>
      <c r="HOA13" s="117"/>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32"/>
      <c r="HSW13" s="929"/>
      <c r="HSX13" s="116"/>
      <c r="HSY13" s="117"/>
      <c r="HSZ13" s="117"/>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32"/>
      <c r="HXV13" s="929"/>
      <c r="HXW13" s="116"/>
      <c r="HXX13" s="117"/>
      <c r="HXY13" s="117"/>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32"/>
      <c r="ICU13" s="929"/>
      <c r="ICV13" s="116"/>
      <c r="ICW13" s="117"/>
      <c r="ICX13" s="117"/>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32"/>
      <c r="IHT13" s="929"/>
      <c r="IHU13" s="116"/>
      <c r="IHV13" s="117"/>
      <c r="IHW13" s="117"/>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32"/>
      <c r="IMS13" s="929"/>
      <c r="IMT13" s="116"/>
      <c r="IMU13" s="117"/>
      <c r="IMV13" s="117"/>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32"/>
      <c r="IRR13" s="929"/>
      <c r="IRS13" s="116"/>
      <c r="IRT13" s="117"/>
      <c r="IRU13" s="117"/>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32"/>
      <c r="IWQ13" s="929"/>
      <c r="IWR13" s="116"/>
      <c r="IWS13" s="117"/>
      <c r="IWT13" s="117"/>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32"/>
      <c r="JBP13" s="929"/>
      <c r="JBQ13" s="116"/>
      <c r="JBR13" s="117"/>
      <c r="JBS13" s="117"/>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32"/>
      <c r="JGO13" s="929"/>
      <c r="JGP13" s="116"/>
      <c r="JGQ13" s="117"/>
      <c r="JGR13" s="117"/>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32"/>
      <c r="JLN13" s="929"/>
      <c r="JLO13" s="116"/>
      <c r="JLP13" s="117"/>
      <c r="JLQ13" s="117"/>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32"/>
      <c r="JQM13" s="929"/>
      <c r="JQN13" s="116"/>
      <c r="JQO13" s="117"/>
      <c r="JQP13" s="117"/>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32"/>
      <c r="JVL13" s="929"/>
      <c r="JVM13" s="116"/>
      <c r="JVN13" s="117"/>
      <c r="JVO13" s="117"/>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32"/>
      <c r="KAK13" s="929"/>
      <c r="KAL13" s="116"/>
      <c r="KAM13" s="117"/>
      <c r="KAN13" s="117"/>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32"/>
      <c r="KFJ13" s="929"/>
      <c r="KFK13" s="116"/>
      <c r="KFL13" s="117"/>
      <c r="KFM13" s="117"/>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32"/>
      <c r="KKI13" s="929"/>
      <c r="KKJ13" s="116"/>
      <c r="KKK13" s="117"/>
      <c r="KKL13" s="117"/>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32"/>
      <c r="KPH13" s="929"/>
      <c r="KPI13" s="116"/>
      <c r="KPJ13" s="117"/>
      <c r="KPK13" s="117"/>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32"/>
      <c r="KUG13" s="929"/>
      <c r="KUH13" s="116"/>
      <c r="KUI13" s="117"/>
      <c r="KUJ13" s="117"/>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32"/>
      <c r="KZF13" s="929"/>
      <c r="KZG13" s="116"/>
      <c r="KZH13" s="117"/>
      <c r="KZI13" s="117"/>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32"/>
      <c r="LEE13" s="929"/>
      <c r="LEF13" s="116"/>
      <c r="LEG13" s="117"/>
      <c r="LEH13" s="117"/>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32"/>
      <c r="LJD13" s="929"/>
      <c r="LJE13" s="116"/>
      <c r="LJF13" s="117"/>
      <c r="LJG13" s="117"/>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32"/>
      <c r="LOC13" s="929"/>
      <c r="LOD13" s="116"/>
      <c r="LOE13" s="117"/>
      <c r="LOF13" s="117"/>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32"/>
      <c r="LTB13" s="929"/>
      <c r="LTC13" s="116"/>
      <c r="LTD13" s="117"/>
      <c r="LTE13" s="117"/>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32"/>
      <c r="LYA13" s="929"/>
      <c r="LYB13" s="116"/>
      <c r="LYC13" s="117"/>
      <c r="LYD13" s="117"/>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32"/>
      <c r="MCZ13" s="929"/>
      <c r="MDA13" s="116"/>
      <c r="MDB13" s="117"/>
      <c r="MDC13" s="117"/>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32"/>
      <c r="MHY13" s="929"/>
      <c r="MHZ13" s="116"/>
      <c r="MIA13" s="117"/>
      <c r="MIB13" s="117"/>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32"/>
      <c r="MMX13" s="929"/>
      <c r="MMY13" s="116"/>
      <c r="MMZ13" s="117"/>
      <c r="MNA13" s="117"/>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32"/>
      <c r="MRW13" s="929"/>
      <c r="MRX13" s="116"/>
      <c r="MRY13" s="117"/>
      <c r="MRZ13" s="117"/>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32"/>
      <c r="MWV13" s="929"/>
      <c r="MWW13" s="116"/>
      <c r="MWX13" s="117"/>
      <c r="MWY13" s="117"/>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32"/>
      <c r="NBU13" s="929"/>
      <c r="NBV13" s="116"/>
      <c r="NBW13" s="117"/>
      <c r="NBX13" s="117"/>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32"/>
      <c r="NGT13" s="929"/>
      <c r="NGU13" s="116"/>
      <c r="NGV13" s="117"/>
      <c r="NGW13" s="117"/>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32"/>
      <c r="NLS13" s="929"/>
      <c r="NLT13" s="116"/>
      <c r="NLU13" s="117"/>
      <c r="NLV13" s="117"/>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32"/>
      <c r="NQR13" s="929"/>
      <c r="NQS13" s="116"/>
      <c r="NQT13" s="117"/>
      <c r="NQU13" s="117"/>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32"/>
      <c r="NVQ13" s="929"/>
      <c r="NVR13" s="116"/>
      <c r="NVS13" s="117"/>
      <c r="NVT13" s="117"/>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32"/>
      <c r="OAP13" s="929"/>
      <c r="OAQ13" s="116"/>
      <c r="OAR13" s="117"/>
      <c r="OAS13" s="117"/>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32"/>
      <c r="OFO13" s="929"/>
      <c r="OFP13" s="116"/>
      <c r="OFQ13" s="117"/>
      <c r="OFR13" s="117"/>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32"/>
      <c r="OKN13" s="929"/>
      <c r="OKO13" s="116"/>
      <c r="OKP13" s="117"/>
      <c r="OKQ13" s="117"/>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32"/>
      <c r="OPM13" s="929"/>
      <c r="OPN13" s="116"/>
      <c r="OPO13" s="117"/>
      <c r="OPP13" s="117"/>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32"/>
      <c r="OUL13" s="929"/>
      <c r="OUM13" s="116"/>
      <c r="OUN13" s="117"/>
      <c r="OUO13" s="117"/>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32"/>
      <c r="OZK13" s="929"/>
      <c r="OZL13" s="116"/>
      <c r="OZM13" s="117"/>
      <c r="OZN13" s="117"/>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32"/>
      <c r="PEJ13" s="929"/>
      <c r="PEK13" s="116"/>
      <c r="PEL13" s="117"/>
      <c r="PEM13" s="117"/>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32"/>
      <c r="PJI13" s="929"/>
      <c r="PJJ13" s="116"/>
      <c r="PJK13" s="117"/>
      <c r="PJL13" s="117"/>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32"/>
      <c r="POH13" s="929"/>
      <c r="POI13" s="116"/>
      <c r="POJ13" s="117"/>
      <c r="POK13" s="117"/>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32"/>
      <c r="PTG13" s="929"/>
      <c r="PTH13" s="116"/>
      <c r="PTI13" s="117"/>
      <c r="PTJ13" s="117"/>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32"/>
      <c r="PYF13" s="929"/>
      <c r="PYG13" s="116"/>
      <c r="PYH13" s="117"/>
      <c r="PYI13" s="117"/>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32"/>
      <c r="QDE13" s="929"/>
      <c r="QDF13" s="116"/>
      <c r="QDG13" s="117"/>
      <c r="QDH13" s="117"/>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32"/>
      <c r="QID13" s="929"/>
      <c r="QIE13" s="116"/>
      <c r="QIF13" s="117"/>
      <c r="QIG13" s="117"/>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32"/>
      <c r="QNC13" s="929"/>
      <c r="QND13" s="116"/>
      <c r="QNE13" s="117"/>
      <c r="QNF13" s="117"/>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32"/>
      <c r="QSB13" s="929"/>
      <c r="QSC13" s="116"/>
      <c r="QSD13" s="117"/>
      <c r="QSE13" s="117"/>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32"/>
      <c r="QXA13" s="929"/>
      <c r="QXB13" s="116"/>
      <c r="QXC13" s="117"/>
      <c r="QXD13" s="117"/>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32"/>
      <c r="RBZ13" s="929"/>
      <c r="RCA13" s="116"/>
      <c r="RCB13" s="117"/>
      <c r="RCC13" s="117"/>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32"/>
      <c r="RGY13" s="929"/>
      <c r="RGZ13" s="116"/>
      <c r="RHA13" s="117"/>
      <c r="RHB13" s="117"/>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32"/>
      <c r="RLX13" s="929"/>
      <c r="RLY13" s="116"/>
      <c r="RLZ13" s="117"/>
      <c r="RMA13" s="117"/>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32"/>
      <c r="RQW13" s="929"/>
      <c r="RQX13" s="116"/>
      <c r="RQY13" s="117"/>
      <c r="RQZ13" s="117"/>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32"/>
      <c r="RVV13" s="929"/>
      <c r="RVW13" s="116"/>
      <c r="RVX13" s="117"/>
      <c r="RVY13" s="117"/>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32"/>
      <c r="SAU13" s="929"/>
      <c r="SAV13" s="116"/>
      <c r="SAW13" s="117"/>
      <c r="SAX13" s="117"/>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32"/>
      <c r="SFT13" s="929"/>
      <c r="SFU13" s="116"/>
      <c r="SFV13" s="117"/>
      <c r="SFW13" s="117"/>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32"/>
      <c r="SKS13" s="929"/>
      <c r="SKT13" s="116"/>
      <c r="SKU13" s="117"/>
      <c r="SKV13" s="117"/>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32"/>
      <c r="SPR13" s="929"/>
      <c r="SPS13" s="116"/>
      <c r="SPT13" s="117"/>
      <c r="SPU13" s="117"/>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32"/>
      <c r="SUQ13" s="929"/>
      <c r="SUR13" s="116"/>
      <c r="SUS13" s="117"/>
      <c r="SUT13" s="117"/>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32"/>
      <c r="SZP13" s="929"/>
      <c r="SZQ13" s="116"/>
      <c r="SZR13" s="117"/>
      <c r="SZS13" s="117"/>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32"/>
      <c r="TEO13" s="929"/>
      <c r="TEP13" s="116"/>
      <c r="TEQ13" s="117"/>
      <c r="TER13" s="117"/>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32"/>
      <c r="TJN13" s="929"/>
      <c r="TJO13" s="116"/>
      <c r="TJP13" s="117"/>
      <c r="TJQ13" s="117"/>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32"/>
      <c r="TOM13" s="929"/>
      <c r="TON13" s="116"/>
      <c r="TOO13" s="117"/>
      <c r="TOP13" s="117"/>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32"/>
      <c r="TTL13" s="929"/>
      <c r="TTM13" s="116"/>
      <c r="TTN13" s="117"/>
      <c r="TTO13" s="117"/>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32"/>
      <c r="TYK13" s="929"/>
      <c r="TYL13" s="116"/>
      <c r="TYM13" s="117"/>
      <c r="TYN13" s="117"/>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32"/>
      <c r="UDJ13" s="929"/>
      <c r="UDK13" s="116"/>
      <c r="UDL13" s="117"/>
      <c r="UDM13" s="117"/>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32"/>
      <c r="UII13" s="929"/>
      <c r="UIJ13" s="116"/>
      <c r="UIK13" s="117"/>
      <c r="UIL13" s="117"/>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32"/>
      <c r="UNH13" s="929"/>
      <c r="UNI13" s="116"/>
      <c r="UNJ13" s="117"/>
      <c r="UNK13" s="117"/>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32"/>
      <c r="USG13" s="929"/>
      <c r="USH13" s="116"/>
      <c r="USI13" s="117"/>
      <c r="USJ13" s="117"/>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32"/>
      <c r="UXF13" s="929"/>
      <c r="UXG13" s="116"/>
      <c r="UXH13" s="117"/>
      <c r="UXI13" s="117"/>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32"/>
      <c r="VCE13" s="929"/>
      <c r="VCF13" s="116"/>
      <c r="VCG13" s="117"/>
      <c r="VCH13" s="117"/>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32"/>
      <c r="VHD13" s="929"/>
      <c r="VHE13" s="116"/>
      <c r="VHF13" s="117"/>
      <c r="VHG13" s="117"/>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32"/>
      <c r="VMC13" s="929"/>
      <c r="VMD13" s="116"/>
      <c r="VME13" s="117"/>
      <c r="VMF13" s="117"/>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32"/>
      <c r="VRB13" s="929"/>
      <c r="VRC13" s="116"/>
      <c r="VRD13" s="117"/>
      <c r="VRE13" s="117"/>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32"/>
      <c r="VWA13" s="929"/>
      <c r="VWB13" s="116"/>
      <c r="VWC13" s="117"/>
      <c r="VWD13" s="117"/>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32"/>
      <c r="WAZ13" s="929"/>
      <c r="WBA13" s="116"/>
      <c r="WBB13" s="117"/>
      <c r="WBC13" s="117"/>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32"/>
      <c r="WFY13" s="929"/>
      <c r="WFZ13" s="116"/>
      <c r="WGA13" s="117"/>
      <c r="WGB13" s="117"/>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32"/>
      <c r="WKX13" s="929"/>
      <c r="WKY13" s="116"/>
      <c r="WKZ13" s="117"/>
      <c r="WLA13" s="117"/>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32"/>
      <c r="WPW13" s="929"/>
      <c r="WPX13" s="116"/>
      <c r="WPY13" s="117"/>
      <c r="WPZ13" s="117"/>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32"/>
      <c r="WUV13" s="929"/>
      <c r="WUW13" s="116"/>
      <c r="WUX13" s="117"/>
      <c r="WUY13" s="117"/>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32"/>
      <c r="WZU13" s="929"/>
      <c r="WZV13" s="116"/>
      <c r="WZW13" s="117"/>
      <c r="WZX13" s="117"/>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30"/>
    </row>
    <row r="14" spans="1:16373" ht="16" thickBot="1">
      <c r="A14" s="933" t="s">
        <v>954</v>
      </c>
      <c r="B14" s="937" t="s">
        <v>955</v>
      </c>
      <c r="C14" s="114" t="s">
        <v>164</v>
      </c>
      <c r="D14" s="115">
        <v>6498</v>
      </c>
      <c r="E14" s="115">
        <f t="shared" si="45"/>
        <v>670</v>
      </c>
      <c r="F14" s="42">
        <v>0</v>
      </c>
      <c r="G14" s="42">
        <v>0</v>
      </c>
      <c r="H14" s="42">
        <v>0</v>
      </c>
      <c r="I14" s="42">
        <v>0</v>
      </c>
      <c r="J14" s="42">
        <v>0</v>
      </c>
      <c r="K14" s="42">
        <v>0</v>
      </c>
      <c r="L14" s="42">
        <v>0</v>
      </c>
      <c r="M14" s="42">
        <v>0</v>
      </c>
      <c r="N14" s="42">
        <v>0</v>
      </c>
      <c r="O14" s="42">
        <v>0</v>
      </c>
      <c r="P14" s="42">
        <v>0</v>
      </c>
      <c r="Q14" s="42">
        <v>0</v>
      </c>
      <c r="R14" s="42">
        <v>0</v>
      </c>
      <c r="S14" s="42">
        <v>670</v>
      </c>
      <c r="T14" s="42">
        <v>0</v>
      </c>
      <c r="U14" s="42">
        <v>0</v>
      </c>
      <c r="V14" s="42">
        <v>0</v>
      </c>
      <c r="W14" s="42">
        <v>0</v>
      </c>
      <c r="X14" s="42">
        <v>0</v>
      </c>
      <c r="Y14" s="42">
        <v>0</v>
      </c>
      <c r="Z14" s="42">
        <v>0</v>
      </c>
      <c r="AA14" s="42">
        <v>0</v>
      </c>
      <c r="AB14" s="42">
        <v>0</v>
      </c>
      <c r="AC14" s="42">
        <v>0</v>
      </c>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5"/>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30"/>
      <c r="NN14" s="927"/>
      <c r="NO14" s="114"/>
      <c r="NP14" s="115"/>
      <c r="NQ14" s="115"/>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30"/>
      <c r="SM14" s="927"/>
      <c r="SN14" s="114"/>
      <c r="SO14" s="115"/>
      <c r="SP14" s="115"/>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30"/>
      <c r="XL14" s="927"/>
      <c r="XM14" s="114"/>
      <c r="XN14" s="115"/>
      <c r="XO14" s="115"/>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30"/>
      <c r="ACK14" s="927"/>
      <c r="ACL14" s="114"/>
      <c r="ACM14" s="115"/>
      <c r="ACN14" s="115"/>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30"/>
      <c r="AHJ14" s="927"/>
      <c r="AHK14" s="114"/>
      <c r="AHL14" s="115"/>
      <c r="AHM14" s="115"/>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30"/>
      <c r="AMI14" s="927"/>
      <c r="AMJ14" s="114"/>
      <c r="AMK14" s="115"/>
      <c r="AML14" s="115"/>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30"/>
      <c r="ARH14" s="927"/>
      <c r="ARI14" s="114"/>
      <c r="ARJ14" s="115"/>
      <c r="ARK14" s="115"/>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30"/>
      <c r="AWG14" s="927"/>
      <c r="AWH14" s="114"/>
      <c r="AWI14" s="115"/>
      <c r="AWJ14" s="115"/>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30"/>
      <c r="BBF14" s="927"/>
      <c r="BBG14" s="114"/>
      <c r="BBH14" s="115"/>
      <c r="BBI14" s="115"/>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30"/>
      <c r="BGE14" s="927"/>
      <c r="BGF14" s="114"/>
      <c r="BGG14" s="115"/>
      <c r="BGH14" s="115"/>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30"/>
      <c r="BLD14" s="927"/>
      <c r="BLE14" s="114"/>
      <c r="BLF14" s="115"/>
      <c r="BLG14" s="115"/>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30"/>
      <c r="BQC14" s="927"/>
      <c r="BQD14" s="114"/>
      <c r="BQE14" s="115"/>
      <c r="BQF14" s="115"/>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30"/>
      <c r="BVB14" s="927"/>
      <c r="BVC14" s="114"/>
      <c r="BVD14" s="115"/>
      <c r="BVE14" s="115"/>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30"/>
      <c r="CAA14" s="927"/>
      <c r="CAB14" s="114"/>
      <c r="CAC14" s="115"/>
      <c r="CAD14" s="115"/>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30"/>
      <c r="CEZ14" s="927"/>
      <c r="CFA14" s="114"/>
      <c r="CFB14" s="115"/>
      <c r="CFC14" s="115"/>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30"/>
      <c r="CJY14" s="927"/>
      <c r="CJZ14" s="114"/>
      <c r="CKA14" s="115"/>
      <c r="CKB14" s="115"/>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30"/>
      <c r="COX14" s="927"/>
      <c r="COY14" s="114"/>
      <c r="COZ14" s="115"/>
      <c r="CPA14" s="115"/>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30"/>
      <c r="CTW14" s="927"/>
      <c r="CTX14" s="114"/>
      <c r="CTY14" s="115"/>
      <c r="CTZ14" s="115"/>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30"/>
      <c r="CYV14" s="927"/>
      <c r="CYW14" s="114"/>
      <c r="CYX14" s="115"/>
      <c r="CYY14" s="115"/>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30"/>
      <c r="DDU14" s="927"/>
      <c r="DDV14" s="114"/>
      <c r="DDW14" s="115"/>
      <c r="DDX14" s="115"/>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30"/>
      <c r="DIT14" s="927"/>
      <c r="DIU14" s="114"/>
      <c r="DIV14" s="115"/>
      <c r="DIW14" s="115"/>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30"/>
      <c r="DNS14" s="927"/>
      <c r="DNT14" s="114"/>
      <c r="DNU14" s="115"/>
      <c r="DNV14" s="115"/>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30"/>
      <c r="DSR14" s="927"/>
      <c r="DSS14" s="114"/>
      <c r="DST14" s="115"/>
      <c r="DSU14" s="115"/>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30"/>
      <c r="DXQ14" s="927"/>
      <c r="DXR14" s="114"/>
      <c r="DXS14" s="115"/>
      <c r="DXT14" s="115"/>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30"/>
      <c r="ECP14" s="927"/>
      <c r="ECQ14" s="114"/>
      <c r="ECR14" s="115"/>
      <c r="ECS14" s="115"/>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30"/>
      <c r="EHO14" s="927"/>
      <c r="EHP14" s="114"/>
      <c r="EHQ14" s="115"/>
      <c r="EHR14" s="115"/>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30"/>
      <c r="EMN14" s="927"/>
      <c r="EMO14" s="114"/>
      <c r="EMP14" s="115"/>
      <c r="EMQ14" s="115"/>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30"/>
      <c r="ERM14" s="927"/>
      <c r="ERN14" s="114"/>
      <c r="ERO14" s="115"/>
      <c r="ERP14" s="115"/>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30"/>
      <c r="EWL14" s="927"/>
      <c r="EWM14" s="114"/>
      <c r="EWN14" s="115"/>
      <c r="EWO14" s="115"/>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30"/>
      <c r="FBK14" s="927"/>
      <c r="FBL14" s="114"/>
      <c r="FBM14" s="115"/>
      <c r="FBN14" s="115"/>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30"/>
      <c r="FGJ14" s="927"/>
      <c r="FGK14" s="114"/>
      <c r="FGL14" s="115"/>
      <c r="FGM14" s="115"/>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30"/>
      <c r="FLI14" s="927"/>
      <c r="FLJ14" s="114"/>
      <c r="FLK14" s="115"/>
      <c r="FLL14" s="115"/>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30"/>
      <c r="FQH14" s="927"/>
      <c r="FQI14" s="114"/>
      <c r="FQJ14" s="115"/>
      <c r="FQK14" s="115"/>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30"/>
      <c r="FVG14" s="927"/>
      <c r="FVH14" s="114"/>
      <c r="FVI14" s="115"/>
      <c r="FVJ14" s="115"/>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30"/>
      <c r="GAF14" s="927"/>
      <c r="GAG14" s="114"/>
      <c r="GAH14" s="115"/>
      <c r="GAI14" s="115"/>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30"/>
      <c r="GFE14" s="927"/>
      <c r="GFF14" s="114"/>
      <c r="GFG14" s="115"/>
      <c r="GFH14" s="115"/>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30"/>
      <c r="GKD14" s="927"/>
      <c r="GKE14" s="114"/>
      <c r="GKF14" s="115"/>
      <c r="GKG14" s="115"/>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30"/>
      <c r="GPC14" s="927"/>
      <c r="GPD14" s="114"/>
      <c r="GPE14" s="115"/>
      <c r="GPF14" s="115"/>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30"/>
      <c r="GUB14" s="927"/>
      <c r="GUC14" s="114"/>
      <c r="GUD14" s="115"/>
      <c r="GUE14" s="115"/>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30"/>
      <c r="GZA14" s="927"/>
      <c r="GZB14" s="114"/>
      <c r="GZC14" s="115"/>
      <c r="GZD14" s="115"/>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30"/>
      <c r="HDZ14" s="927"/>
      <c r="HEA14" s="114"/>
      <c r="HEB14" s="115"/>
      <c r="HEC14" s="115"/>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30"/>
      <c r="HIY14" s="927"/>
      <c r="HIZ14" s="114"/>
      <c r="HJA14" s="115"/>
      <c r="HJB14" s="115"/>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30"/>
      <c r="HNX14" s="927"/>
      <c r="HNY14" s="114"/>
      <c r="HNZ14" s="115"/>
      <c r="HOA14" s="115"/>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30"/>
      <c r="HSW14" s="927"/>
      <c r="HSX14" s="114"/>
      <c r="HSY14" s="115"/>
      <c r="HSZ14" s="115"/>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30"/>
      <c r="HXV14" s="927"/>
      <c r="HXW14" s="114"/>
      <c r="HXX14" s="115"/>
      <c r="HXY14" s="115"/>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30"/>
      <c r="ICU14" s="927"/>
      <c r="ICV14" s="114"/>
      <c r="ICW14" s="115"/>
      <c r="ICX14" s="115"/>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30"/>
      <c r="IHT14" s="927"/>
      <c r="IHU14" s="114"/>
      <c r="IHV14" s="115"/>
      <c r="IHW14" s="115"/>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30"/>
      <c r="IMS14" s="927"/>
      <c r="IMT14" s="114"/>
      <c r="IMU14" s="115"/>
      <c r="IMV14" s="115"/>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30"/>
      <c r="IRR14" s="927"/>
      <c r="IRS14" s="114"/>
      <c r="IRT14" s="115"/>
      <c r="IRU14" s="115"/>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30"/>
      <c r="IWQ14" s="927"/>
      <c r="IWR14" s="114"/>
      <c r="IWS14" s="115"/>
      <c r="IWT14" s="115"/>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30"/>
      <c r="JBP14" s="927"/>
      <c r="JBQ14" s="114"/>
      <c r="JBR14" s="115"/>
      <c r="JBS14" s="115"/>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30"/>
      <c r="JGO14" s="927"/>
      <c r="JGP14" s="114"/>
      <c r="JGQ14" s="115"/>
      <c r="JGR14" s="115"/>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30"/>
      <c r="JLN14" s="927"/>
      <c r="JLO14" s="114"/>
      <c r="JLP14" s="115"/>
      <c r="JLQ14" s="115"/>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30"/>
      <c r="JQM14" s="927"/>
      <c r="JQN14" s="114"/>
      <c r="JQO14" s="115"/>
      <c r="JQP14" s="115"/>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30"/>
      <c r="JVL14" s="927"/>
      <c r="JVM14" s="114"/>
      <c r="JVN14" s="115"/>
      <c r="JVO14" s="115"/>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30"/>
      <c r="KAK14" s="927"/>
      <c r="KAL14" s="114"/>
      <c r="KAM14" s="115"/>
      <c r="KAN14" s="115"/>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30"/>
      <c r="KFJ14" s="927"/>
      <c r="KFK14" s="114"/>
      <c r="KFL14" s="115"/>
      <c r="KFM14" s="115"/>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30"/>
      <c r="KKI14" s="927"/>
      <c r="KKJ14" s="114"/>
      <c r="KKK14" s="115"/>
      <c r="KKL14" s="115"/>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30"/>
      <c r="KPH14" s="927"/>
      <c r="KPI14" s="114"/>
      <c r="KPJ14" s="115"/>
      <c r="KPK14" s="115"/>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30"/>
      <c r="KUG14" s="927"/>
      <c r="KUH14" s="114"/>
      <c r="KUI14" s="115"/>
      <c r="KUJ14" s="115"/>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30"/>
      <c r="KZF14" s="927"/>
      <c r="KZG14" s="114"/>
      <c r="KZH14" s="115"/>
      <c r="KZI14" s="115"/>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30"/>
      <c r="LEE14" s="927"/>
      <c r="LEF14" s="114"/>
      <c r="LEG14" s="115"/>
      <c r="LEH14" s="115"/>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30"/>
      <c r="LJD14" s="927"/>
      <c r="LJE14" s="114"/>
      <c r="LJF14" s="115"/>
      <c r="LJG14" s="115"/>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30"/>
      <c r="LOC14" s="927"/>
      <c r="LOD14" s="114"/>
      <c r="LOE14" s="115"/>
      <c r="LOF14" s="115"/>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30"/>
      <c r="LTB14" s="927"/>
      <c r="LTC14" s="114"/>
      <c r="LTD14" s="115"/>
      <c r="LTE14" s="115"/>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30"/>
      <c r="LYA14" s="927"/>
      <c r="LYB14" s="114"/>
      <c r="LYC14" s="115"/>
      <c r="LYD14" s="115"/>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30"/>
      <c r="MCZ14" s="927"/>
      <c r="MDA14" s="114"/>
      <c r="MDB14" s="115"/>
      <c r="MDC14" s="115"/>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30"/>
      <c r="MHY14" s="927"/>
      <c r="MHZ14" s="114"/>
      <c r="MIA14" s="115"/>
      <c r="MIB14" s="115"/>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30"/>
      <c r="MMX14" s="927"/>
      <c r="MMY14" s="114"/>
      <c r="MMZ14" s="115"/>
      <c r="MNA14" s="115"/>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30"/>
      <c r="MRW14" s="927"/>
      <c r="MRX14" s="114"/>
      <c r="MRY14" s="115"/>
      <c r="MRZ14" s="115"/>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30"/>
      <c r="MWV14" s="927"/>
      <c r="MWW14" s="114"/>
      <c r="MWX14" s="115"/>
      <c r="MWY14" s="115"/>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30"/>
      <c r="NBU14" s="927"/>
      <c r="NBV14" s="114"/>
      <c r="NBW14" s="115"/>
      <c r="NBX14" s="115"/>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30"/>
      <c r="NGT14" s="927"/>
      <c r="NGU14" s="114"/>
      <c r="NGV14" s="115"/>
      <c r="NGW14" s="115"/>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30"/>
      <c r="NLS14" s="927"/>
      <c r="NLT14" s="114"/>
      <c r="NLU14" s="115"/>
      <c r="NLV14" s="115"/>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30"/>
      <c r="NQR14" s="927"/>
      <c r="NQS14" s="114"/>
      <c r="NQT14" s="115"/>
      <c r="NQU14" s="115"/>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30"/>
      <c r="NVQ14" s="927"/>
      <c r="NVR14" s="114"/>
      <c r="NVS14" s="115"/>
      <c r="NVT14" s="115"/>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30"/>
      <c r="OAP14" s="927"/>
      <c r="OAQ14" s="114"/>
      <c r="OAR14" s="115"/>
      <c r="OAS14" s="115"/>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30"/>
      <c r="OFO14" s="927"/>
      <c r="OFP14" s="114"/>
      <c r="OFQ14" s="115"/>
      <c r="OFR14" s="115"/>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30"/>
      <c r="OKN14" s="927"/>
      <c r="OKO14" s="114"/>
      <c r="OKP14" s="115"/>
      <c r="OKQ14" s="115"/>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30"/>
      <c r="OPM14" s="927"/>
      <c r="OPN14" s="114"/>
      <c r="OPO14" s="115"/>
      <c r="OPP14" s="115"/>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30"/>
      <c r="OUL14" s="927"/>
      <c r="OUM14" s="114"/>
      <c r="OUN14" s="115"/>
      <c r="OUO14" s="115"/>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30"/>
      <c r="OZK14" s="927"/>
      <c r="OZL14" s="114"/>
      <c r="OZM14" s="115"/>
      <c r="OZN14" s="115"/>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30"/>
      <c r="PEJ14" s="927"/>
      <c r="PEK14" s="114"/>
      <c r="PEL14" s="115"/>
      <c r="PEM14" s="115"/>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30"/>
      <c r="PJI14" s="927"/>
      <c r="PJJ14" s="114"/>
      <c r="PJK14" s="115"/>
      <c r="PJL14" s="115"/>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30"/>
      <c r="POH14" s="927"/>
      <c r="POI14" s="114"/>
      <c r="POJ14" s="115"/>
      <c r="POK14" s="115"/>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30"/>
      <c r="PTG14" s="927"/>
      <c r="PTH14" s="114"/>
      <c r="PTI14" s="115"/>
      <c r="PTJ14" s="115"/>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30"/>
      <c r="PYF14" s="927"/>
      <c r="PYG14" s="114"/>
      <c r="PYH14" s="115"/>
      <c r="PYI14" s="115"/>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30"/>
      <c r="QDE14" s="927"/>
      <c r="QDF14" s="114"/>
      <c r="QDG14" s="115"/>
      <c r="QDH14" s="115"/>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30"/>
      <c r="QID14" s="927"/>
      <c r="QIE14" s="114"/>
      <c r="QIF14" s="115"/>
      <c r="QIG14" s="115"/>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30"/>
      <c r="QNC14" s="927"/>
      <c r="QND14" s="114"/>
      <c r="QNE14" s="115"/>
      <c r="QNF14" s="115"/>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30"/>
      <c r="QSB14" s="927"/>
      <c r="QSC14" s="114"/>
      <c r="QSD14" s="115"/>
      <c r="QSE14" s="115"/>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30"/>
      <c r="QXA14" s="927"/>
      <c r="QXB14" s="114"/>
      <c r="QXC14" s="115"/>
      <c r="QXD14" s="115"/>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30"/>
      <c r="RBZ14" s="927"/>
      <c r="RCA14" s="114"/>
      <c r="RCB14" s="115"/>
      <c r="RCC14" s="115"/>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30"/>
      <c r="RGY14" s="927"/>
      <c r="RGZ14" s="114"/>
      <c r="RHA14" s="115"/>
      <c r="RHB14" s="115"/>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30"/>
      <c r="RLX14" s="927"/>
      <c r="RLY14" s="114"/>
      <c r="RLZ14" s="115"/>
      <c r="RMA14" s="115"/>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30"/>
      <c r="RQW14" s="927"/>
      <c r="RQX14" s="114"/>
      <c r="RQY14" s="115"/>
      <c r="RQZ14" s="115"/>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30"/>
      <c r="RVV14" s="927"/>
      <c r="RVW14" s="114"/>
      <c r="RVX14" s="115"/>
      <c r="RVY14" s="115"/>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30"/>
      <c r="SAU14" s="927"/>
      <c r="SAV14" s="114"/>
      <c r="SAW14" s="115"/>
      <c r="SAX14" s="115"/>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30"/>
      <c r="SFT14" s="927"/>
      <c r="SFU14" s="114"/>
      <c r="SFV14" s="115"/>
      <c r="SFW14" s="115"/>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30"/>
      <c r="SKS14" s="927"/>
      <c r="SKT14" s="114"/>
      <c r="SKU14" s="115"/>
      <c r="SKV14" s="115"/>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30"/>
      <c r="SPR14" s="927"/>
      <c r="SPS14" s="114"/>
      <c r="SPT14" s="115"/>
      <c r="SPU14" s="115"/>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30"/>
      <c r="SUQ14" s="927"/>
      <c r="SUR14" s="114"/>
      <c r="SUS14" s="115"/>
      <c r="SUT14" s="115"/>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30"/>
      <c r="SZP14" s="927"/>
      <c r="SZQ14" s="114"/>
      <c r="SZR14" s="115"/>
      <c r="SZS14" s="115"/>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30"/>
      <c r="TEO14" s="927"/>
      <c r="TEP14" s="114"/>
      <c r="TEQ14" s="115"/>
      <c r="TER14" s="115"/>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30"/>
      <c r="TJN14" s="927"/>
      <c r="TJO14" s="114"/>
      <c r="TJP14" s="115"/>
      <c r="TJQ14" s="115"/>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30"/>
      <c r="TOM14" s="927"/>
      <c r="TON14" s="114"/>
      <c r="TOO14" s="115"/>
      <c r="TOP14" s="115"/>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30"/>
      <c r="TTL14" s="927"/>
      <c r="TTM14" s="114"/>
      <c r="TTN14" s="115"/>
      <c r="TTO14" s="115"/>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30"/>
      <c r="TYK14" s="927"/>
      <c r="TYL14" s="114"/>
      <c r="TYM14" s="115"/>
      <c r="TYN14" s="115"/>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30"/>
      <c r="UDJ14" s="927"/>
      <c r="UDK14" s="114"/>
      <c r="UDL14" s="115"/>
      <c r="UDM14" s="115"/>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30"/>
      <c r="UII14" s="927"/>
      <c r="UIJ14" s="114"/>
      <c r="UIK14" s="115"/>
      <c r="UIL14" s="115"/>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30"/>
      <c r="UNH14" s="927"/>
      <c r="UNI14" s="114"/>
      <c r="UNJ14" s="115"/>
      <c r="UNK14" s="115"/>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30"/>
      <c r="USG14" s="927"/>
      <c r="USH14" s="114"/>
      <c r="USI14" s="115"/>
      <c r="USJ14" s="115"/>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30"/>
      <c r="UXF14" s="927"/>
      <c r="UXG14" s="114"/>
      <c r="UXH14" s="115"/>
      <c r="UXI14" s="115"/>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30"/>
      <c r="VCE14" s="927"/>
      <c r="VCF14" s="114"/>
      <c r="VCG14" s="115"/>
      <c r="VCH14" s="115"/>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30"/>
      <c r="VHD14" s="927"/>
      <c r="VHE14" s="114"/>
      <c r="VHF14" s="115"/>
      <c r="VHG14" s="115"/>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30"/>
      <c r="VMC14" s="927"/>
      <c r="VMD14" s="114"/>
      <c r="VME14" s="115"/>
      <c r="VMF14" s="115"/>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30"/>
      <c r="VRB14" s="927"/>
      <c r="VRC14" s="114"/>
      <c r="VRD14" s="115"/>
      <c r="VRE14" s="115"/>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30"/>
      <c r="VWA14" s="927"/>
      <c r="VWB14" s="114"/>
      <c r="VWC14" s="115"/>
      <c r="VWD14" s="115"/>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30"/>
      <c r="WAZ14" s="927"/>
      <c r="WBA14" s="114"/>
      <c r="WBB14" s="115"/>
      <c r="WBC14" s="115"/>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30"/>
      <c r="WFY14" s="927"/>
      <c r="WFZ14" s="114"/>
      <c r="WGA14" s="115"/>
      <c r="WGB14" s="115"/>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30"/>
      <c r="WKX14" s="927"/>
      <c r="WKY14" s="114"/>
      <c r="WKZ14" s="115"/>
      <c r="WLA14" s="115"/>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30"/>
      <c r="WPW14" s="927"/>
      <c r="WPX14" s="114"/>
      <c r="WPY14" s="115"/>
      <c r="WPZ14" s="115"/>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30"/>
      <c r="WUV14" s="927"/>
      <c r="WUW14" s="114"/>
      <c r="WUX14" s="115"/>
      <c r="WUY14" s="115"/>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30"/>
      <c r="WZU14" s="927"/>
      <c r="WZV14" s="114"/>
      <c r="WZW14" s="115"/>
      <c r="WZX14" s="115"/>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30"/>
    </row>
    <row r="15" spans="1:16373" ht="16" thickBot="1">
      <c r="A15" s="934"/>
      <c r="B15" s="938"/>
      <c r="C15" s="112" t="s">
        <v>957</v>
      </c>
      <c r="D15" s="113">
        <v>6498</v>
      </c>
      <c r="E15" s="113">
        <f t="shared" si="45"/>
        <v>211</v>
      </c>
      <c r="F15" s="8">
        <v>0</v>
      </c>
      <c r="G15" s="8">
        <v>0</v>
      </c>
      <c r="H15" s="8">
        <v>0</v>
      </c>
      <c r="I15" s="8">
        <v>0</v>
      </c>
      <c r="J15" s="8">
        <v>0</v>
      </c>
      <c r="K15" s="8">
        <v>0</v>
      </c>
      <c r="L15" s="8">
        <v>0</v>
      </c>
      <c r="M15" s="8">
        <v>0</v>
      </c>
      <c r="N15" s="8">
        <v>0</v>
      </c>
      <c r="O15" s="8">
        <v>0</v>
      </c>
      <c r="P15" s="8">
        <v>0</v>
      </c>
      <c r="Q15" s="8">
        <v>0</v>
      </c>
      <c r="R15" s="8">
        <v>0</v>
      </c>
      <c r="S15" s="8">
        <v>211</v>
      </c>
      <c r="T15" s="8">
        <v>0</v>
      </c>
      <c r="U15" s="8">
        <v>0</v>
      </c>
      <c r="V15" s="8">
        <v>0</v>
      </c>
      <c r="W15" s="8">
        <v>0</v>
      </c>
      <c r="X15" s="8">
        <v>0</v>
      </c>
      <c r="Y15" s="8">
        <v>0</v>
      </c>
      <c r="Z15" s="8">
        <v>0</v>
      </c>
      <c r="AA15" s="8">
        <v>0</v>
      </c>
      <c r="AB15" s="8">
        <v>0</v>
      </c>
      <c r="AC15" s="8">
        <v>0</v>
      </c>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3"/>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31"/>
      <c r="NN15" s="928"/>
      <c r="NO15" s="112"/>
      <c r="NP15" s="113"/>
      <c r="NQ15" s="113"/>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31"/>
      <c r="SM15" s="928"/>
      <c r="SN15" s="112"/>
      <c r="SO15" s="113"/>
      <c r="SP15" s="113"/>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31"/>
      <c r="XL15" s="928"/>
      <c r="XM15" s="112"/>
      <c r="XN15" s="113"/>
      <c r="XO15" s="113"/>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31"/>
      <c r="ACK15" s="928"/>
      <c r="ACL15" s="112"/>
      <c r="ACM15" s="113"/>
      <c r="ACN15" s="113"/>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31"/>
      <c r="AHJ15" s="928"/>
      <c r="AHK15" s="112"/>
      <c r="AHL15" s="113"/>
      <c r="AHM15" s="113"/>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31"/>
      <c r="AMI15" s="928"/>
      <c r="AMJ15" s="112"/>
      <c r="AMK15" s="113"/>
      <c r="AML15" s="113"/>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31"/>
      <c r="ARH15" s="928"/>
      <c r="ARI15" s="112"/>
      <c r="ARJ15" s="113"/>
      <c r="ARK15" s="113"/>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31"/>
      <c r="AWG15" s="928"/>
      <c r="AWH15" s="112"/>
      <c r="AWI15" s="113"/>
      <c r="AWJ15" s="113"/>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31"/>
      <c r="BBF15" s="928"/>
      <c r="BBG15" s="112"/>
      <c r="BBH15" s="113"/>
      <c r="BBI15" s="113"/>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31"/>
      <c r="BGE15" s="928"/>
      <c r="BGF15" s="112"/>
      <c r="BGG15" s="113"/>
      <c r="BGH15" s="113"/>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31"/>
      <c r="BLD15" s="928"/>
      <c r="BLE15" s="112"/>
      <c r="BLF15" s="113"/>
      <c r="BLG15" s="113"/>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31"/>
      <c r="BQC15" s="928"/>
      <c r="BQD15" s="112"/>
      <c r="BQE15" s="113"/>
      <c r="BQF15" s="113"/>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31"/>
      <c r="BVB15" s="928"/>
      <c r="BVC15" s="112"/>
      <c r="BVD15" s="113"/>
      <c r="BVE15" s="113"/>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31"/>
      <c r="CAA15" s="928"/>
      <c r="CAB15" s="112"/>
      <c r="CAC15" s="113"/>
      <c r="CAD15" s="113"/>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31"/>
      <c r="CEZ15" s="928"/>
      <c r="CFA15" s="112"/>
      <c r="CFB15" s="113"/>
      <c r="CFC15" s="113"/>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31"/>
      <c r="CJY15" s="928"/>
      <c r="CJZ15" s="112"/>
      <c r="CKA15" s="113"/>
      <c r="CKB15" s="113"/>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31"/>
      <c r="COX15" s="928"/>
      <c r="COY15" s="112"/>
      <c r="COZ15" s="113"/>
      <c r="CPA15" s="113"/>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31"/>
      <c r="CTW15" s="928"/>
      <c r="CTX15" s="112"/>
      <c r="CTY15" s="113"/>
      <c r="CTZ15" s="113"/>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31"/>
      <c r="CYV15" s="928"/>
      <c r="CYW15" s="112"/>
      <c r="CYX15" s="113"/>
      <c r="CYY15" s="113"/>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31"/>
      <c r="DDU15" s="928"/>
      <c r="DDV15" s="112"/>
      <c r="DDW15" s="113"/>
      <c r="DDX15" s="113"/>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31"/>
      <c r="DIT15" s="928"/>
      <c r="DIU15" s="112"/>
      <c r="DIV15" s="113"/>
      <c r="DIW15" s="113"/>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31"/>
      <c r="DNS15" s="928"/>
      <c r="DNT15" s="112"/>
      <c r="DNU15" s="113"/>
      <c r="DNV15" s="113"/>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31"/>
      <c r="DSR15" s="928"/>
      <c r="DSS15" s="112"/>
      <c r="DST15" s="113"/>
      <c r="DSU15" s="113"/>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31"/>
      <c r="DXQ15" s="928"/>
      <c r="DXR15" s="112"/>
      <c r="DXS15" s="113"/>
      <c r="DXT15" s="113"/>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31"/>
      <c r="ECP15" s="928"/>
      <c r="ECQ15" s="112"/>
      <c r="ECR15" s="113"/>
      <c r="ECS15" s="113"/>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31"/>
      <c r="EHO15" s="928"/>
      <c r="EHP15" s="112"/>
      <c r="EHQ15" s="113"/>
      <c r="EHR15" s="113"/>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31"/>
      <c r="EMN15" s="928"/>
      <c r="EMO15" s="112"/>
      <c r="EMP15" s="113"/>
      <c r="EMQ15" s="113"/>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31"/>
      <c r="ERM15" s="928"/>
      <c r="ERN15" s="112"/>
      <c r="ERO15" s="113"/>
      <c r="ERP15" s="113"/>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31"/>
      <c r="EWL15" s="928"/>
      <c r="EWM15" s="112"/>
      <c r="EWN15" s="113"/>
      <c r="EWO15" s="113"/>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31"/>
      <c r="FBK15" s="928"/>
      <c r="FBL15" s="112"/>
      <c r="FBM15" s="113"/>
      <c r="FBN15" s="113"/>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31"/>
      <c r="FGJ15" s="928"/>
      <c r="FGK15" s="112"/>
      <c r="FGL15" s="113"/>
      <c r="FGM15" s="113"/>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31"/>
      <c r="FLI15" s="928"/>
      <c r="FLJ15" s="112"/>
      <c r="FLK15" s="113"/>
      <c r="FLL15" s="113"/>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31"/>
      <c r="FQH15" s="928"/>
      <c r="FQI15" s="112"/>
      <c r="FQJ15" s="113"/>
      <c r="FQK15" s="113"/>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31"/>
      <c r="FVG15" s="928"/>
      <c r="FVH15" s="112"/>
      <c r="FVI15" s="113"/>
      <c r="FVJ15" s="113"/>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31"/>
      <c r="GAF15" s="928"/>
      <c r="GAG15" s="112"/>
      <c r="GAH15" s="113"/>
      <c r="GAI15" s="113"/>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31"/>
      <c r="GFE15" s="928"/>
      <c r="GFF15" s="112"/>
      <c r="GFG15" s="113"/>
      <c r="GFH15" s="113"/>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31"/>
      <c r="GKD15" s="928"/>
      <c r="GKE15" s="112"/>
      <c r="GKF15" s="113"/>
      <c r="GKG15" s="113"/>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31"/>
      <c r="GPC15" s="928"/>
      <c r="GPD15" s="112"/>
      <c r="GPE15" s="113"/>
      <c r="GPF15" s="113"/>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31"/>
      <c r="GUB15" s="928"/>
      <c r="GUC15" s="112"/>
      <c r="GUD15" s="113"/>
      <c r="GUE15" s="113"/>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31"/>
      <c r="GZA15" s="928"/>
      <c r="GZB15" s="112"/>
      <c r="GZC15" s="113"/>
      <c r="GZD15" s="113"/>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31"/>
      <c r="HDZ15" s="928"/>
      <c r="HEA15" s="112"/>
      <c r="HEB15" s="113"/>
      <c r="HEC15" s="113"/>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31"/>
      <c r="HIY15" s="928"/>
      <c r="HIZ15" s="112"/>
      <c r="HJA15" s="113"/>
      <c r="HJB15" s="113"/>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31"/>
      <c r="HNX15" s="928"/>
      <c r="HNY15" s="112"/>
      <c r="HNZ15" s="113"/>
      <c r="HOA15" s="113"/>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31"/>
      <c r="HSW15" s="928"/>
      <c r="HSX15" s="112"/>
      <c r="HSY15" s="113"/>
      <c r="HSZ15" s="113"/>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31"/>
      <c r="HXV15" s="928"/>
      <c r="HXW15" s="112"/>
      <c r="HXX15" s="113"/>
      <c r="HXY15" s="113"/>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31"/>
      <c r="ICU15" s="928"/>
      <c r="ICV15" s="112"/>
      <c r="ICW15" s="113"/>
      <c r="ICX15" s="113"/>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31"/>
      <c r="IHT15" s="928"/>
      <c r="IHU15" s="112"/>
      <c r="IHV15" s="113"/>
      <c r="IHW15" s="113"/>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31"/>
      <c r="IMS15" s="928"/>
      <c r="IMT15" s="112"/>
      <c r="IMU15" s="113"/>
      <c r="IMV15" s="113"/>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31"/>
      <c r="IRR15" s="928"/>
      <c r="IRS15" s="112"/>
      <c r="IRT15" s="113"/>
      <c r="IRU15" s="113"/>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31"/>
      <c r="IWQ15" s="928"/>
      <c r="IWR15" s="112"/>
      <c r="IWS15" s="113"/>
      <c r="IWT15" s="113"/>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31"/>
      <c r="JBP15" s="928"/>
      <c r="JBQ15" s="112"/>
      <c r="JBR15" s="113"/>
      <c r="JBS15" s="113"/>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31"/>
      <c r="JGO15" s="928"/>
      <c r="JGP15" s="112"/>
      <c r="JGQ15" s="113"/>
      <c r="JGR15" s="113"/>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31"/>
      <c r="JLN15" s="928"/>
      <c r="JLO15" s="112"/>
      <c r="JLP15" s="113"/>
      <c r="JLQ15" s="113"/>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31"/>
      <c r="JQM15" s="928"/>
      <c r="JQN15" s="112"/>
      <c r="JQO15" s="113"/>
      <c r="JQP15" s="113"/>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31"/>
      <c r="JVL15" s="928"/>
      <c r="JVM15" s="112"/>
      <c r="JVN15" s="113"/>
      <c r="JVO15" s="113"/>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31"/>
      <c r="KAK15" s="928"/>
      <c r="KAL15" s="112"/>
      <c r="KAM15" s="113"/>
      <c r="KAN15" s="113"/>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31"/>
      <c r="KFJ15" s="928"/>
      <c r="KFK15" s="112"/>
      <c r="KFL15" s="113"/>
      <c r="KFM15" s="113"/>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31"/>
      <c r="KKI15" s="928"/>
      <c r="KKJ15" s="112"/>
      <c r="KKK15" s="113"/>
      <c r="KKL15" s="113"/>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31"/>
      <c r="KPH15" s="928"/>
      <c r="KPI15" s="112"/>
      <c r="KPJ15" s="113"/>
      <c r="KPK15" s="113"/>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31"/>
      <c r="KUG15" s="928"/>
      <c r="KUH15" s="112"/>
      <c r="KUI15" s="113"/>
      <c r="KUJ15" s="113"/>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31"/>
      <c r="KZF15" s="928"/>
      <c r="KZG15" s="112"/>
      <c r="KZH15" s="113"/>
      <c r="KZI15" s="113"/>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31"/>
      <c r="LEE15" s="928"/>
      <c r="LEF15" s="112"/>
      <c r="LEG15" s="113"/>
      <c r="LEH15" s="113"/>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31"/>
      <c r="LJD15" s="928"/>
      <c r="LJE15" s="112"/>
      <c r="LJF15" s="113"/>
      <c r="LJG15" s="113"/>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31"/>
      <c r="LOC15" s="928"/>
      <c r="LOD15" s="112"/>
      <c r="LOE15" s="113"/>
      <c r="LOF15" s="113"/>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31"/>
      <c r="LTB15" s="928"/>
      <c r="LTC15" s="112"/>
      <c r="LTD15" s="113"/>
      <c r="LTE15" s="113"/>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31"/>
      <c r="LYA15" s="928"/>
      <c r="LYB15" s="112"/>
      <c r="LYC15" s="113"/>
      <c r="LYD15" s="113"/>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31"/>
      <c r="MCZ15" s="928"/>
      <c r="MDA15" s="112"/>
      <c r="MDB15" s="113"/>
      <c r="MDC15" s="113"/>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31"/>
      <c r="MHY15" s="928"/>
      <c r="MHZ15" s="112"/>
      <c r="MIA15" s="113"/>
      <c r="MIB15" s="113"/>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31"/>
      <c r="MMX15" s="928"/>
      <c r="MMY15" s="112"/>
      <c r="MMZ15" s="113"/>
      <c r="MNA15" s="113"/>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31"/>
      <c r="MRW15" s="928"/>
      <c r="MRX15" s="112"/>
      <c r="MRY15" s="113"/>
      <c r="MRZ15" s="113"/>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31"/>
      <c r="MWV15" s="928"/>
      <c r="MWW15" s="112"/>
      <c r="MWX15" s="113"/>
      <c r="MWY15" s="113"/>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31"/>
      <c r="NBU15" s="928"/>
      <c r="NBV15" s="112"/>
      <c r="NBW15" s="113"/>
      <c r="NBX15" s="113"/>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31"/>
      <c r="NGT15" s="928"/>
      <c r="NGU15" s="112"/>
      <c r="NGV15" s="113"/>
      <c r="NGW15" s="113"/>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31"/>
      <c r="NLS15" s="928"/>
      <c r="NLT15" s="112"/>
      <c r="NLU15" s="113"/>
      <c r="NLV15" s="113"/>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31"/>
      <c r="NQR15" s="928"/>
      <c r="NQS15" s="112"/>
      <c r="NQT15" s="113"/>
      <c r="NQU15" s="113"/>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31"/>
      <c r="NVQ15" s="928"/>
      <c r="NVR15" s="112"/>
      <c r="NVS15" s="113"/>
      <c r="NVT15" s="113"/>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31"/>
      <c r="OAP15" s="928"/>
      <c r="OAQ15" s="112"/>
      <c r="OAR15" s="113"/>
      <c r="OAS15" s="113"/>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31"/>
      <c r="OFO15" s="928"/>
      <c r="OFP15" s="112"/>
      <c r="OFQ15" s="113"/>
      <c r="OFR15" s="113"/>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31"/>
      <c r="OKN15" s="928"/>
      <c r="OKO15" s="112"/>
      <c r="OKP15" s="113"/>
      <c r="OKQ15" s="113"/>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31"/>
      <c r="OPM15" s="928"/>
      <c r="OPN15" s="112"/>
      <c r="OPO15" s="113"/>
      <c r="OPP15" s="113"/>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31"/>
      <c r="OUL15" s="928"/>
      <c r="OUM15" s="112"/>
      <c r="OUN15" s="113"/>
      <c r="OUO15" s="113"/>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31"/>
      <c r="OZK15" s="928"/>
      <c r="OZL15" s="112"/>
      <c r="OZM15" s="113"/>
      <c r="OZN15" s="113"/>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31"/>
      <c r="PEJ15" s="928"/>
      <c r="PEK15" s="112"/>
      <c r="PEL15" s="113"/>
      <c r="PEM15" s="113"/>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31"/>
      <c r="PJI15" s="928"/>
      <c r="PJJ15" s="112"/>
      <c r="PJK15" s="113"/>
      <c r="PJL15" s="113"/>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31"/>
      <c r="POH15" s="928"/>
      <c r="POI15" s="112"/>
      <c r="POJ15" s="113"/>
      <c r="POK15" s="113"/>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31"/>
      <c r="PTG15" s="928"/>
      <c r="PTH15" s="112"/>
      <c r="PTI15" s="113"/>
      <c r="PTJ15" s="113"/>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31"/>
      <c r="PYF15" s="928"/>
      <c r="PYG15" s="112"/>
      <c r="PYH15" s="113"/>
      <c r="PYI15" s="113"/>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31"/>
      <c r="QDE15" s="928"/>
      <c r="QDF15" s="112"/>
      <c r="QDG15" s="113"/>
      <c r="QDH15" s="113"/>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31"/>
      <c r="QID15" s="928"/>
      <c r="QIE15" s="112"/>
      <c r="QIF15" s="113"/>
      <c r="QIG15" s="113"/>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31"/>
      <c r="QNC15" s="928"/>
      <c r="QND15" s="112"/>
      <c r="QNE15" s="113"/>
      <c r="QNF15" s="113"/>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31"/>
      <c r="QSB15" s="928"/>
      <c r="QSC15" s="112"/>
      <c r="QSD15" s="113"/>
      <c r="QSE15" s="113"/>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31"/>
      <c r="QXA15" s="928"/>
      <c r="QXB15" s="112"/>
      <c r="QXC15" s="113"/>
      <c r="QXD15" s="113"/>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31"/>
      <c r="RBZ15" s="928"/>
      <c r="RCA15" s="112"/>
      <c r="RCB15" s="113"/>
      <c r="RCC15" s="113"/>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31"/>
      <c r="RGY15" s="928"/>
      <c r="RGZ15" s="112"/>
      <c r="RHA15" s="113"/>
      <c r="RHB15" s="113"/>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31"/>
      <c r="RLX15" s="928"/>
      <c r="RLY15" s="112"/>
      <c r="RLZ15" s="113"/>
      <c r="RMA15" s="113"/>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31"/>
      <c r="RQW15" s="928"/>
      <c r="RQX15" s="112"/>
      <c r="RQY15" s="113"/>
      <c r="RQZ15" s="113"/>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31"/>
      <c r="RVV15" s="928"/>
      <c r="RVW15" s="112"/>
      <c r="RVX15" s="113"/>
      <c r="RVY15" s="113"/>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31"/>
      <c r="SAU15" s="928"/>
      <c r="SAV15" s="112"/>
      <c r="SAW15" s="113"/>
      <c r="SAX15" s="113"/>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31"/>
      <c r="SFT15" s="928"/>
      <c r="SFU15" s="112"/>
      <c r="SFV15" s="113"/>
      <c r="SFW15" s="113"/>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31"/>
      <c r="SKS15" s="928"/>
      <c r="SKT15" s="112"/>
      <c r="SKU15" s="113"/>
      <c r="SKV15" s="113"/>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31"/>
      <c r="SPR15" s="928"/>
      <c r="SPS15" s="112"/>
      <c r="SPT15" s="113"/>
      <c r="SPU15" s="113"/>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31"/>
      <c r="SUQ15" s="928"/>
      <c r="SUR15" s="112"/>
      <c r="SUS15" s="113"/>
      <c r="SUT15" s="113"/>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31"/>
      <c r="SZP15" s="928"/>
      <c r="SZQ15" s="112"/>
      <c r="SZR15" s="113"/>
      <c r="SZS15" s="113"/>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31"/>
      <c r="TEO15" s="928"/>
      <c r="TEP15" s="112"/>
      <c r="TEQ15" s="113"/>
      <c r="TER15" s="113"/>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31"/>
      <c r="TJN15" s="928"/>
      <c r="TJO15" s="112"/>
      <c r="TJP15" s="113"/>
      <c r="TJQ15" s="113"/>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31"/>
      <c r="TOM15" s="928"/>
      <c r="TON15" s="112"/>
      <c r="TOO15" s="113"/>
      <c r="TOP15" s="113"/>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31"/>
      <c r="TTL15" s="928"/>
      <c r="TTM15" s="112"/>
      <c r="TTN15" s="113"/>
      <c r="TTO15" s="113"/>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31"/>
      <c r="TYK15" s="928"/>
      <c r="TYL15" s="112"/>
      <c r="TYM15" s="113"/>
      <c r="TYN15" s="113"/>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31"/>
      <c r="UDJ15" s="928"/>
      <c r="UDK15" s="112"/>
      <c r="UDL15" s="113"/>
      <c r="UDM15" s="113"/>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31"/>
      <c r="UII15" s="928"/>
      <c r="UIJ15" s="112"/>
      <c r="UIK15" s="113"/>
      <c r="UIL15" s="113"/>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31"/>
      <c r="UNH15" s="928"/>
      <c r="UNI15" s="112"/>
      <c r="UNJ15" s="113"/>
      <c r="UNK15" s="113"/>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31"/>
      <c r="USG15" s="928"/>
      <c r="USH15" s="112"/>
      <c r="USI15" s="113"/>
      <c r="USJ15" s="113"/>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31"/>
      <c r="UXF15" s="928"/>
      <c r="UXG15" s="112"/>
      <c r="UXH15" s="113"/>
      <c r="UXI15" s="113"/>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31"/>
      <c r="VCE15" s="928"/>
      <c r="VCF15" s="112"/>
      <c r="VCG15" s="113"/>
      <c r="VCH15" s="113"/>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31"/>
      <c r="VHD15" s="928"/>
      <c r="VHE15" s="112"/>
      <c r="VHF15" s="113"/>
      <c r="VHG15" s="113"/>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31"/>
      <c r="VMC15" s="928"/>
      <c r="VMD15" s="112"/>
      <c r="VME15" s="113"/>
      <c r="VMF15" s="113"/>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31"/>
      <c r="VRB15" s="928"/>
      <c r="VRC15" s="112"/>
      <c r="VRD15" s="113"/>
      <c r="VRE15" s="113"/>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31"/>
      <c r="VWA15" s="928"/>
      <c r="VWB15" s="112"/>
      <c r="VWC15" s="113"/>
      <c r="VWD15" s="113"/>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31"/>
      <c r="WAZ15" s="928"/>
      <c r="WBA15" s="112"/>
      <c r="WBB15" s="113"/>
      <c r="WBC15" s="113"/>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31"/>
      <c r="WFY15" s="928"/>
      <c r="WFZ15" s="112"/>
      <c r="WGA15" s="113"/>
      <c r="WGB15" s="113"/>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31"/>
      <c r="WKX15" s="928"/>
      <c r="WKY15" s="112"/>
      <c r="WKZ15" s="113"/>
      <c r="WLA15" s="113"/>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31"/>
      <c r="WPW15" s="928"/>
      <c r="WPX15" s="112"/>
      <c r="WPY15" s="113"/>
      <c r="WPZ15" s="113"/>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31"/>
      <c r="WUV15" s="928"/>
      <c r="WUW15" s="112"/>
      <c r="WUX15" s="113"/>
      <c r="WUY15" s="113"/>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31"/>
      <c r="WZU15" s="928"/>
      <c r="WZV15" s="112"/>
      <c r="WZW15" s="113"/>
      <c r="WZX15" s="113"/>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30"/>
    </row>
    <row r="16" spans="1:16373" ht="16" thickBot="1">
      <c r="A16" s="935"/>
      <c r="B16" s="939"/>
      <c r="C16" s="226" t="s">
        <v>165</v>
      </c>
      <c r="D16" s="227">
        <v>6498</v>
      </c>
      <c r="E16" s="113">
        <f t="shared" si="45"/>
        <v>0</v>
      </c>
      <c r="F16" s="8">
        <v>0</v>
      </c>
      <c r="G16" s="8">
        <v>0</v>
      </c>
      <c r="H16" s="8">
        <v>0</v>
      </c>
      <c r="I16" s="8">
        <v>0</v>
      </c>
      <c r="J16" s="8">
        <v>0</v>
      </c>
      <c r="K16" s="8">
        <v>0</v>
      </c>
      <c r="L16" s="8">
        <v>0</v>
      </c>
      <c r="M16" s="8">
        <v>0</v>
      </c>
      <c r="N16" s="8">
        <v>0</v>
      </c>
      <c r="O16" s="8">
        <v>0</v>
      </c>
      <c r="P16" s="8">
        <v>0</v>
      </c>
      <c r="Q16" s="8">
        <v>0</v>
      </c>
      <c r="R16" s="8">
        <v>0</v>
      </c>
      <c r="S16" s="69">
        <v>0</v>
      </c>
      <c r="T16" s="8">
        <v>0</v>
      </c>
      <c r="U16" s="8">
        <v>0</v>
      </c>
      <c r="V16" s="8">
        <v>0</v>
      </c>
      <c r="W16" s="8">
        <v>0</v>
      </c>
      <c r="X16" s="8">
        <v>0</v>
      </c>
      <c r="Y16" s="8">
        <v>0</v>
      </c>
      <c r="Z16" s="8">
        <v>0</v>
      </c>
      <c r="AA16" s="8">
        <v>0</v>
      </c>
      <c r="AB16" s="8">
        <v>0</v>
      </c>
      <c r="AC16" s="8">
        <v>0</v>
      </c>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27"/>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27"/>
      <c r="NM16" s="931"/>
      <c r="NN16" s="928"/>
      <c r="NO16" s="226"/>
      <c r="NP16" s="227"/>
      <c r="NQ16" s="227"/>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27"/>
      <c r="SL16" s="931"/>
      <c r="SM16" s="928"/>
      <c r="SN16" s="226"/>
      <c r="SO16" s="227"/>
      <c r="SP16" s="227"/>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27"/>
      <c r="XK16" s="931"/>
      <c r="XL16" s="928"/>
      <c r="XM16" s="226"/>
      <c r="XN16" s="227"/>
      <c r="XO16" s="227"/>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27"/>
      <c r="ACJ16" s="931"/>
      <c r="ACK16" s="928"/>
      <c r="ACL16" s="226"/>
      <c r="ACM16" s="227"/>
      <c r="ACN16" s="227"/>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27"/>
      <c r="AHI16" s="931"/>
      <c r="AHJ16" s="928"/>
      <c r="AHK16" s="226"/>
      <c r="AHL16" s="227"/>
      <c r="AHM16" s="227"/>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27"/>
      <c r="AMH16" s="931"/>
      <c r="AMI16" s="928"/>
      <c r="AMJ16" s="226"/>
      <c r="AMK16" s="227"/>
      <c r="AML16" s="227"/>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27"/>
      <c r="ARG16" s="931"/>
      <c r="ARH16" s="928"/>
      <c r="ARI16" s="226"/>
      <c r="ARJ16" s="227"/>
      <c r="ARK16" s="227"/>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27"/>
      <c r="AWF16" s="931"/>
      <c r="AWG16" s="928"/>
      <c r="AWH16" s="226"/>
      <c r="AWI16" s="227"/>
      <c r="AWJ16" s="227"/>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27"/>
      <c r="BBE16" s="931"/>
      <c r="BBF16" s="928"/>
      <c r="BBG16" s="226"/>
      <c r="BBH16" s="227"/>
      <c r="BBI16" s="227"/>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27"/>
      <c r="BGD16" s="931"/>
      <c r="BGE16" s="928"/>
      <c r="BGF16" s="226"/>
      <c r="BGG16" s="227"/>
      <c r="BGH16" s="227"/>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27"/>
      <c r="BLC16" s="931"/>
      <c r="BLD16" s="928"/>
      <c r="BLE16" s="226"/>
      <c r="BLF16" s="227"/>
      <c r="BLG16" s="227"/>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27"/>
      <c r="BQB16" s="931"/>
      <c r="BQC16" s="928"/>
      <c r="BQD16" s="226"/>
      <c r="BQE16" s="227"/>
      <c r="BQF16" s="227"/>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27"/>
      <c r="BVA16" s="931"/>
      <c r="BVB16" s="928"/>
      <c r="BVC16" s="226"/>
      <c r="BVD16" s="227"/>
      <c r="BVE16" s="227"/>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27"/>
      <c r="BZZ16" s="931"/>
      <c r="CAA16" s="928"/>
      <c r="CAB16" s="226"/>
      <c r="CAC16" s="227"/>
      <c r="CAD16" s="227"/>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27"/>
      <c r="CEY16" s="931"/>
      <c r="CEZ16" s="928"/>
      <c r="CFA16" s="226"/>
      <c r="CFB16" s="227"/>
      <c r="CFC16" s="227"/>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27"/>
      <c r="CJX16" s="931"/>
      <c r="CJY16" s="928"/>
      <c r="CJZ16" s="226"/>
      <c r="CKA16" s="227"/>
      <c r="CKB16" s="227"/>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27"/>
      <c r="COW16" s="931"/>
      <c r="COX16" s="928"/>
      <c r="COY16" s="226"/>
      <c r="COZ16" s="227"/>
      <c r="CPA16" s="227"/>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27"/>
      <c r="CTV16" s="931"/>
      <c r="CTW16" s="928"/>
      <c r="CTX16" s="226"/>
      <c r="CTY16" s="227"/>
      <c r="CTZ16" s="227"/>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27"/>
      <c r="CYU16" s="931"/>
      <c r="CYV16" s="928"/>
      <c r="CYW16" s="226"/>
      <c r="CYX16" s="227"/>
      <c r="CYY16" s="227"/>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27"/>
      <c r="DDT16" s="931"/>
      <c r="DDU16" s="928"/>
      <c r="DDV16" s="226"/>
      <c r="DDW16" s="227"/>
      <c r="DDX16" s="227"/>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27"/>
      <c r="DIS16" s="931"/>
      <c r="DIT16" s="928"/>
      <c r="DIU16" s="226"/>
      <c r="DIV16" s="227"/>
      <c r="DIW16" s="227"/>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27"/>
      <c r="DNR16" s="931"/>
      <c r="DNS16" s="928"/>
      <c r="DNT16" s="226"/>
      <c r="DNU16" s="227"/>
      <c r="DNV16" s="227"/>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27"/>
      <c r="DSQ16" s="931"/>
      <c r="DSR16" s="928"/>
      <c r="DSS16" s="226"/>
      <c r="DST16" s="227"/>
      <c r="DSU16" s="227"/>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27"/>
      <c r="DXP16" s="931"/>
      <c r="DXQ16" s="928"/>
      <c r="DXR16" s="226"/>
      <c r="DXS16" s="227"/>
      <c r="DXT16" s="227"/>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27"/>
      <c r="ECO16" s="931"/>
      <c r="ECP16" s="928"/>
      <c r="ECQ16" s="226"/>
      <c r="ECR16" s="227"/>
      <c r="ECS16" s="227"/>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27"/>
      <c r="EHN16" s="931"/>
      <c r="EHO16" s="928"/>
      <c r="EHP16" s="226"/>
      <c r="EHQ16" s="227"/>
      <c r="EHR16" s="227"/>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27"/>
      <c r="EMM16" s="931"/>
      <c r="EMN16" s="928"/>
      <c r="EMO16" s="226"/>
      <c r="EMP16" s="227"/>
      <c r="EMQ16" s="227"/>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27"/>
      <c r="ERL16" s="931"/>
      <c r="ERM16" s="928"/>
      <c r="ERN16" s="226"/>
      <c r="ERO16" s="227"/>
      <c r="ERP16" s="227"/>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27"/>
      <c r="EWK16" s="931"/>
      <c r="EWL16" s="928"/>
      <c r="EWM16" s="226"/>
      <c r="EWN16" s="227"/>
      <c r="EWO16" s="227"/>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27"/>
      <c r="FBJ16" s="931"/>
      <c r="FBK16" s="928"/>
      <c r="FBL16" s="226"/>
      <c r="FBM16" s="227"/>
      <c r="FBN16" s="227"/>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27"/>
      <c r="FGI16" s="931"/>
      <c r="FGJ16" s="928"/>
      <c r="FGK16" s="226"/>
      <c r="FGL16" s="227"/>
      <c r="FGM16" s="227"/>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27"/>
      <c r="FLH16" s="931"/>
      <c r="FLI16" s="928"/>
      <c r="FLJ16" s="226"/>
      <c r="FLK16" s="227"/>
      <c r="FLL16" s="227"/>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27"/>
      <c r="FQG16" s="931"/>
      <c r="FQH16" s="928"/>
      <c r="FQI16" s="226"/>
      <c r="FQJ16" s="227"/>
      <c r="FQK16" s="227"/>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27"/>
      <c r="FVF16" s="931"/>
      <c r="FVG16" s="928"/>
      <c r="FVH16" s="226"/>
      <c r="FVI16" s="227"/>
      <c r="FVJ16" s="227"/>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27"/>
      <c r="GAE16" s="931"/>
      <c r="GAF16" s="928"/>
      <c r="GAG16" s="226"/>
      <c r="GAH16" s="227"/>
      <c r="GAI16" s="227"/>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27"/>
      <c r="GFD16" s="931"/>
      <c r="GFE16" s="928"/>
      <c r="GFF16" s="226"/>
      <c r="GFG16" s="227"/>
      <c r="GFH16" s="227"/>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27"/>
      <c r="GKC16" s="931"/>
      <c r="GKD16" s="928"/>
      <c r="GKE16" s="226"/>
      <c r="GKF16" s="227"/>
      <c r="GKG16" s="227"/>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27"/>
      <c r="GPB16" s="931"/>
      <c r="GPC16" s="928"/>
      <c r="GPD16" s="226"/>
      <c r="GPE16" s="227"/>
      <c r="GPF16" s="227"/>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27"/>
      <c r="GUA16" s="931"/>
      <c r="GUB16" s="928"/>
      <c r="GUC16" s="226"/>
      <c r="GUD16" s="227"/>
      <c r="GUE16" s="227"/>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27"/>
      <c r="GYZ16" s="931"/>
      <c r="GZA16" s="928"/>
      <c r="GZB16" s="226"/>
      <c r="GZC16" s="227"/>
      <c r="GZD16" s="227"/>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27"/>
      <c r="HDY16" s="931"/>
      <c r="HDZ16" s="928"/>
      <c r="HEA16" s="226"/>
      <c r="HEB16" s="227"/>
      <c r="HEC16" s="227"/>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27"/>
      <c r="HIX16" s="931"/>
      <c r="HIY16" s="928"/>
      <c r="HIZ16" s="226"/>
      <c r="HJA16" s="227"/>
      <c r="HJB16" s="227"/>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27"/>
      <c r="HNW16" s="931"/>
      <c r="HNX16" s="928"/>
      <c r="HNY16" s="226"/>
      <c r="HNZ16" s="227"/>
      <c r="HOA16" s="227"/>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27"/>
      <c r="HSV16" s="931"/>
      <c r="HSW16" s="928"/>
      <c r="HSX16" s="226"/>
      <c r="HSY16" s="227"/>
      <c r="HSZ16" s="227"/>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27"/>
      <c r="HXU16" s="931"/>
      <c r="HXV16" s="928"/>
      <c r="HXW16" s="226"/>
      <c r="HXX16" s="227"/>
      <c r="HXY16" s="227"/>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27"/>
      <c r="ICT16" s="931"/>
      <c r="ICU16" s="928"/>
      <c r="ICV16" s="226"/>
      <c r="ICW16" s="227"/>
      <c r="ICX16" s="227"/>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27"/>
      <c r="IHS16" s="931"/>
      <c r="IHT16" s="928"/>
      <c r="IHU16" s="226"/>
      <c r="IHV16" s="227"/>
      <c r="IHW16" s="227"/>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27"/>
      <c r="IMR16" s="931"/>
      <c r="IMS16" s="928"/>
      <c r="IMT16" s="226"/>
      <c r="IMU16" s="227"/>
      <c r="IMV16" s="227"/>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27"/>
      <c r="IRQ16" s="931"/>
      <c r="IRR16" s="928"/>
      <c r="IRS16" s="226"/>
      <c r="IRT16" s="227"/>
      <c r="IRU16" s="227"/>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27"/>
      <c r="IWP16" s="931"/>
      <c r="IWQ16" s="928"/>
      <c r="IWR16" s="226"/>
      <c r="IWS16" s="227"/>
      <c r="IWT16" s="227"/>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27"/>
      <c r="JBO16" s="931"/>
      <c r="JBP16" s="928"/>
      <c r="JBQ16" s="226"/>
      <c r="JBR16" s="227"/>
      <c r="JBS16" s="227"/>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27"/>
      <c r="JGN16" s="931"/>
      <c r="JGO16" s="928"/>
      <c r="JGP16" s="226"/>
      <c r="JGQ16" s="227"/>
      <c r="JGR16" s="227"/>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27"/>
      <c r="JLM16" s="931"/>
      <c r="JLN16" s="928"/>
      <c r="JLO16" s="226"/>
      <c r="JLP16" s="227"/>
      <c r="JLQ16" s="227"/>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27"/>
      <c r="JQL16" s="931"/>
      <c r="JQM16" s="928"/>
      <c r="JQN16" s="226"/>
      <c r="JQO16" s="227"/>
      <c r="JQP16" s="227"/>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27"/>
      <c r="JVK16" s="931"/>
      <c r="JVL16" s="928"/>
      <c r="JVM16" s="226"/>
      <c r="JVN16" s="227"/>
      <c r="JVO16" s="227"/>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27"/>
      <c r="KAJ16" s="931"/>
      <c r="KAK16" s="928"/>
      <c r="KAL16" s="226"/>
      <c r="KAM16" s="227"/>
      <c r="KAN16" s="227"/>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27"/>
      <c r="KFI16" s="931"/>
      <c r="KFJ16" s="928"/>
      <c r="KFK16" s="226"/>
      <c r="KFL16" s="227"/>
      <c r="KFM16" s="227"/>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27"/>
      <c r="KKH16" s="931"/>
      <c r="KKI16" s="928"/>
      <c r="KKJ16" s="226"/>
      <c r="KKK16" s="227"/>
      <c r="KKL16" s="227"/>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27"/>
      <c r="KPG16" s="931"/>
      <c r="KPH16" s="928"/>
      <c r="KPI16" s="226"/>
      <c r="KPJ16" s="227"/>
      <c r="KPK16" s="227"/>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27"/>
      <c r="KUF16" s="931"/>
      <c r="KUG16" s="928"/>
      <c r="KUH16" s="226"/>
      <c r="KUI16" s="227"/>
      <c r="KUJ16" s="227"/>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27"/>
      <c r="KZE16" s="931"/>
      <c r="KZF16" s="928"/>
      <c r="KZG16" s="226"/>
      <c r="KZH16" s="227"/>
      <c r="KZI16" s="227"/>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27"/>
      <c r="LED16" s="931"/>
      <c r="LEE16" s="928"/>
      <c r="LEF16" s="226"/>
      <c r="LEG16" s="227"/>
      <c r="LEH16" s="227"/>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27"/>
      <c r="LJC16" s="931"/>
      <c r="LJD16" s="928"/>
      <c r="LJE16" s="226"/>
      <c r="LJF16" s="227"/>
      <c r="LJG16" s="227"/>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27"/>
      <c r="LOB16" s="931"/>
      <c r="LOC16" s="928"/>
      <c r="LOD16" s="226"/>
      <c r="LOE16" s="227"/>
      <c r="LOF16" s="227"/>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27"/>
      <c r="LTA16" s="931"/>
      <c r="LTB16" s="928"/>
      <c r="LTC16" s="226"/>
      <c r="LTD16" s="227"/>
      <c r="LTE16" s="227"/>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27"/>
      <c r="LXZ16" s="931"/>
      <c r="LYA16" s="928"/>
      <c r="LYB16" s="226"/>
      <c r="LYC16" s="227"/>
      <c r="LYD16" s="227"/>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27"/>
      <c r="MCY16" s="931"/>
      <c r="MCZ16" s="928"/>
      <c r="MDA16" s="226"/>
      <c r="MDB16" s="227"/>
      <c r="MDC16" s="227"/>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27"/>
      <c r="MHX16" s="931"/>
      <c r="MHY16" s="928"/>
      <c r="MHZ16" s="226"/>
      <c r="MIA16" s="227"/>
      <c r="MIB16" s="227"/>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27"/>
      <c r="MMW16" s="931"/>
      <c r="MMX16" s="928"/>
      <c r="MMY16" s="226"/>
      <c r="MMZ16" s="227"/>
      <c r="MNA16" s="227"/>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27"/>
      <c r="MRV16" s="931"/>
      <c r="MRW16" s="928"/>
      <c r="MRX16" s="226"/>
      <c r="MRY16" s="227"/>
      <c r="MRZ16" s="227"/>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27"/>
      <c r="MWU16" s="931"/>
      <c r="MWV16" s="928"/>
      <c r="MWW16" s="226"/>
      <c r="MWX16" s="227"/>
      <c r="MWY16" s="227"/>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27"/>
      <c r="NBT16" s="931"/>
      <c r="NBU16" s="928"/>
      <c r="NBV16" s="226"/>
      <c r="NBW16" s="227"/>
      <c r="NBX16" s="227"/>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27"/>
      <c r="NGS16" s="931"/>
      <c r="NGT16" s="928"/>
      <c r="NGU16" s="226"/>
      <c r="NGV16" s="227"/>
      <c r="NGW16" s="227"/>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27"/>
      <c r="NLR16" s="931"/>
      <c r="NLS16" s="928"/>
      <c r="NLT16" s="226"/>
      <c r="NLU16" s="227"/>
      <c r="NLV16" s="227"/>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27"/>
      <c r="NQQ16" s="931"/>
      <c r="NQR16" s="928"/>
      <c r="NQS16" s="226"/>
      <c r="NQT16" s="227"/>
      <c r="NQU16" s="227"/>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27"/>
      <c r="NVP16" s="931"/>
      <c r="NVQ16" s="928"/>
      <c r="NVR16" s="226"/>
      <c r="NVS16" s="227"/>
      <c r="NVT16" s="227"/>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27"/>
      <c r="OAO16" s="931"/>
      <c r="OAP16" s="928"/>
      <c r="OAQ16" s="226"/>
      <c r="OAR16" s="227"/>
      <c r="OAS16" s="227"/>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27"/>
      <c r="OFN16" s="931"/>
      <c r="OFO16" s="928"/>
      <c r="OFP16" s="226"/>
      <c r="OFQ16" s="227"/>
      <c r="OFR16" s="227"/>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27"/>
      <c r="OKM16" s="931"/>
      <c r="OKN16" s="928"/>
      <c r="OKO16" s="226"/>
      <c r="OKP16" s="227"/>
      <c r="OKQ16" s="227"/>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27"/>
      <c r="OPL16" s="931"/>
      <c r="OPM16" s="928"/>
      <c r="OPN16" s="226"/>
      <c r="OPO16" s="227"/>
      <c r="OPP16" s="227"/>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27"/>
      <c r="OUK16" s="931"/>
      <c r="OUL16" s="928"/>
      <c r="OUM16" s="226"/>
      <c r="OUN16" s="227"/>
      <c r="OUO16" s="227"/>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27"/>
      <c r="OZJ16" s="931"/>
      <c r="OZK16" s="928"/>
      <c r="OZL16" s="226"/>
      <c r="OZM16" s="227"/>
      <c r="OZN16" s="227"/>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27"/>
      <c r="PEI16" s="931"/>
      <c r="PEJ16" s="928"/>
      <c r="PEK16" s="226"/>
      <c r="PEL16" s="227"/>
      <c r="PEM16" s="227"/>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27"/>
      <c r="PJH16" s="931"/>
      <c r="PJI16" s="928"/>
      <c r="PJJ16" s="226"/>
      <c r="PJK16" s="227"/>
      <c r="PJL16" s="227"/>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27"/>
      <c r="POG16" s="931"/>
      <c r="POH16" s="928"/>
      <c r="POI16" s="226"/>
      <c r="POJ16" s="227"/>
      <c r="POK16" s="227"/>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27"/>
      <c r="PTF16" s="931"/>
      <c r="PTG16" s="928"/>
      <c r="PTH16" s="226"/>
      <c r="PTI16" s="227"/>
      <c r="PTJ16" s="227"/>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27"/>
      <c r="PYE16" s="931"/>
      <c r="PYF16" s="928"/>
      <c r="PYG16" s="226"/>
      <c r="PYH16" s="227"/>
      <c r="PYI16" s="227"/>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27"/>
      <c r="QDD16" s="931"/>
      <c r="QDE16" s="928"/>
      <c r="QDF16" s="226"/>
      <c r="QDG16" s="227"/>
      <c r="QDH16" s="227"/>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27"/>
      <c r="QIC16" s="931"/>
      <c r="QID16" s="928"/>
      <c r="QIE16" s="226"/>
      <c r="QIF16" s="227"/>
      <c r="QIG16" s="227"/>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27"/>
      <c r="QNB16" s="931"/>
      <c r="QNC16" s="928"/>
      <c r="QND16" s="226"/>
      <c r="QNE16" s="227"/>
      <c r="QNF16" s="227"/>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27"/>
      <c r="QSA16" s="931"/>
      <c r="QSB16" s="928"/>
      <c r="QSC16" s="226"/>
      <c r="QSD16" s="227"/>
      <c r="QSE16" s="227"/>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27"/>
      <c r="QWZ16" s="931"/>
      <c r="QXA16" s="928"/>
      <c r="QXB16" s="226"/>
      <c r="QXC16" s="227"/>
      <c r="QXD16" s="227"/>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27"/>
      <c r="RBY16" s="931"/>
      <c r="RBZ16" s="928"/>
      <c r="RCA16" s="226"/>
      <c r="RCB16" s="227"/>
      <c r="RCC16" s="227"/>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27"/>
      <c r="RGX16" s="931"/>
      <c r="RGY16" s="928"/>
      <c r="RGZ16" s="226"/>
      <c r="RHA16" s="227"/>
      <c r="RHB16" s="227"/>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27"/>
      <c r="RLW16" s="931"/>
      <c r="RLX16" s="928"/>
      <c r="RLY16" s="226"/>
      <c r="RLZ16" s="227"/>
      <c r="RMA16" s="227"/>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27"/>
      <c r="RQV16" s="931"/>
      <c r="RQW16" s="928"/>
      <c r="RQX16" s="226"/>
      <c r="RQY16" s="227"/>
      <c r="RQZ16" s="227"/>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27"/>
      <c r="RVU16" s="931"/>
      <c r="RVV16" s="928"/>
      <c r="RVW16" s="226"/>
      <c r="RVX16" s="227"/>
      <c r="RVY16" s="227"/>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27"/>
      <c r="SAT16" s="931"/>
      <c r="SAU16" s="928"/>
      <c r="SAV16" s="226"/>
      <c r="SAW16" s="227"/>
      <c r="SAX16" s="227"/>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27"/>
      <c r="SFS16" s="931"/>
      <c r="SFT16" s="928"/>
      <c r="SFU16" s="226"/>
      <c r="SFV16" s="227"/>
      <c r="SFW16" s="227"/>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27"/>
      <c r="SKR16" s="931"/>
      <c r="SKS16" s="928"/>
      <c r="SKT16" s="226"/>
      <c r="SKU16" s="227"/>
      <c r="SKV16" s="227"/>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27"/>
      <c r="SPQ16" s="931"/>
      <c r="SPR16" s="928"/>
      <c r="SPS16" s="226"/>
      <c r="SPT16" s="227"/>
      <c r="SPU16" s="227"/>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27"/>
      <c r="SUP16" s="931"/>
      <c r="SUQ16" s="928"/>
      <c r="SUR16" s="226"/>
      <c r="SUS16" s="227"/>
      <c r="SUT16" s="227"/>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27"/>
      <c r="SZO16" s="931"/>
      <c r="SZP16" s="928"/>
      <c r="SZQ16" s="226"/>
      <c r="SZR16" s="227"/>
      <c r="SZS16" s="227"/>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27"/>
      <c r="TEN16" s="931"/>
      <c r="TEO16" s="928"/>
      <c r="TEP16" s="226"/>
      <c r="TEQ16" s="227"/>
      <c r="TER16" s="227"/>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27"/>
      <c r="TJM16" s="931"/>
      <c r="TJN16" s="928"/>
      <c r="TJO16" s="226"/>
      <c r="TJP16" s="227"/>
      <c r="TJQ16" s="227"/>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27"/>
      <c r="TOL16" s="931"/>
      <c r="TOM16" s="928"/>
      <c r="TON16" s="226"/>
      <c r="TOO16" s="227"/>
      <c r="TOP16" s="227"/>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27"/>
      <c r="TTK16" s="931"/>
      <c r="TTL16" s="928"/>
      <c r="TTM16" s="226"/>
      <c r="TTN16" s="227"/>
      <c r="TTO16" s="227"/>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27"/>
      <c r="TYJ16" s="931"/>
      <c r="TYK16" s="928"/>
      <c r="TYL16" s="226"/>
      <c r="TYM16" s="227"/>
      <c r="TYN16" s="227"/>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27"/>
      <c r="UDI16" s="931"/>
      <c r="UDJ16" s="928"/>
      <c r="UDK16" s="226"/>
      <c r="UDL16" s="227"/>
      <c r="UDM16" s="227"/>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27"/>
      <c r="UIH16" s="931"/>
      <c r="UII16" s="928"/>
      <c r="UIJ16" s="226"/>
      <c r="UIK16" s="227"/>
      <c r="UIL16" s="227"/>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27"/>
      <c r="UNG16" s="931"/>
      <c r="UNH16" s="928"/>
      <c r="UNI16" s="226"/>
      <c r="UNJ16" s="227"/>
      <c r="UNK16" s="227"/>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27"/>
      <c r="USF16" s="931"/>
      <c r="USG16" s="928"/>
      <c r="USH16" s="226"/>
      <c r="USI16" s="227"/>
      <c r="USJ16" s="227"/>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27"/>
      <c r="UXE16" s="931"/>
      <c r="UXF16" s="928"/>
      <c r="UXG16" s="226"/>
      <c r="UXH16" s="227"/>
      <c r="UXI16" s="227"/>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27"/>
      <c r="VCD16" s="931"/>
      <c r="VCE16" s="928"/>
      <c r="VCF16" s="226"/>
      <c r="VCG16" s="227"/>
      <c r="VCH16" s="227"/>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27"/>
      <c r="VHC16" s="931"/>
      <c r="VHD16" s="928"/>
      <c r="VHE16" s="226"/>
      <c r="VHF16" s="227"/>
      <c r="VHG16" s="227"/>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27"/>
      <c r="VMB16" s="931"/>
      <c r="VMC16" s="928"/>
      <c r="VMD16" s="226"/>
      <c r="VME16" s="227"/>
      <c r="VMF16" s="227"/>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27"/>
      <c r="VRA16" s="931"/>
      <c r="VRB16" s="928"/>
      <c r="VRC16" s="226"/>
      <c r="VRD16" s="227"/>
      <c r="VRE16" s="227"/>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27"/>
      <c r="VVZ16" s="931"/>
      <c r="VWA16" s="928"/>
      <c r="VWB16" s="226"/>
      <c r="VWC16" s="227"/>
      <c r="VWD16" s="227"/>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27"/>
      <c r="WAY16" s="931"/>
      <c r="WAZ16" s="928"/>
      <c r="WBA16" s="226"/>
      <c r="WBB16" s="227"/>
      <c r="WBC16" s="227"/>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27"/>
      <c r="WFX16" s="931"/>
      <c r="WFY16" s="928"/>
      <c r="WFZ16" s="226"/>
      <c r="WGA16" s="227"/>
      <c r="WGB16" s="227"/>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27"/>
      <c r="WKW16" s="931"/>
      <c r="WKX16" s="928"/>
      <c r="WKY16" s="226"/>
      <c r="WKZ16" s="227"/>
      <c r="WLA16" s="227"/>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27"/>
      <c r="WPV16" s="931"/>
      <c r="WPW16" s="928"/>
      <c r="WPX16" s="226"/>
      <c r="WPY16" s="227"/>
      <c r="WPZ16" s="227"/>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27"/>
      <c r="WUU16" s="931"/>
      <c r="WUV16" s="928"/>
      <c r="WUW16" s="226"/>
      <c r="WUX16" s="227"/>
      <c r="WUY16" s="227"/>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27"/>
      <c r="WZT16" s="931"/>
      <c r="WZU16" s="928"/>
      <c r="WZV16" s="226"/>
      <c r="WZW16" s="227"/>
      <c r="WZX16" s="227"/>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27"/>
      <c r="XES16" s="930"/>
    </row>
    <row r="17" spans="1:16373" ht="16" thickBot="1">
      <c r="A17" s="936"/>
      <c r="B17" s="940"/>
      <c r="C17" s="116" t="s">
        <v>958</v>
      </c>
      <c r="D17" s="117">
        <v>6498</v>
      </c>
      <c r="E17" s="117">
        <f t="shared" si="45"/>
        <v>0</v>
      </c>
      <c r="F17" s="41">
        <v>0</v>
      </c>
      <c r="G17" s="41">
        <v>0</v>
      </c>
      <c r="H17" s="41">
        <v>0</v>
      </c>
      <c r="I17" s="41">
        <v>0</v>
      </c>
      <c r="J17" s="41">
        <v>0</v>
      </c>
      <c r="K17" s="41">
        <v>0</v>
      </c>
      <c r="L17" s="41">
        <v>0</v>
      </c>
      <c r="M17" s="41">
        <v>0</v>
      </c>
      <c r="N17" s="41">
        <v>0</v>
      </c>
      <c r="O17" s="41">
        <v>0</v>
      </c>
      <c r="P17" s="41">
        <v>0</v>
      </c>
      <c r="Q17" s="41">
        <v>0</v>
      </c>
      <c r="R17" s="41">
        <v>0</v>
      </c>
      <c r="S17" s="41">
        <v>0</v>
      </c>
      <c r="T17" s="41">
        <v>0</v>
      </c>
      <c r="U17" s="41">
        <v>0</v>
      </c>
      <c r="V17" s="41">
        <v>0</v>
      </c>
      <c r="W17" s="41">
        <v>0</v>
      </c>
      <c r="X17" s="41">
        <v>0</v>
      </c>
      <c r="Y17" s="41">
        <v>0</v>
      </c>
      <c r="Z17" s="41">
        <v>0</v>
      </c>
      <c r="AA17" s="41">
        <v>0</v>
      </c>
      <c r="AB17" s="41">
        <v>0</v>
      </c>
      <c r="AC17" s="41">
        <v>0</v>
      </c>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17"/>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32"/>
      <c r="NN17" s="929"/>
      <c r="NO17" s="116"/>
      <c r="NP17" s="117"/>
      <c r="NQ17" s="117"/>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32"/>
      <c r="SM17" s="929"/>
      <c r="SN17" s="116"/>
      <c r="SO17" s="117"/>
      <c r="SP17" s="117"/>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32"/>
      <c r="XL17" s="929"/>
      <c r="XM17" s="116"/>
      <c r="XN17" s="117"/>
      <c r="XO17" s="117"/>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32"/>
      <c r="ACK17" s="929"/>
      <c r="ACL17" s="116"/>
      <c r="ACM17" s="117"/>
      <c r="ACN17" s="117"/>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32"/>
      <c r="AHJ17" s="929"/>
      <c r="AHK17" s="116"/>
      <c r="AHL17" s="117"/>
      <c r="AHM17" s="117"/>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32"/>
      <c r="AMI17" s="929"/>
      <c r="AMJ17" s="116"/>
      <c r="AMK17" s="117"/>
      <c r="AML17" s="117"/>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32"/>
      <c r="ARH17" s="929"/>
      <c r="ARI17" s="116"/>
      <c r="ARJ17" s="117"/>
      <c r="ARK17" s="117"/>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32"/>
      <c r="AWG17" s="929"/>
      <c r="AWH17" s="116"/>
      <c r="AWI17" s="117"/>
      <c r="AWJ17" s="117"/>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32"/>
      <c r="BBF17" s="929"/>
      <c r="BBG17" s="116"/>
      <c r="BBH17" s="117"/>
      <c r="BBI17" s="117"/>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32"/>
      <c r="BGE17" s="929"/>
      <c r="BGF17" s="116"/>
      <c r="BGG17" s="117"/>
      <c r="BGH17" s="117"/>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32"/>
      <c r="BLD17" s="929"/>
      <c r="BLE17" s="116"/>
      <c r="BLF17" s="117"/>
      <c r="BLG17" s="117"/>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32"/>
      <c r="BQC17" s="929"/>
      <c r="BQD17" s="116"/>
      <c r="BQE17" s="117"/>
      <c r="BQF17" s="117"/>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32"/>
      <c r="BVB17" s="929"/>
      <c r="BVC17" s="116"/>
      <c r="BVD17" s="117"/>
      <c r="BVE17" s="117"/>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32"/>
      <c r="CAA17" s="929"/>
      <c r="CAB17" s="116"/>
      <c r="CAC17" s="117"/>
      <c r="CAD17" s="117"/>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32"/>
      <c r="CEZ17" s="929"/>
      <c r="CFA17" s="116"/>
      <c r="CFB17" s="117"/>
      <c r="CFC17" s="117"/>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32"/>
      <c r="CJY17" s="929"/>
      <c r="CJZ17" s="116"/>
      <c r="CKA17" s="117"/>
      <c r="CKB17" s="117"/>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32"/>
      <c r="COX17" s="929"/>
      <c r="COY17" s="116"/>
      <c r="COZ17" s="117"/>
      <c r="CPA17" s="117"/>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32"/>
      <c r="CTW17" s="929"/>
      <c r="CTX17" s="116"/>
      <c r="CTY17" s="117"/>
      <c r="CTZ17" s="117"/>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32"/>
      <c r="CYV17" s="929"/>
      <c r="CYW17" s="116"/>
      <c r="CYX17" s="117"/>
      <c r="CYY17" s="117"/>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32"/>
      <c r="DDU17" s="929"/>
      <c r="DDV17" s="116"/>
      <c r="DDW17" s="117"/>
      <c r="DDX17" s="117"/>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32"/>
      <c r="DIT17" s="929"/>
      <c r="DIU17" s="116"/>
      <c r="DIV17" s="117"/>
      <c r="DIW17" s="117"/>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32"/>
      <c r="DNS17" s="929"/>
      <c r="DNT17" s="116"/>
      <c r="DNU17" s="117"/>
      <c r="DNV17" s="117"/>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32"/>
      <c r="DSR17" s="929"/>
      <c r="DSS17" s="116"/>
      <c r="DST17" s="117"/>
      <c r="DSU17" s="117"/>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32"/>
      <c r="DXQ17" s="929"/>
      <c r="DXR17" s="116"/>
      <c r="DXS17" s="117"/>
      <c r="DXT17" s="117"/>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32"/>
      <c r="ECP17" s="929"/>
      <c r="ECQ17" s="116"/>
      <c r="ECR17" s="117"/>
      <c r="ECS17" s="117"/>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32"/>
      <c r="EHO17" s="929"/>
      <c r="EHP17" s="116"/>
      <c r="EHQ17" s="117"/>
      <c r="EHR17" s="117"/>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32"/>
      <c r="EMN17" s="929"/>
      <c r="EMO17" s="116"/>
      <c r="EMP17" s="117"/>
      <c r="EMQ17" s="117"/>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32"/>
      <c r="ERM17" s="929"/>
      <c r="ERN17" s="116"/>
      <c r="ERO17" s="117"/>
      <c r="ERP17" s="117"/>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32"/>
      <c r="EWL17" s="929"/>
      <c r="EWM17" s="116"/>
      <c r="EWN17" s="117"/>
      <c r="EWO17" s="117"/>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32"/>
      <c r="FBK17" s="929"/>
      <c r="FBL17" s="116"/>
      <c r="FBM17" s="117"/>
      <c r="FBN17" s="117"/>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32"/>
      <c r="FGJ17" s="929"/>
      <c r="FGK17" s="116"/>
      <c r="FGL17" s="117"/>
      <c r="FGM17" s="117"/>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32"/>
      <c r="FLI17" s="929"/>
      <c r="FLJ17" s="116"/>
      <c r="FLK17" s="117"/>
      <c r="FLL17" s="117"/>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32"/>
      <c r="FQH17" s="929"/>
      <c r="FQI17" s="116"/>
      <c r="FQJ17" s="117"/>
      <c r="FQK17" s="117"/>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32"/>
      <c r="FVG17" s="929"/>
      <c r="FVH17" s="116"/>
      <c r="FVI17" s="117"/>
      <c r="FVJ17" s="117"/>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32"/>
      <c r="GAF17" s="929"/>
      <c r="GAG17" s="116"/>
      <c r="GAH17" s="117"/>
      <c r="GAI17" s="117"/>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32"/>
      <c r="GFE17" s="929"/>
      <c r="GFF17" s="116"/>
      <c r="GFG17" s="117"/>
      <c r="GFH17" s="117"/>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32"/>
      <c r="GKD17" s="929"/>
      <c r="GKE17" s="116"/>
      <c r="GKF17" s="117"/>
      <c r="GKG17" s="117"/>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32"/>
      <c r="GPC17" s="929"/>
      <c r="GPD17" s="116"/>
      <c r="GPE17" s="117"/>
      <c r="GPF17" s="117"/>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32"/>
      <c r="GUB17" s="929"/>
      <c r="GUC17" s="116"/>
      <c r="GUD17" s="117"/>
      <c r="GUE17" s="117"/>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32"/>
      <c r="GZA17" s="929"/>
      <c r="GZB17" s="116"/>
      <c r="GZC17" s="117"/>
      <c r="GZD17" s="117"/>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32"/>
      <c r="HDZ17" s="929"/>
      <c r="HEA17" s="116"/>
      <c r="HEB17" s="117"/>
      <c r="HEC17" s="117"/>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32"/>
      <c r="HIY17" s="929"/>
      <c r="HIZ17" s="116"/>
      <c r="HJA17" s="117"/>
      <c r="HJB17" s="117"/>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32"/>
      <c r="HNX17" s="929"/>
      <c r="HNY17" s="116"/>
      <c r="HNZ17" s="117"/>
      <c r="HOA17" s="117"/>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32"/>
      <c r="HSW17" s="929"/>
      <c r="HSX17" s="116"/>
      <c r="HSY17" s="117"/>
      <c r="HSZ17" s="117"/>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32"/>
      <c r="HXV17" s="929"/>
      <c r="HXW17" s="116"/>
      <c r="HXX17" s="117"/>
      <c r="HXY17" s="117"/>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32"/>
      <c r="ICU17" s="929"/>
      <c r="ICV17" s="116"/>
      <c r="ICW17" s="117"/>
      <c r="ICX17" s="117"/>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32"/>
      <c r="IHT17" s="929"/>
      <c r="IHU17" s="116"/>
      <c r="IHV17" s="117"/>
      <c r="IHW17" s="117"/>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32"/>
      <c r="IMS17" s="929"/>
      <c r="IMT17" s="116"/>
      <c r="IMU17" s="117"/>
      <c r="IMV17" s="117"/>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32"/>
      <c r="IRR17" s="929"/>
      <c r="IRS17" s="116"/>
      <c r="IRT17" s="117"/>
      <c r="IRU17" s="117"/>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32"/>
      <c r="IWQ17" s="929"/>
      <c r="IWR17" s="116"/>
      <c r="IWS17" s="117"/>
      <c r="IWT17" s="117"/>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32"/>
      <c r="JBP17" s="929"/>
      <c r="JBQ17" s="116"/>
      <c r="JBR17" s="117"/>
      <c r="JBS17" s="117"/>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32"/>
      <c r="JGO17" s="929"/>
      <c r="JGP17" s="116"/>
      <c r="JGQ17" s="117"/>
      <c r="JGR17" s="117"/>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32"/>
      <c r="JLN17" s="929"/>
      <c r="JLO17" s="116"/>
      <c r="JLP17" s="117"/>
      <c r="JLQ17" s="117"/>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32"/>
      <c r="JQM17" s="929"/>
      <c r="JQN17" s="116"/>
      <c r="JQO17" s="117"/>
      <c r="JQP17" s="117"/>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32"/>
      <c r="JVL17" s="929"/>
      <c r="JVM17" s="116"/>
      <c r="JVN17" s="117"/>
      <c r="JVO17" s="117"/>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32"/>
      <c r="KAK17" s="929"/>
      <c r="KAL17" s="116"/>
      <c r="KAM17" s="117"/>
      <c r="KAN17" s="117"/>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32"/>
      <c r="KFJ17" s="929"/>
      <c r="KFK17" s="116"/>
      <c r="KFL17" s="117"/>
      <c r="KFM17" s="117"/>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32"/>
      <c r="KKI17" s="929"/>
      <c r="KKJ17" s="116"/>
      <c r="KKK17" s="117"/>
      <c r="KKL17" s="117"/>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32"/>
      <c r="KPH17" s="929"/>
      <c r="KPI17" s="116"/>
      <c r="KPJ17" s="117"/>
      <c r="KPK17" s="117"/>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32"/>
      <c r="KUG17" s="929"/>
      <c r="KUH17" s="116"/>
      <c r="KUI17" s="117"/>
      <c r="KUJ17" s="117"/>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32"/>
      <c r="KZF17" s="929"/>
      <c r="KZG17" s="116"/>
      <c r="KZH17" s="117"/>
      <c r="KZI17" s="117"/>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32"/>
      <c r="LEE17" s="929"/>
      <c r="LEF17" s="116"/>
      <c r="LEG17" s="117"/>
      <c r="LEH17" s="117"/>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32"/>
      <c r="LJD17" s="929"/>
      <c r="LJE17" s="116"/>
      <c r="LJF17" s="117"/>
      <c r="LJG17" s="117"/>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32"/>
      <c r="LOC17" s="929"/>
      <c r="LOD17" s="116"/>
      <c r="LOE17" s="117"/>
      <c r="LOF17" s="117"/>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32"/>
      <c r="LTB17" s="929"/>
      <c r="LTC17" s="116"/>
      <c r="LTD17" s="117"/>
      <c r="LTE17" s="117"/>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32"/>
      <c r="LYA17" s="929"/>
      <c r="LYB17" s="116"/>
      <c r="LYC17" s="117"/>
      <c r="LYD17" s="117"/>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32"/>
      <c r="MCZ17" s="929"/>
      <c r="MDA17" s="116"/>
      <c r="MDB17" s="117"/>
      <c r="MDC17" s="117"/>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32"/>
      <c r="MHY17" s="929"/>
      <c r="MHZ17" s="116"/>
      <c r="MIA17" s="117"/>
      <c r="MIB17" s="117"/>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32"/>
      <c r="MMX17" s="929"/>
      <c r="MMY17" s="116"/>
      <c r="MMZ17" s="117"/>
      <c r="MNA17" s="117"/>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32"/>
      <c r="MRW17" s="929"/>
      <c r="MRX17" s="116"/>
      <c r="MRY17" s="117"/>
      <c r="MRZ17" s="117"/>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32"/>
      <c r="MWV17" s="929"/>
      <c r="MWW17" s="116"/>
      <c r="MWX17" s="117"/>
      <c r="MWY17" s="117"/>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32"/>
      <c r="NBU17" s="929"/>
      <c r="NBV17" s="116"/>
      <c r="NBW17" s="117"/>
      <c r="NBX17" s="117"/>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32"/>
      <c r="NGT17" s="929"/>
      <c r="NGU17" s="116"/>
      <c r="NGV17" s="117"/>
      <c r="NGW17" s="117"/>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32"/>
      <c r="NLS17" s="929"/>
      <c r="NLT17" s="116"/>
      <c r="NLU17" s="117"/>
      <c r="NLV17" s="117"/>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32"/>
      <c r="NQR17" s="929"/>
      <c r="NQS17" s="116"/>
      <c r="NQT17" s="117"/>
      <c r="NQU17" s="117"/>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32"/>
      <c r="NVQ17" s="929"/>
      <c r="NVR17" s="116"/>
      <c r="NVS17" s="117"/>
      <c r="NVT17" s="117"/>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32"/>
      <c r="OAP17" s="929"/>
      <c r="OAQ17" s="116"/>
      <c r="OAR17" s="117"/>
      <c r="OAS17" s="117"/>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32"/>
      <c r="OFO17" s="929"/>
      <c r="OFP17" s="116"/>
      <c r="OFQ17" s="117"/>
      <c r="OFR17" s="117"/>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32"/>
      <c r="OKN17" s="929"/>
      <c r="OKO17" s="116"/>
      <c r="OKP17" s="117"/>
      <c r="OKQ17" s="117"/>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32"/>
      <c r="OPM17" s="929"/>
      <c r="OPN17" s="116"/>
      <c r="OPO17" s="117"/>
      <c r="OPP17" s="117"/>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32"/>
      <c r="OUL17" s="929"/>
      <c r="OUM17" s="116"/>
      <c r="OUN17" s="117"/>
      <c r="OUO17" s="117"/>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32"/>
      <c r="OZK17" s="929"/>
      <c r="OZL17" s="116"/>
      <c r="OZM17" s="117"/>
      <c r="OZN17" s="117"/>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32"/>
      <c r="PEJ17" s="929"/>
      <c r="PEK17" s="116"/>
      <c r="PEL17" s="117"/>
      <c r="PEM17" s="117"/>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32"/>
      <c r="PJI17" s="929"/>
      <c r="PJJ17" s="116"/>
      <c r="PJK17" s="117"/>
      <c r="PJL17" s="117"/>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32"/>
      <c r="POH17" s="929"/>
      <c r="POI17" s="116"/>
      <c r="POJ17" s="117"/>
      <c r="POK17" s="117"/>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32"/>
      <c r="PTG17" s="929"/>
      <c r="PTH17" s="116"/>
      <c r="PTI17" s="117"/>
      <c r="PTJ17" s="117"/>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32"/>
      <c r="PYF17" s="929"/>
      <c r="PYG17" s="116"/>
      <c r="PYH17" s="117"/>
      <c r="PYI17" s="117"/>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32"/>
      <c r="QDE17" s="929"/>
      <c r="QDF17" s="116"/>
      <c r="QDG17" s="117"/>
      <c r="QDH17" s="117"/>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32"/>
      <c r="QID17" s="929"/>
      <c r="QIE17" s="116"/>
      <c r="QIF17" s="117"/>
      <c r="QIG17" s="117"/>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32"/>
      <c r="QNC17" s="929"/>
      <c r="QND17" s="116"/>
      <c r="QNE17" s="117"/>
      <c r="QNF17" s="117"/>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32"/>
      <c r="QSB17" s="929"/>
      <c r="QSC17" s="116"/>
      <c r="QSD17" s="117"/>
      <c r="QSE17" s="117"/>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32"/>
      <c r="QXA17" s="929"/>
      <c r="QXB17" s="116"/>
      <c r="QXC17" s="117"/>
      <c r="QXD17" s="117"/>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32"/>
      <c r="RBZ17" s="929"/>
      <c r="RCA17" s="116"/>
      <c r="RCB17" s="117"/>
      <c r="RCC17" s="117"/>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32"/>
      <c r="RGY17" s="929"/>
      <c r="RGZ17" s="116"/>
      <c r="RHA17" s="117"/>
      <c r="RHB17" s="117"/>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32"/>
      <c r="RLX17" s="929"/>
      <c r="RLY17" s="116"/>
      <c r="RLZ17" s="117"/>
      <c r="RMA17" s="117"/>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32"/>
      <c r="RQW17" s="929"/>
      <c r="RQX17" s="116"/>
      <c r="RQY17" s="117"/>
      <c r="RQZ17" s="117"/>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32"/>
      <c r="RVV17" s="929"/>
      <c r="RVW17" s="116"/>
      <c r="RVX17" s="117"/>
      <c r="RVY17" s="117"/>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32"/>
      <c r="SAU17" s="929"/>
      <c r="SAV17" s="116"/>
      <c r="SAW17" s="117"/>
      <c r="SAX17" s="117"/>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32"/>
      <c r="SFT17" s="929"/>
      <c r="SFU17" s="116"/>
      <c r="SFV17" s="117"/>
      <c r="SFW17" s="117"/>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32"/>
      <c r="SKS17" s="929"/>
      <c r="SKT17" s="116"/>
      <c r="SKU17" s="117"/>
      <c r="SKV17" s="117"/>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32"/>
      <c r="SPR17" s="929"/>
      <c r="SPS17" s="116"/>
      <c r="SPT17" s="117"/>
      <c r="SPU17" s="117"/>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32"/>
      <c r="SUQ17" s="929"/>
      <c r="SUR17" s="116"/>
      <c r="SUS17" s="117"/>
      <c r="SUT17" s="117"/>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32"/>
      <c r="SZP17" s="929"/>
      <c r="SZQ17" s="116"/>
      <c r="SZR17" s="117"/>
      <c r="SZS17" s="117"/>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32"/>
      <c r="TEO17" s="929"/>
      <c r="TEP17" s="116"/>
      <c r="TEQ17" s="117"/>
      <c r="TER17" s="117"/>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32"/>
      <c r="TJN17" s="929"/>
      <c r="TJO17" s="116"/>
      <c r="TJP17" s="117"/>
      <c r="TJQ17" s="117"/>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32"/>
      <c r="TOM17" s="929"/>
      <c r="TON17" s="116"/>
      <c r="TOO17" s="117"/>
      <c r="TOP17" s="117"/>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32"/>
      <c r="TTL17" s="929"/>
      <c r="TTM17" s="116"/>
      <c r="TTN17" s="117"/>
      <c r="TTO17" s="117"/>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32"/>
      <c r="TYK17" s="929"/>
      <c r="TYL17" s="116"/>
      <c r="TYM17" s="117"/>
      <c r="TYN17" s="117"/>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32"/>
      <c r="UDJ17" s="929"/>
      <c r="UDK17" s="116"/>
      <c r="UDL17" s="117"/>
      <c r="UDM17" s="117"/>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32"/>
      <c r="UII17" s="929"/>
      <c r="UIJ17" s="116"/>
      <c r="UIK17" s="117"/>
      <c r="UIL17" s="117"/>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32"/>
      <c r="UNH17" s="929"/>
      <c r="UNI17" s="116"/>
      <c r="UNJ17" s="117"/>
      <c r="UNK17" s="117"/>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32"/>
      <c r="USG17" s="929"/>
      <c r="USH17" s="116"/>
      <c r="USI17" s="117"/>
      <c r="USJ17" s="117"/>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32"/>
      <c r="UXF17" s="929"/>
      <c r="UXG17" s="116"/>
      <c r="UXH17" s="117"/>
      <c r="UXI17" s="117"/>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32"/>
      <c r="VCE17" s="929"/>
      <c r="VCF17" s="116"/>
      <c r="VCG17" s="117"/>
      <c r="VCH17" s="117"/>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32"/>
      <c r="VHD17" s="929"/>
      <c r="VHE17" s="116"/>
      <c r="VHF17" s="117"/>
      <c r="VHG17" s="117"/>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32"/>
      <c r="VMC17" s="929"/>
      <c r="VMD17" s="116"/>
      <c r="VME17" s="117"/>
      <c r="VMF17" s="117"/>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32"/>
      <c r="VRB17" s="929"/>
      <c r="VRC17" s="116"/>
      <c r="VRD17" s="117"/>
      <c r="VRE17" s="117"/>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32"/>
      <c r="VWA17" s="929"/>
      <c r="VWB17" s="116"/>
      <c r="VWC17" s="117"/>
      <c r="VWD17" s="117"/>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32"/>
      <c r="WAZ17" s="929"/>
      <c r="WBA17" s="116"/>
      <c r="WBB17" s="117"/>
      <c r="WBC17" s="117"/>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32"/>
      <c r="WFY17" s="929"/>
      <c r="WFZ17" s="116"/>
      <c r="WGA17" s="117"/>
      <c r="WGB17" s="117"/>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32"/>
      <c r="WKX17" s="929"/>
      <c r="WKY17" s="116"/>
      <c r="WKZ17" s="117"/>
      <c r="WLA17" s="117"/>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32"/>
      <c r="WPW17" s="929"/>
      <c r="WPX17" s="116"/>
      <c r="WPY17" s="117"/>
      <c r="WPZ17" s="117"/>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32"/>
      <c r="WUV17" s="929"/>
      <c r="WUW17" s="116"/>
      <c r="WUX17" s="117"/>
      <c r="WUY17" s="117"/>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32"/>
      <c r="WZU17" s="929"/>
      <c r="WZV17" s="116"/>
      <c r="WZW17" s="117"/>
      <c r="WZX17" s="117"/>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30"/>
    </row>
    <row r="18" spans="1:16373" ht="15" thickBot="1"/>
    <row r="19" spans="1:16373" ht="29.5" thickBot="1">
      <c r="B19" s="691" t="s">
        <v>129</v>
      </c>
      <c r="C19" s="692" t="s">
        <v>7</v>
      </c>
      <c r="D19" s="692" t="s">
        <v>8</v>
      </c>
      <c r="E19" s="693" t="s">
        <v>961</v>
      </c>
    </row>
    <row r="20" spans="1:16373" ht="15.5">
      <c r="B20" s="689" t="s">
        <v>164</v>
      </c>
      <c r="C20" s="690">
        <f t="shared" ref="C20:D23" si="46">D2+D6+D10+D14</f>
        <v>25992</v>
      </c>
      <c r="D20" s="690">
        <f t="shared" si="46"/>
        <v>3964</v>
      </c>
      <c r="E20" s="694">
        <f>D20/C20</f>
        <v>0.15250846414281316</v>
      </c>
    </row>
    <row r="21" spans="1:16373" ht="15.5">
      <c r="B21" s="685" t="s">
        <v>957</v>
      </c>
      <c r="C21" s="113">
        <f t="shared" si="46"/>
        <v>25992</v>
      </c>
      <c r="D21" s="113">
        <f t="shared" si="46"/>
        <v>1114</v>
      </c>
      <c r="E21" s="694">
        <f t="shared" ref="E21:E23" si="47">D21/C21</f>
        <v>4.285934133579563E-2</v>
      </c>
    </row>
    <row r="22" spans="1:16373" ht="15.5">
      <c r="B22" s="685" t="s">
        <v>165</v>
      </c>
      <c r="C22" s="113">
        <f t="shared" si="46"/>
        <v>25992</v>
      </c>
      <c r="D22" s="113">
        <f t="shared" si="46"/>
        <v>204</v>
      </c>
      <c r="E22" s="694">
        <f t="shared" si="47"/>
        <v>7.8485687903970449E-3</v>
      </c>
    </row>
    <row r="23" spans="1:16373" ht="16" thickBot="1">
      <c r="B23" s="686" t="s">
        <v>958</v>
      </c>
      <c r="C23" s="117">
        <f t="shared" si="46"/>
        <v>25992</v>
      </c>
      <c r="D23" s="117">
        <f t="shared" si="46"/>
        <v>0</v>
      </c>
      <c r="E23" s="695">
        <f t="shared" si="47"/>
        <v>0</v>
      </c>
    </row>
    <row r="24" spans="1:16373">
      <c r="E24" s="696">
        <f>AVERAGE(E20:E23)</f>
        <v>5.0804093567251463E-2</v>
      </c>
    </row>
  </sheetData>
  <mergeCells count="755">
    <mergeCell ref="AHJ6:AHJ9"/>
    <mergeCell ref="AMH6:AMH9"/>
    <mergeCell ref="ACJ14:ACJ17"/>
    <mergeCell ref="ACK14:ACK17"/>
    <mergeCell ref="AHI14:AHI17"/>
    <mergeCell ref="AHJ14:AHJ17"/>
    <mergeCell ref="AMH14:AMH17"/>
    <mergeCell ref="NN14:NN17"/>
    <mergeCell ref="SL14:SL17"/>
    <mergeCell ref="SM14:SM17"/>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DIT6:DIT9"/>
    <mergeCell ref="DNR6:DNR9"/>
    <mergeCell ref="DNS6:DNS9"/>
    <mergeCell ref="DSQ6:DSQ9"/>
    <mergeCell ref="DSR6:DSR9"/>
    <mergeCell ref="CYU6:CYU9"/>
    <mergeCell ref="CYV6:CYV9"/>
    <mergeCell ref="DDT6:DDT9"/>
    <mergeCell ref="DDU6:DDU9"/>
    <mergeCell ref="DIS6:DIS9"/>
    <mergeCell ref="BGE6:BGE9"/>
    <mergeCell ref="BLC6:BLC9"/>
    <mergeCell ref="CJY6:CJY9"/>
    <mergeCell ref="COW6:COW9"/>
    <mergeCell ref="COX6:COX9"/>
    <mergeCell ref="CTV6:CTV9"/>
    <mergeCell ref="CTW6:CTW9"/>
    <mergeCell ref="BZZ6:BZZ9"/>
    <mergeCell ref="CAA6:CAA9"/>
    <mergeCell ref="CEY6:CEY9"/>
    <mergeCell ref="CEZ6:CEZ9"/>
    <mergeCell ref="CJX6:CJX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FLH6:FLH9"/>
    <mergeCell ref="FLI6:FLI9"/>
    <mergeCell ref="FQG6:FQG9"/>
    <mergeCell ref="FQH6:FQH9"/>
    <mergeCell ref="EWK6:EWK9"/>
    <mergeCell ref="EWL6:EWL9"/>
    <mergeCell ref="FBJ6:FBJ9"/>
    <mergeCell ref="FBK6:FBK9"/>
    <mergeCell ref="FGI6:FGI9"/>
    <mergeCell ref="HDZ6:HDZ9"/>
    <mergeCell ref="HIX6:HIX9"/>
    <mergeCell ref="HIY6:HIY9"/>
    <mergeCell ref="HNW6:HNW9"/>
    <mergeCell ref="HNX6:HNX9"/>
    <mergeCell ref="GUA6:GUA9"/>
    <mergeCell ref="GUB6:GUB9"/>
    <mergeCell ref="GYZ6:GYZ9"/>
    <mergeCell ref="GZA6:GZA9"/>
    <mergeCell ref="HDY6:HDY9"/>
    <mergeCell ref="GFE6:GFE9"/>
    <mergeCell ref="GKC6:GKC9"/>
    <mergeCell ref="GKD6:GKD9"/>
    <mergeCell ref="GPB6:GPB9"/>
    <mergeCell ref="GPC6:GPC9"/>
    <mergeCell ref="FVF6:FVF9"/>
    <mergeCell ref="FVG6:FVG9"/>
    <mergeCell ref="GAE6:GAE9"/>
    <mergeCell ref="GAF6:GAF9"/>
    <mergeCell ref="GFD6:GFD9"/>
    <mergeCell ref="JBP6:JBP9"/>
    <mergeCell ref="JGN6:JGN9"/>
    <mergeCell ref="JGO6:JGO9"/>
    <mergeCell ref="JLM6:JLM9"/>
    <mergeCell ref="JLN6:JLN9"/>
    <mergeCell ref="IRQ6:IRQ9"/>
    <mergeCell ref="IRR6:IRR9"/>
    <mergeCell ref="IWP6:IWP9"/>
    <mergeCell ref="IWQ6:IWQ9"/>
    <mergeCell ref="JBO6:JBO9"/>
    <mergeCell ref="ICU6:ICU9"/>
    <mergeCell ref="IHS6:IHS9"/>
    <mergeCell ref="IHT6:IHT9"/>
    <mergeCell ref="IMR6:IMR9"/>
    <mergeCell ref="IMS6:IMS9"/>
    <mergeCell ref="HSV6:HSV9"/>
    <mergeCell ref="HSW6:HSW9"/>
    <mergeCell ref="HXU6:HXU9"/>
    <mergeCell ref="HXV6:HXV9"/>
    <mergeCell ref="ICT6:ICT9"/>
    <mergeCell ref="KZF6:KZF9"/>
    <mergeCell ref="LED6:LED9"/>
    <mergeCell ref="LEE6:LEE9"/>
    <mergeCell ref="LJC6:LJC9"/>
    <mergeCell ref="LJD6:LJD9"/>
    <mergeCell ref="KPG6:KPG9"/>
    <mergeCell ref="KPH6:KPH9"/>
    <mergeCell ref="KUF6:KUF9"/>
    <mergeCell ref="KUG6:KUG9"/>
    <mergeCell ref="KZE6:KZE9"/>
    <mergeCell ref="KAK6:KAK9"/>
    <mergeCell ref="KFI6:KFI9"/>
    <mergeCell ref="KFJ6:KFJ9"/>
    <mergeCell ref="KKH6:KKH9"/>
    <mergeCell ref="KKI6:KKI9"/>
    <mergeCell ref="JQL6:JQL9"/>
    <mergeCell ref="JQM6:JQM9"/>
    <mergeCell ref="JVK6:JVK9"/>
    <mergeCell ref="JVL6:JVL9"/>
    <mergeCell ref="KAJ6:KAJ9"/>
    <mergeCell ref="MWV6:MWV9"/>
    <mergeCell ref="NBT6:NBT9"/>
    <mergeCell ref="NBU6:NBU9"/>
    <mergeCell ref="NGS6:NGS9"/>
    <mergeCell ref="NGT6:NGT9"/>
    <mergeCell ref="MMW6:MMW9"/>
    <mergeCell ref="MMX6:MMX9"/>
    <mergeCell ref="MRV6:MRV9"/>
    <mergeCell ref="MRW6:MRW9"/>
    <mergeCell ref="MWU6:MWU9"/>
    <mergeCell ref="LYA6:LYA9"/>
    <mergeCell ref="MCY6:MCY9"/>
    <mergeCell ref="MCZ6:MCZ9"/>
    <mergeCell ref="MHX6:MHX9"/>
    <mergeCell ref="MHY6:MHY9"/>
    <mergeCell ref="LOB6:LOB9"/>
    <mergeCell ref="LOC6:LOC9"/>
    <mergeCell ref="LTA6:LTA9"/>
    <mergeCell ref="LTB6:LTB9"/>
    <mergeCell ref="LXZ6:LXZ9"/>
    <mergeCell ref="OUL6:OUL9"/>
    <mergeCell ref="OZJ6:OZJ9"/>
    <mergeCell ref="OZK6:OZK9"/>
    <mergeCell ref="PEI6:PEI9"/>
    <mergeCell ref="PEJ6:PEJ9"/>
    <mergeCell ref="OKM6:OKM9"/>
    <mergeCell ref="OKN6:OKN9"/>
    <mergeCell ref="OPL6:OPL9"/>
    <mergeCell ref="OPM6:OPM9"/>
    <mergeCell ref="OUK6:OUK9"/>
    <mergeCell ref="NVQ6:NVQ9"/>
    <mergeCell ref="OAO6:OAO9"/>
    <mergeCell ref="OAP6:OAP9"/>
    <mergeCell ref="OFN6:OFN9"/>
    <mergeCell ref="OFO6:OFO9"/>
    <mergeCell ref="NLR6:NLR9"/>
    <mergeCell ref="NLS6:NLS9"/>
    <mergeCell ref="NQQ6:NQQ9"/>
    <mergeCell ref="NQR6:NQR9"/>
    <mergeCell ref="NVP6:NVP9"/>
    <mergeCell ref="QSB6:QSB9"/>
    <mergeCell ref="QWZ6:QWZ9"/>
    <mergeCell ref="QXA6:QXA9"/>
    <mergeCell ref="RBY6:RBY9"/>
    <mergeCell ref="RBZ6:RBZ9"/>
    <mergeCell ref="QIC6:QIC9"/>
    <mergeCell ref="QID6:QID9"/>
    <mergeCell ref="QNB6:QNB9"/>
    <mergeCell ref="QNC6:QNC9"/>
    <mergeCell ref="QSA6:QSA9"/>
    <mergeCell ref="PTG6:PTG9"/>
    <mergeCell ref="PYE6:PYE9"/>
    <mergeCell ref="PYF6:PYF9"/>
    <mergeCell ref="QDD6:QDD9"/>
    <mergeCell ref="QDE6:QDE9"/>
    <mergeCell ref="PJH6:PJH9"/>
    <mergeCell ref="PJI6:PJI9"/>
    <mergeCell ref="POG6:POG9"/>
    <mergeCell ref="POH6:POH9"/>
    <mergeCell ref="PTF6:PTF9"/>
    <mergeCell ref="SPR6:SPR9"/>
    <mergeCell ref="SUP6:SUP9"/>
    <mergeCell ref="SUQ6:SUQ9"/>
    <mergeCell ref="SZO6:SZO9"/>
    <mergeCell ref="SZP6:SZP9"/>
    <mergeCell ref="SFS6:SFS9"/>
    <mergeCell ref="SFT6:SFT9"/>
    <mergeCell ref="SKR6:SKR9"/>
    <mergeCell ref="SKS6:SKS9"/>
    <mergeCell ref="SPQ6:SPQ9"/>
    <mergeCell ref="RQW6:RQW9"/>
    <mergeCell ref="RVU6:RVU9"/>
    <mergeCell ref="RVV6:RVV9"/>
    <mergeCell ref="SAT6:SAT9"/>
    <mergeCell ref="SAU6:SAU9"/>
    <mergeCell ref="RGX6:RGX9"/>
    <mergeCell ref="RGY6:RGY9"/>
    <mergeCell ref="RLW6:RLW9"/>
    <mergeCell ref="RLX6:RLX9"/>
    <mergeCell ref="RQV6:RQV9"/>
    <mergeCell ref="UNH6:UNH9"/>
    <mergeCell ref="USF6:USF9"/>
    <mergeCell ref="USG6:USG9"/>
    <mergeCell ref="UXE6:UXE9"/>
    <mergeCell ref="UXF6:UXF9"/>
    <mergeCell ref="UDI6:UDI9"/>
    <mergeCell ref="UDJ6:UDJ9"/>
    <mergeCell ref="UIH6:UIH9"/>
    <mergeCell ref="UII6:UII9"/>
    <mergeCell ref="UNG6:UNG9"/>
    <mergeCell ref="TOM6:TOM9"/>
    <mergeCell ref="TTK6:TTK9"/>
    <mergeCell ref="TTL6:TTL9"/>
    <mergeCell ref="TYJ6:TYJ9"/>
    <mergeCell ref="TYK6:TYK9"/>
    <mergeCell ref="TEN6:TEN9"/>
    <mergeCell ref="TEO6:TEO9"/>
    <mergeCell ref="TJM6:TJM9"/>
    <mergeCell ref="TJN6:TJN9"/>
    <mergeCell ref="TOL6:TOL9"/>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HNW10:HNW13"/>
    <mergeCell ref="HNX10:HNX13"/>
    <mergeCell ref="HSV10:HSV13"/>
    <mergeCell ref="HSW10:HSW13"/>
    <mergeCell ref="HXU10:HXU13"/>
    <mergeCell ref="GZA10:GZA13"/>
    <mergeCell ref="HDY10:HDY13"/>
    <mergeCell ref="HDZ10:HDZ13"/>
    <mergeCell ref="HIX10:HIX13"/>
    <mergeCell ref="HIY10:HIY13"/>
    <mergeCell ref="GPB10:GPB13"/>
    <mergeCell ref="GPC10:GPC13"/>
    <mergeCell ref="GUA10:GUA13"/>
    <mergeCell ref="GUB10:GUB13"/>
    <mergeCell ref="GYZ10:GYZ13"/>
    <mergeCell ref="GAF10:GAF13"/>
    <mergeCell ref="GFD10:GFD13"/>
    <mergeCell ref="GFE10:GFE13"/>
    <mergeCell ref="GKC10:GKC13"/>
    <mergeCell ref="GKD10:GKD13"/>
    <mergeCell ref="JLM10:JLM13"/>
    <mergeCell ref="JLN10:JLN13"/>
    <mergeCell ref="JQL10:JQL13"/>
    <mergeCell ref="JQM10:JQM13"/>
    <mergeCell ref="JVK10:JVK13"/>
    <mergeCell ref="IWQ10:IWQ13"/>
    <mergeCell ref="JBO10:JBO13"/>
    <mergeCell ref="JBP10:JBP13"/>
    <mergeCell ref="JGN10:JGN13"/>
    <mergeCell ref="JGO10:JGO13"/>
    <mergeCell ref="IMR10:IMR13"/>
    <mergeCell ref="IMS10:IMS13"/>
    <mergeCell ref="IRQ10:IRQ13"/>
    <mergeCell ref="IRR10:IRR13"/>
    <mergeCell ref="IWP10:IWP13"/>
    <mergeCell ref="HXV10:HXV13"/>
    <mergeCell ref="ICT10:ICT13"/>
    <mergeCell ref="ICU10:ICU13"/>
    <mergeCell ref="IHS10:IHS13"/>
    <mergeCell ref="IHT10:IHT13"/>
    <mergeCell ref="LJC10:LJC13"/>
    <mergeCell ref="LJD10:LJD13"/>
    <mergeCell ref="LOB10:LOB13"/>
    <mergeCell ref="LOC10:LOC13"/>
    <mergeCell ref="LTA10:LTA13"/>
    <mergeCell ref="KUG10:KUG13"/>
    <mergeCell ref="KZE10:KZE13"/>
    <mergeCell ref="KZF10:KZF13"/>
    <mergeCell ref="LED10:LED13"/>
    <mergeCell ref="LEE10:LEE13"/>
    <mergeCell ref="KKH10:KKH13"/>
    <mergeCell ref="KKI10:KKI13"/>
    <mergeCell ref="KPG10:KPG13"/>
    <mergeCell ref="KPH10:KPH13"/>
    <mergeCell ref="KUF10:KUF13"/>
    <mergeCell ref="JVL10:JVL13"/>
    <mergeCell ref="KAJ10:KAJ13"/>
    <mergeCell ref="KAK10:KAK13"/>
    <mergeCell ref="KFI10:KFI13"/>
    <mergeCell ref="KFJ10:KFJ13"/>
    <mergeCell ref="NGS10:NGS13"/>
    <mergeCell ref="NGT10:NGT13"/>
    <mergeCell ref="NLR10:NLR13"/>
    <mergeCell ref="NLS10:NLS13"/>
    <mergeCell ref="NQQ10:NQQ13"/>
    <mergeCell ref="MRW10:MRW13"/>
    <mergeCell ref="MWU10:MWU13"/>
    <mergeCell ref="MWV10:MWV13"/>
    <mergeCell ref="NBT10:NBT13"/>
    <mergeCell ref="NBU10:NBU13"/>
    <mergeCell ref="MHX10:MHX13"/>
    <mergeCell ref="MHY10:MHY13"/>
    <mergeCell ref="MMW10:MMW13"/>
    <mergeCell ref="MMX10:MMX13"/>
    <mergeCell ref="MRV10:MRV13"/>
    <mergeCell ref="LTB10:LTB13"/>
    <mergeCell ref="LXZ10:LXZ13"/>
    <mergeCell ref="LYA10:LYA13"/>
    <mergeCell ref="MCY10:MCY13"/>
    <mergeCell ref="MCZ10:MCZ13"/>
    <mergeCell ref="PEI10:PEI13"/>
    <mergeCell ref="PEJ10:PEJ13"/>
    <mergeCell ref="PJH10:PJH13"/>
    <mergeCell ref="PJI10:PJI13"/>
    <mergeCell ref="POG10:POG13"/>
    <mergeCell ref="OPM10:OPM13"/>
    <mergeCell ref="OUK10:OUK13"/>
    <mergeCell ref="OUL10:OUL13"/>
    <mergeCell ref="OZJ10:OZJ13"/>
    <mergeCell ref="OZK10:OZK13"/>
    <mergeCell ref="OFN10:OFN13"/>
    <mergeCell ref="OFO10:OFO13"/>
    <mergeCell ref="OKM10:OKM13"/>
    <mergeCell ref="OKN10:OKN13"/>
    <mergeCell ref="OPL10:OPL13"/>
    <mergeCell ref="NQR10:NQR13"/>
    <mergeCell ref="NVP10:NVP13"/>
    <mergeCell ref="NVQ10:NVQ13"/>
    <mergeCell ref="OAO10:OAO13"/>
    <mergeCell ref="OAP10:OAP13"/>
    <mergeCell ref="RBY10:RBY13"/>
    <mergeCell ref="RBZ10:RBZ13"/>
    <mergeCell ref="RGX10:RGX13"/>
    <mergeCell ref="RGY10:RGY13"/>
    <mergeCell ref="RLW10:RLW13"/>
    <mergeCell ref="QNC10:QNC13"/>
    <mergeCell ref="QSA10:QSA13"/>
    <mergeCell ref="QSB10:QSB13"/>
    <mergeCell ref="QWZ10:QWZ13"/>
    <mergeCell ref="QXA10:QXA13"/>
    <mergeCell ref="QDD10:QDD13"/>
    <mergeCell ref="QDE10:QDE13"/>
    <mergeCell ref="QIC10:QIC13"/>
    <mergeCell ref="QID10:QID13"/>
    <mergeCell ref="QNB10:QNB13"/>
    <mergeCell ref="POH10:POH13"/>
    <mergeCell ref="PTF10:PTF13"/>
    <mergeCell ref="PTG10:PTG13"/>
    <mergeCell ref="PYE10:PYE13"/>
    <mergeCell ref="PYF10:PYF13"/>
    <mergeCell ref="SZO10:SZO13"/>
    <mergeCell ref="SZP10:SZP13"/>
    <mergeCell ref="TEN10:TEN13"/>
    <mergeCell ref="TEO10:TEO13"/>
    <mergeCell ref="TJM10:TJM13"/>
    <mergeCell ref="SKS10:SKS13"/>
    <mergeCell ref="SPQ10:SPQ13"/>
    <mergeCell ref="SPR10:SPR13"/>
    <mergeCell ref="SUP10:SUP13"/>
    <mergeCell ref="SUQ10:SUQ13"/>
    <mergeCell ref="SAT10:SAT13"/>
    <mergeCell ref="SAU10:SAU13"/>
    <mergeCell ref="SFS10:SFS13"/>
    <mergeCell ref="SFT10:SFT13"/>
    <mergeCell ref="SKR10:SKR13"/>
    <mergeCell ref="RLX10:RLX13"/>
    <mergeCell ref="RQV10:RQV13"/>
    <mergeCell ref="RQW10:RQW13"/>
    <mergeCell ref="RVU10:RVU13"/>
    <mergeCell ref="RVV10:RVV13"/>
    <mergeCell ref="UXF10:UXF13"/>
    <mergeCell ref="VCD10:VCD13"/>
    <mergeCell ref="VCE10:VCE13"/>
    <mergeCell ref="VHC10:VHC13"/>
    <mergeCell ref="UII10:UII13"/>
    <mergeCell ref="UNG10:UNG13"/>
    <mergeCell ref="UNH10:UNH13"/>
    <mergeCell ref="USF10:USF13"/>
    <mergeCell ref="USG10:USG13"/>
    <mergeCell ref="UXE10:UXE13"/>
    <mergeCell ref="TYJ10:TYJ13"/>
    <mergeCell ref="TYK10:TYK13"/>
    <mergeCell ref="UDI10:UDI13"/>
    <mergeCell ref="UDJ10:UDJ13"/>
    <mergeCell ref="UIH10:UIH13"/>
    <mergeCell ref="TJN10:TJN13"/>
    <mergeCell ref="TOL10:TOL13"/>
    <mergeCell ref="TOM10:TOM13"/>
    <mergeCell ref="TTK10:TTK13"/>
    <mergeCell ref="TTL10:TTL13"/>
    <mergeCell ref="WUU10:WUU13"/>
    <mergeCell ref="WUV10:WUV13"/>
    <mergeCell ref="WZT10:WZT13"/>
    <mergeCell ref="WZU10:WZU13"/>
    <mergeCell ref="XES10:XES13"/>
    <mergeCell ref="WFY10:WFY13"/>
    <mergeCell ref="WKW10:WKW13"/>
    <mergeCell ref="WKX10:WKX13"/>
    <mergeCell ref="WPV10:WPV13"/>
    <mergeCell ref="WPW10:WPW13"/>
    <mergeCell ref="VVZ10:VVZ13"/>
    <mergeCell ref="VWA10:VWA13"/>
    <mergeCell ref="WAY10:WAY13"/>
    <mergeCell ref="WAZ10:WAZ13"/>
    <mergeCell ref="WFX10:WFX13"/>
    <mergeCell ref="VHD10:VHD13"/>
    <mergeCell ref="VMB10:VMB13"/>
    <mergeCell ref="VMC10:VMC13"/>
    <mergeCell ref="VRA10:VRA13"/>
    <mergeCell ref="VRB10:VRB13"/>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FVF14:FVF17"/>
    <mergeCell ref="FVG14:FVG17"/>
    <mergeCell ref="GAE14:GAE17"/>
    <mergeCell ref="GAF14:GAF17"/>
    <mergeCell ref="GFD14:GFD17"/>
    <mergeCell ref="FGJ14:FGJ17"/>
    <mergeCell ref="FLH14:FLH17"/>
    <mergeCell ref="FLI14:FLI17"/>
    <mergeCell ref="FQG14:FQG17"/>
    <mergeCell ref="FQH14:FQH17"/>
    <mergeCell ref="EWK14:EWK17"/>
    <mergeCell ref="EWL14:EWL17"/>
    <mergeCell ref="FBJ14:FBJ17"/>
    <mergeCell ref="FBK14:FBK17"/>
    <mergeCell ref="FGI14:FGI17"/>
    <mergeCell ref="EHO14:EHO17"/>
    <mergeCell ref="EMM14:EMM17"/>
    <mergeCell ref="EMN14:EMN17"/>
    <mergeCell ref="ERL14:ERL17"/>
    <mergeCell ref="ERM14:ERM17"/>
    <mergeCell ref="HSV14:HSV17"/>
    <mergeCell ref="HSW14:HSW17"/>
    <mergeCell ref="HXU14:HXU17"/>
    <mergeCell ref="HXV14:HXV17"/>
    <mergeCell ref="ICT14:ICT17"/>
    <mergeCell ref="HDZ14:HDZ17"/>
    <mergeCell ref="HIX14:HIX17"/>
    <mergeCell ref="HIY14:HIY17"/>
    <mergeCell ref="HNW14:HNW17"/>
    <mergeCell ref="HNX14:HNX17"/>
    <mergeCell ref="GUA14:GUA17"/>
    <mergeCell ref="GUB14:GUB17"/>
    <mergeCell ref="GYZ14:GYZ17"/>
    <mergeCell ref="GZA14:GZA17"/>
    <mergeCell ref="HDY14:HDY17"/>
    <mergeCell ref="GFE14:GFE17"/>
    <mergeCell ref="GKC14:GKC17"/>
    <mergeCell ref="GKD14:GKD17"/>
    <mergeCell ref="GPB14:GPB17"/>
    <mergeCell ref="GPC14:GPC17"/>
    <mergeCell ref="JQL14:JQL17"/>
    <mergeCell ref="JQM14:JQM17"/>
    <mergeCell ref="JVK14:JVK17"/>
    <mergeCell ref="JVL14:JVL17"/>
    <mergeCell ref="KAJ14:KAJ17"/>
    <mergeCell ref="JBP14:JBP17"/>
    <mergeCell ref="JGN14:JGN17"/>
    <mergeCell ref="JGO14:JGO17"/>
    <mergeCell ref="JLM14:JLM17"/>
    <mergeCell ref="JLN14:JLN17"/>
    <mergeCell ref="IRQ14:IRQ17"/>
    <mergeCell ref="IRR14:IRR17"/>
    <mergeCell ref="IWP14:IWP17"/>
    <mergeCell ref="IWQ14:IWQ17"/>
    <mergeCell ref="JBO14:JBO17"/>
    <mergeCell ref="ICU14:ICU17"/>
    <mergeCell ref="IHS14:IHS17"/>
    <mergeCell ref="IHT14:IHT17"/>
    <mergeCell ref="IMR14:IMR17"/>
    <mergeCell ref="IMS14:IMS17"/>
    <mergeCell ref="LOB14:LOB17"/>
    <mergeCell ref="LOC14:LOC17"/>
    <mergeCell ref="LTA14:LTA17"/>
    <mergeCell ref="LTB14:LTB17"/>
    <mergeCell ref="LXZ14:LXZ17"/>
    <mergeCell ref="KZF14:KZF17"/>
    <mergeCell ref="LED14:LED17"/>
    <mergeCell ref="LEE14:LEE17"/>
    <mergeCell ref="LJC14:LJC17"/>
    <mergeCell ref="LJD14:LJD17"/>
    <mergeCell ref="KPG14:KPG17"/>
    <mergeCell ref="KPH14:KPH17"/>
    <mergeCell ref="KUF14:KUF17"/>
    <mergeCell ref="KUG14:KUG17"/>
    <mergeCell ref="KZE14:KZE17"/>
    <mergeCell ref="KAK14:KAK17"/>
    <mergeCell ref="KFI14:KFI17"/>
    <mergeCell ref="KFJ14:KFJ17"/>
    <mergeCell ref="KKH14:KKH17"/>
    <mergeCell ref="KKI14:KKI17"/>
    <mergeCell ref="NLR14:NLR17"/>
    <mergeCell ref="NLS14:NLS17"/>
    <mergeCell ref="NQQ14:NQQ17"/>
    <mergeCell ref="NQR14:NQR17"/>
    <mergeCell ref="NVP14:NVP17"/>
    <mergeCell ref="MWV14:MWV17"/>
    <mergeCell ref="NBT14:NBT17"/>
    <mergeCell ref="NBU14:NBU17"/>
    <mergeCell ref="NGS14:NGS17"/>
    <mergeCell ref="NGT14:NGT17"/>
    <mergeCell ref="MMW14:MMW17"/>
    <mergeCell ref="MMX14:MMX17"/>
    <mergeCell ref="MRV14:MRV17"/>
    <mergeCell ref="MRW14:MRW17"/>
    <mergeCell ref="MWU14:MWU17"/>
    <mergeCell ref="LYA14:LYA17"/>
    <mergeCell ref="MCY14:MCY17"/>
    <mergeCell ref="MCZ14:MCZ17"/>
    <mergeCell ref="MHX14:MHX17"/>
    <mergeCell ref="MHY14:MHY17"/>
    <mergeCell ref="PJH14:PJH17"/>
    <mergeCell ref="PJI14:PJI17"/>
    <mergeCell ref="POG14:POG17"/>
    <mergeCell ref="POH14:POH17"/>
    <mergeCell ref="PTF14:PTF17"/>
    <mergeCell ref="OUL14:OUL17"/>
    <mergeCell ref="OZJ14:OZJ17"/>
    <mergeCell ref="OZK14:OZK17"/>
    <mergeCell ref="PEI14:PEI17"/>
    <mergeCell ref="PEJ14:PEJ17"/>
    <mergeCell ref="OKM14:OKM17"/>
    <mergeCell ref="OKN14:OKN17"/>
    <mergeCell ref="OPL14:OPL17"/>
    <mergeCell ref="OPM14:OPM17"/>
    <mergeCell ref="OUK14:OUK17"/>
    <mergeCell ref="NVQ14:NVQ17"/>
    <mergeCell ref="OAO14:OAO17"/>
    <mergeCell ref="OAP14:OAP17"/>
    <mergeCell ref="OFN14:OFN17"/>
    <mergeCell ref="OFO14:OFO17"/>
    <mergeCell ref="RGX14:RGX17"/>
    <mergeCell ref="RGY14:RGY17"/>
    <mergeCell ref="RLW14:RLW17"/>
    <mergeCell ref="RLX14:RLX17"/>
    <mergeCell ref="RQV14:RQV17"/>
    <mergeCell ref="QSB14:QSB17"/>
    <mergeCell ref="QWZ14:QWZ17"/>
    <mergeCell ref="QXA14:QXA17"/>
    <mergeCell ref="RBY14:RBY17"/>
    <mergeCell ref="RBZ14:RBZ17"/>
    <mergeCell ref="QIC14:QIC17"/>
    <mergeCell ref="QID14:QID17"/>
    <mergeCell ref="QNB14:QNB17"/>
    <mergeCell ref="QNC14:QNC17"/>
    <mergeCell ref="QSA14:QSA17"/>
    <mergeCell ref="PTG14:PTG17"/>
    <mergeCell ref="PYE14:PYE17"/>
    <mergeCell ref="PYF14:PYF17"/>
    <mergeCell ref="QDD14:QDD17"/>
    <mergeCell ref="QDE14:QDE17"/>
    <mergeCell ref="TEN14:TEN17"/>
    <mergeCell ref="TEO14:TEO17"/>
    <mergeCell ref="TJM14:TJM17"/>
    <mergeCell ref="TJN14:TJN17"/>
    <mergeCell ref="TOL14:TOL17"/>
    <mergeCell ref="SPR14:SPR17"/>
    <mergeCell ref="SUP14:SUP17"/>
    <mergeCell ref="SUQ14:SUQ17"/>
    <mergeCell ref="SZO14:SZO17"/>
    <mergeCell ref="SZP14:SZP17"/>
    <mergeCell ref="SFS14:SFS17"/>
    <mergeCell ref="SFT14:SFT17"/>
    <mergeCell ref="SKR14:SKR17"/>
    <mergeCell ref="SKS14:SKS17"/>
    <mergeCell ref="SPQ14:SPQ17"/>
    <mergeCell ref="RQW14:RQW17"/>
    <mergeCell ref="RVU14:RVU17"/>
    <mergeCell ref="RVV14:RVV17"/>
    <mergeCell ref="SAT14:SAT17"/>
    <mergeCell ref="SAU14:SAU17"/>
    <mergeCell ref="VCD14:VCD17"/>
    <mergeCell ref="VCE14:VCE17"/>
    <mergeCell ref="VHC14:VHC17"/>
    <mergeCell ref="VHD14:VHD17"/>
    <mergeCell ref="VMB14:VMB17"/>
    <mergeCell ref="UNH14:UNH17"/>
    <mergeCell ref="USF14:USF17"/>
    <mergeCell ref="USG14:USG17"/>
    <mergeCell ref="UXE14:UXE17"/>
    <mergeCell ref="UXF14:UXF17"/>
    <mergeCell ref="UDI14:UDI17"/>
    <mergeCell ref="UDJ14:UDJ17"/>
    <mergeCell ref="UIH14:UIH17"/>
    <mergeCell ref="UII14:UII17"/>
    <mergeCell ref="UNG14:UNG17"/>
    <mergeCell ref="TOM14:TOM17"/>
    <mergeCell ref="TTK14:TTK17"/>
    <mergeCell ref="TTL14:TTL17"/>
    <mergeCell ref="TYJ14:TYJ17"/>
    <mergeCell ref="TYK14:TYK17"/>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69" t="s">
        <v>118</v>
      </c>
      <c r="C1" s="970"/>
      <c r="D1" s="970"/>
      <c r="E1" s="971"/>
      <c r="F1" s="971"/>
      <c r="G1" s="971"/>
      <c r="H1" s="971"/>
      <c r="I1" s="970"/>
      <c r="J1" s="970"/>
      <c r="K1" s="970"/>
      <c r="L1" s="970"/>
      <c r="M1" s="970"/>
      <c r="N1" s="970"/>
      <c r="O1" s="970"/>
      <c r="P1" s="970"/>
      <c r="Q1" s="970"/>
      <c r="R1" s="970"/>
      <c r="S1" s="970"/>
      <c r="T1" s="970"/>
      <c r="U1" s="970"/>
      <c r="V1" s="970"/>
      <c r="W1" s="970"/>
      <c r="X1" s="972"/>
    </row>
    <row r="2" spans="2:248" ht="15" thickBot="1">
      <c r="B2" s="973" t="s">
        <v>119</v>
      </c>
      <c r="C2" s="982" t="s">
        <v>4</v>
      </c>
      <c r="D2" s="984" t="s">
        <v>6</v>
      </c>
      <c r="E2" s="978" t="s">
        <v>120</v>
      </c>
      <c r="F2" s="980" t="s">
        <v>121</v>
      </c>
      <c r="G2" s="988" t="s">
        <v>122</v>
      </c>
      <c r="H2" s="986" t="s">
        <v>123</v>
      </c>
      <c r="I2" s="975" t="s">
        <v>87</v>
      </c>
      <c r="J2" s="976"/>
      <c r="K2" s="976"/>
      <c r="L2" s="977"/>
      <c r="M2" s="975" t="s">
        <v>124</v>
      </c>
      <c r="N2" s="976"/>
      <c r="O2" s="976"/>
      <c r="P2" s="977"/>
      <c r="Q2" s="975" t="s">
        <v>125</v>
      </c>
      <c r="R2" s="976"/>
      <c r="S2" s="976"/>
      <c r="T2" s="977"/>
      <c r="U2" s="975" t="s">
        <v>126</v>
      </c>
      <c r="V2" s="976"/>
      <c r="W2" s="976"/>
      <c r="X2" s="977"/>
      <c r="AJ2" s="244"/>
      <c r="AK2" s="244"/>
      <c r="AL2" s="244"/>
      <c r="AM2" s="244"/>
      <c r="AN2" s="244"/>
      <c r="AO2" s="244"/>
      <c r="AP2" s="244"/>
      <c r="AQ2" s="244"/>
    </row>
    <row r="3" spans="2:248" ht="36" customHeight="1" thickBot="1">
      <c r="B3" s="974"/>
      <c r="C3" s="983"/>
      <c r="D3" s="985"/>
      <c r="E3" s="979"/>
      <c r="F3" s="981"/>
      <c r="G3" s="989"/>
      <c r="H3" s="987"/>
      <c r="I3" s="268" t="s">
        <v>81</v>
      </c>
      <c r="J3" s="269" t="s">
        <v>127</v>
      </c>
      <c r="K3" s="269" t="s">
        <v>8</v>
      </c>
      <c r="L3" s="270" t="s">
        <v>128</v>
      </c>
      <c r="M3" s="268" t="s">
        <v>81</v>
      </c>
      <c r="N3" s="269" t="s">
        <v>127</v>
      </c>
      <c r="O3" s="269" t="s">
        <v>8</v>
      </c>
      <c r="P3" s="270" t="s">
        <v>128</v>
      </c>
      <c r="Q3" s="268" t="s">
        <v>81</v>
      </c>
      <c r="R3" s="269" t="s">
        <v>127</v>
      </c>
      <c r="S3" s="269" t="s">
        <v>8</v>
      </c>
      <c r="T3" s="270" t="s">
        <v>128</v>
      </c>
      <c r="U3" s="268" t="s">
        <v>81</v>
      </c>
      <c r="V3" s="269" t="s">
        <v>127</v>
      </c>
      <c r="W3" s="269" t="s">
        <v>8</v>
      </c>
      <c r="X3" s="270" t="s">
        <v>128</v>
      </c>
      <c r="AI3" s="450"/>
      <c r="AJ3" s="457" t="s">
        <v>119</v>
      </c>
      <c r="AK3" s="458" t="s">
        <v>4</v>
      </c>
      <c r="AL3" s="458" t="s">
        <v>129</v>
      </c>
      <c r="AM3" s="458" t="s">
        <v>130</v>
      </c>
      <c r="AN3" s="458" t="s">
        <v>131</v>
      </c>
      <c r="AO3" s="458" t="s">
        <v>20</v>
      </c>
      <c r="AP3" s="458" t="s">
        <v>80</v>
      </c>
      <c r="AQ3" s="459" t="s">
        <v>9</v>
      </c>
      <c r="AR3" s="456"/>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55">
        <f t="shared" si="0"/>
        <v>45658</v>
      </c>
      <c r="CR3" s="455">
        <f t="shared" si="0"/>
        <v>45659</v>
      </c>
      <c r="CS3" s="455">
        <f t="shared" si="0"/>
        <v>45660</v>
      </c>
      <c r="CT3" s="455">
        <f t="shared" si="0"/>
        <v>45661</v>
      </c>
      <c r="CU3" s="455">
        <f t="shared" si="0"/>
        <v>45662</v>
      </c>
      <c r="CV3" s="455">
        <f t="shared" ref="CV3:FG3" si="1">CU3+1</f>
        <v>45663</v>
      </c>
      <c r="CW3" s="455">
        <f t="shared" si="1"/>
        <v>45664</v>
      </c>
      <c r="CX3" s="455">
        <f t="shared" si="1"/>
        <v>45665</v>
      </c>
      <c r="CY3" s="455">
        <f t="shared" si="1"/>
        <v>45666</v>
      </c>
      <c r="CZ3" s="455">
        <f t="shared" si="1"/>
        <v>45667</v>
      </c>
      <c r="DA3" s="455">
        <f t="shared" si="1"/>
        <v>45668</v>
      </c>
      <c r="DB3" s="455">
        <f t="shared" si="1"/>
        <v>45669</v>
      </c>
      <c r="DC3" s="455">
        <f t="shared" si="1"/>
        <v>45670</v>
      </c>
      <c r="DD3" s="455">
        <f t="shared" si="1"/>
        <v>45671</v>
      </c>
      <c r="DE3" s="455">
        <f t="shared" si="1"/>
        <v>45672</v>
      </c>
      <c r="DF3" s="455">
        <f t="shared" si="1"/>
        <v>45673</v>
      </c>
      <c r="DG3" s="455">
        <f t="shared" si="1"/>
        <v>45674</v>
      </c>
      <c r="DH3" s="455">
        <f t="shared" si="1"/>
        <v>45675</v>
      </c>
      <c r="DI3" s="455">
        <f t="shared" si="1"/>
        <v>45676</v>
      </c>
      <c r="DJ3" s="455">
        <f t="shared" si="1"/>
        <v>45677</v>
      </c>
      <c r="DK3" s="455">
        <f t="shared" si="1"/>
        <v>45678</v>
      </c>
      <c r="DL3" s="455">
        <f t="shared" si="1"/>
        <v>45679</v>
      </c>
      <c r="DM3" s="455">
        <f t="shared" si="1"/>
        <v>45680</v>
      </c>
      <c r="DN3" s="455">
        <f t="shared" si="1"/>
        <v>45681</v>
      </c>
      <c r="DO3" s="455">
        <f t="shared" si="1"/>
        <v>45682</v>
      </c>
      <c r="DP3" s="455">
        <f t="shared" si="1"/>
        <v>45683</v>
      </c>
      <c r="DQ3" s="455">
        <f t="shared" si="1"/>
        <v>45684</v>
      </c>
      <c r="DR3" s="455">
        <f t="shared" si="1"/>
        <v>45685</v>
      </c>
      <c r="DS3" s="455">
        <f t="shared" si="1"/>
        <v>45686</v>
      </c>
      <c r="DT3" s="455">
        <f t="shared" si="1"/>
        <v>45687</v>
      </c>
      <c r="DU3" s="455">
        <f t="shared" si="1"/>
        <v>45688</v>
      </c>
      <c r="DV3" s="455">
        <f t="shared" si="1"/>
        <v>45689</v>
      </c>
      <c r="DW3" s="455">
        <f t="shared" si="1"/>
        <v>45690</v>
      </c>
      <c r="DX3" s="455">
        <f t="shared" si="1"/>
        <v>45691</v>
      </c>
      <c r="DY3" s="455">
        <f t="shared" si="1"/>
        <v>45692</v>
      </c>
      <c r="DZ3" s="455">
        <f t="shared" si="1"/>
        <v>45693</v>
      </c>
      <c r="EA3" s="455">
        <f t="shared" si="1"/>
        <v>45694</v>
      </c>
      <c r="EB3" s="455">
        <f t="shared" si="1"/>
        <v>45695</v>
      </c>
      <c r="EC3" s="455">
        <f t="shared" si="1"/>
        <v>45696</v>
      </c>
      <c r="ED3" s="455">
        <f t="shared" si="1"/>
        <v>45697</v>
      </c>
      <c r="EE3" s="455">
        <f t="shared" si="1"/>
        <v>45698</v>
      </c>
      <c r="EF3" s="455">
        <f t="shared" si="1"/>
        <v>45699</v>
      </c>
      <c r="EG3" s="455">
        <f t="shared" si="1"/>
        <v>45700</v>
      </c>
      <c r="EH3" s="455">
        <f t="shared" si="1"/>
        <v>45701</v>
      </c>
      <c r="EI3" s="455">
        <f t="shared" si="1"/>
        <v>45702</v>
      </c>
      <c r="EJ3" s="455">
        <f t="shared" si="1"/>
        <v>45703</v>
      </c>
      <c r="EK3" s="455">
        <f t="shared" si="1"/>
        <v>45704</v>
      </c>
      <c r="EL3" s="455">
        <f t="shared" si="1"/>
        <v>45705</v>
      </c>
      <c r="EM3" s="455">
        <f t="shared" si="1"/>
        <v>45706</v>
      </c>
      <c r="EN3" s="455">
        <f t="shared" si="1"/>
        <v>45707</v>
      </c>
      <c r="EO3" s="455">
        <f t="shared" si="1"/>
        <v>45708</v>
      </c>
      <c r="EP3" s="455">
        <f t="shared" si="1"/>
        <v>45709</v>
      </c>
      <c r="EQ3" s="455">
        <f t="shared" si="1"/>
        <v>45710</v>
      </c>
      <c r="ER3" s="455">
        <f t="shared" si="1"/>
        <v>45711</v>
      </c>
      <c r="ES3" s="455">
        <f t="shared" si="1"/>
        <v>45712</v>
      </c>
      <c r="ET3" s="455">
        <f t="shared" si="1"/>
        <v>45713</v>
      </c>
      <c r="EU3" s="455">
        <f t="shared" si="1"/>
        <v>45714</v>
      </c>
      <c r="EV3" s="455">
        <f t="shared" si="1"/>
        <v>45715</v>
      </c>
      <c r="EW3" s="455">
        <f t="shared" si="1"/>
        <v>45716</v>
      </c>
      <c r="EX3" s="455">
        <f t="shared" si="1"/>
        <v>45717</v>
      </c>
      <c r="EY3" s="455">
        <f t="shared" si="1"/>
        <v>45718</v>
      </c>
      <c r="EZ3" s="455">
        <f t="shared" si="1"/>
        <v>45719</v>
      </c>
      <c r="FA3" s="455">
        <f t="shared" si="1"/>
        <v>45720</v>
      </c>
      <c r="FB3" s="455">
        <f t="shared" si="1"/>
        <v>45721</v>
      </c>
      <c r="FC3" s="455">
        <f t="shared" si="1"/>
        <v>45722</v>
      </c>
      <c r="FD3" s="455">
        <f t="shared" si="1"/>
        <v>45723</v>
      </c>
      <c r="FE3" s="455">
        <f t="shared" si="1"/>
        <v>45724</v>
      </c>
      <c r="FF3" s="455">
        <f t="shared" si="1"/>
        <v>45725</v>
      </c>
      <c r="FG3" s="455">
        <f t="shared" si="1"/>
        <v>45726</v>
      </c>
      <c r="FH3" s="455">
        <f t="shared" ref="FH3:HS3" si="2">FG3+1</f>
        <v>45727</v>
      </c>
      <c r="FI3" s="455">
        <f t="shared" si="2"/>
        <v>45728</v>
      </c>
      <c r="FJ3" s="455">
        <f t="shared" si="2"/>
        <v>45729</v>
      </c>
      <c r="FK3" s="455">
        <f t="shared" si="2"/>
        <v>45730</v>
      </c>
      <c r="FL3" s="455">
        <f t="shared" si="2"/>
        <v>45731</v>
      </c>
      <c r="FM3" s="455">
        <f t="shared" si="2"/>
        <v>45732</v>
      </c>
      <c r="FN3" s="455">
        <f t="shared" si="2"/>
        <v>45733</v>
      </c>
      <c r="FO3" s="455">
        <f t="shared" si="2"/>
        <v>45734</v>
      </c>
      <c r="FP3" s="455">
        <f t="shared" si="2"/>
        <v>45735</v>
      </c>
      <c r="FQ3" s="455">
        <f t="shared" si="2"/>
        <v>45736</v>
      </c>
      <c r="FR3" s="455">
        <f t="shared" si="2"/>
        <v>45737</v>
      </c>
      <c r="FS3" s="455">
        <f t="shared" si="2"/>
        <v>45738</v>
      </c>
      <c r="FT3" s="455">
        <f t="shared" si="2"/>
        <v>45739</v>
      </c>
      <c r="FU3" s="455">
        <f t="shared" si="2"/>
        <v>45740</v>
      </c>
      <c r="FV3" s="455">
        <f t="shared" si="2"/>
        <v>45741</v>
      </c>
      <c r="FW3" s="455">
        <f t="shared" si="2"/>
        <v>45742</v>
      </c>
      <c r="FX3" s="455">
        <f t="shared" si="2"/>
        <v>45743</v>
      </c>
      <c r="FY3" s="455">
        <f t="shared" si="2"/>
        <v>45744</v>
      </c>
      <c r="FZ3" s="455">
        <f t="shared" si="2"/>
        <v>45745</v>
      </c>
      <c r="GA3" s="455">
        <f t="shared" si="2"/>
        <v>45746</v>
      </c>
      <c r="GB3" s="455">
        <f t="shared" si="2"/>
        <v>45747</v>
      </c>
      <c r="GC3" s="455">
        <f>GB3+1</f>
        <v>45748</v>
      </c>
      <c r="GD3" s="455">
        <f t="shared" si="2"/>
        <v>45749</v>
      </c>
      <c r="GE3" s="455">
        <f t="shared" si="2"/>
        <v>45750</v>
      </c>
      <c r="GF3" s="455">
        <f t="shared" si="2"/>
        <v>45751</v>
      </c>
      <c r="GG3" s="455">
        <f t="shared" si="2"/>
        <v>45752</v>
      </c>
      <c r="GH3" s="455">
        <f t="shared" si="2"/>
        <v>45753</v>
      </c>
      <c r="GI3" s="455">
        <f t="shared" si="2"/>
        <v>45754</v>
      </c>
      <c r="GJ3" s="455">
        <f t="shared" si="2"/>
        <v>45755</v>
      </c>
      <c r="GK3" s="455">
        <f t="shared" si="2"/>
        <v>45756</v>
      </c>
      <c r="GL3" s="455">
        <f t="shared" si="2"/>
        <v>45757</v>
      </c>
      <c r="GM3" s="455">
        <f t="shared" si="2"/>
        <v>45758</v>
      </c>
      <c r="GN3" s="455">
        <f t="shared" si="2"/>
        <v>45759</v>
      </c>
      <c r="GO3" s="455">
        <f t="shared" si="2"/>
        <v>45760</v>
      </c>
      <c r="GP3" s="455">
        <f t="shared" si="2"/>
        <v>45761</v>
      </c>
      <c r="GQ3" s="455">
        <f t="shared" si="2"/>
        <v>45762</v>
      </c>
      <c r="GR3" s="455">
        <f t="shared" si="2"/>
        <v>45763</v>
      </c>
      <c r="GS3" s="455">
        <f t="shared" si="2"/>
        <v>45764</v>
      </c>
      <c r="GT3" s="455">
        <f t="shared" si="2"/>
        <v>45765</v>
      </c>
      <c r="GU3" s="455">
        <f t="shared" si="2"/>
        <v>45766</v>
      </c>
      <c r="GV3" s="455">
        <f t="shared" si="2"/>
        <v>45767</v>
      </c>
      <c r="GW3" s="455">
        <f t="shared" si="2"/>
        <v>45768</v>
      </c>
      <c r="GX3" s="455">
        <f t="shared" si="2"/>
        <v>45769</v>
      </c>
      <c r="GY3" s="455">
        <f t="shared" si="2"/>
        <v>45770</v>
      </c>
      <c r="GZ3" s="455">
        <f t="shared" si="2"/>
        <v>45771</v>
      </c>
      <c r="HA3" s="455">
        <f t="shared" si="2"/>
        <v>45772</v>
      </c>
      <c r="HB3" s="455">
        <f t="shared" si="2"/>
        <v>45773</v>
      </c>
      <c r="HC3" s="455">
        <f t="shared" si="2"/>
        <v>45774</v>
      </c>
      <c r="HD3" s="455">
        <f t="shared" si="2"/>
        <v>45775</v>
      </c>
      <c r="HE3" s="455">
        <f t="shared" si="2"/>
        <v>45776</v>
      </c>
      <c r="HF3" s="455">
        <f t="shared" si="2"/>
        <v>45777</v>
      </c>
      <c r="HG3" s="455">
        <f t="shared" si="2"/>
        <v>45778</v>
      </c>
      <c r="HH3" s="455">
        <f t="shared" si="2"/>
        <v>45779</v>
      </c>
      <c r="HI3" s="455">
        <f t="shared" si="2"/>
        <v>45780</v>
      </c>
      <c r="HJ3" s="455">
        <f t="shared" si="2"/>
        <v>45781</v>
      </c>
      <c r="HK3" s="455">
        <f t="shared" si="2"/>
        <v>45782</v>
      </c>
      <c r="HL3" s="455">
        <f t="shared" si="2"/>
        <v>45783</v>
      </c>
      <c r="HM3" s="455">
        <f t="shared" si="2"/>
        <v>45784</v>
      </c>
      <c r="HN3" s="455">
        <f t="shared" si="2"/>
        <v>45785</v>
      </c>
      <c r="HO3" s="455">
        <f t="shared" si="2"/>
        <v>45786</v>
      </c>
      <c r="HP3" s="455">
        <f t="shared" si="2"/>
        <v>45787</v>
      </c>
      <c r="HQ3" s="455">
        <f t="shared" si="2"/>
        <v>45788</v>
      </c>
      <c r="HR3" s="455">
        <f t="shared" si="2"/>
        <v>45789</v>
      </c>
      <c r="HS3" s="455">
        <f t="shared" si="2"/>
        <v>45790</v>
      </c>
      <c r="HT3" s="455">
        <f t="shared" ref="HT3" si="3">HS3+1</f>
        <v>45791</v>
      </c>
      <c r="HU3" s="234"/>
      <c r="HV3" s="234"/>
      <c r="HW3" s="234"/>
      <c r="HX3" s="234"/>
      <c r="HY3" s="234"/>
      <c r="HZ3" s="234"/>
      <c r="IA3" s="234"/>
      <c r="IB3" s="234"/>
      <c r="IC3" s="234"/>
      <c r="ID3" s="234"/>
      <c r="IE3" s="234"/>
      <c r="IF3" s="234"/>
      <c r="IG3" s="234"/>
      <c r="IH3" s="234"/>
      <c r="II3" s="234"/>
      <c r="IJ3" s="234"/>
      <c r="IK3" s="234"/>
      <c r="IL3" s="234"/>
      <c r="IM3" s="234"/>
      <c r="IN3" s="234"/>
    </row>
    <row r="4" spans="2:248" ht="15" customHeight="1">
      <c r="B4" s="271">
        <v>1</v>
      </c>
      <c r="C4" s="400" t="s">
        <v>25</v>
      </c>
      <c r="D4" s="42" t="s">
        <v>35</v>
      </c>
      <c r="E4" s="430">
        <v>0.15</v>
      </c>
      <c r="F4" s="401">
        <f>E4*(AVERAGE(K4,O4,S4,W4)/H4)</f>
        <v>0</v>
      </c>
      <c r="G4" s="42">
        <v>14</v>
      </c>
      <c r="H4" s="42">
        <v>14</v>
      </c>
      <c r="I4" s="402"/>
      <c r="J4" s="402"/>
      <c r="K4" s="42">
        <f>AP4</f>
        <v>0</v>
      </c>
      <c r="L4" s="430">
        <f>K4/H4</f>
        <v>0</v>
      </c>
      <c r="M4" s="402">
        <f>I4+2</f>
        <v>2</v>
      </c>
      <c r="N4" s="402">
        <f>M4+25</f>
        <v>27</v>
      </c>
      <c r="O4" s="42">
        <f>AP5</f>
        <v>0</v>
      </c>
      <c r="P4" s="430">
        <f t="shared" ref="P4:P18" si="4">O4/H4</f>
        <v>0</v>
      </c>
      <c r="Q4" s="402">
        <f>M4+25</f>
        <v>27</v>
      </c>
      <c r="R4" s="402">
        <f>Q4+20</f>
        <v>47</v>
      </c>
      <c r="S4" s="42">
        <f>AP6</f>
        <v>0</v>
      </c>
      <c r="T4" s="430">
        <f t="shared" ref="T4:T9" si="5">S4/H4</f>
        <v>0</v>
      </c>
      <c r="U4" s="402">
        <f>Q4+10</f>
        <v>37</v>
      </c>
      <c r="V4" s="402">
        <f>U4+20</f>
        <v>57</v>
      </c>
      <c r="W4" s="42">
        <f>AP7</f>
        <v>0</v>
      </c>
      <c r="X4" s="272">
        <f t="shared" ref="X4:X18" si="6">W4/H4</f>
        <v>0</v>
      </c>
      <c r="Z4" s="217">
        <f>AVERAGE(K4,O4,S4,W4)/H4</f>
        <v>0</v>
      </c>
      <c r="AJ4" s="956">
        <v>1</v>
      </c>
      <c r="AK4" s="990" t="s">
        <v>25</v>
      </c>
      <c r="AL4" s="42" t="s">
        <v>132</v>
      </c>
      <c r="AM4" s="945" t="s">
        <v>35</v>
      </c>
      <c r="AN4" s="948">
        <v>14</v>
      </c>
      <c r="AO4" s="948">
        <v>14</v>
      </c>
      <c r="AP4" s="42">
        <f t="shared" ref="AP4:AP36" si="7">SUM(AS4:JG4)</f>
        <v>0</v>
      </c>
      <c r="AQ4" s="43">
        <f>AO4-AP4</f>
        <v>14</v>
      </c>
      <c r="AS4" s="238"/>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row>
    <row r="5" spans="2:248">
      <c r="B5" s="55">
        <v>2</v>
      </c>
      <c r="C5" s="33" t="s">
        <v>133</v>
      </c>
      <c r="D5" s="8" t="s">
        <v>35</v>
      </c>
      <c r="E5" s="429">
        <v>0.15</v>
      </c>
      <c r="F5" s="403">
        <f>E5*(AVERAGE(K5,O5,S5,W5)/H5)</f>
        <v>0</v>
      </c>
      <c r="G5" s="8">
        <v>2</v>
      </c>
      <c r="H5" s="8">
        <v>2</v>
      </c>
      <c r="I5" s="230"/>
      <c r="J5" s="230"/>
      <c r="K5" s="8">
        <f>AP8</f>
        <v>0</v>
      </c>
      <c r="L5" s="429">
        <f>K5/H5</f>
        <v>0</v>
      </c>
      <c r="M5" s="230">
        <f>J5</f>
        <v>0</v>
      </c>
      <c r="N5" s="230">
        <f>M5+6</f>
        <v>6</v>
      </c>
      <c r="O5" s="8">
        <f>AP9</f>
        <v>0</v>
      </c>
      <c r="P5" s="429">
        <f t="shared" si="4"/>
        <v>0</v>
      </c>
      <c r="Q5" s="230">
        <f>N5+10</f>
        <v>16</v>
      </c>
      <c r="R5" s="230">
        <f>Q5+10</f>
        <v>26</v>
      </c>
      <c r="S5" s="8">
        <f>AP10</f>
        <v>0</v>
      </c>
      <c r="T5" s="429">
        <f t="shared" si="5"/>
        <v>0</v>
      </c>
      <c r="U5" s="230">
        <f>R5+1</f>
        <v>27</v>
      </c>
      <c r="V5" s="230">
        <f>U5+25</f>
        <v>52</v>
      </c>
      <c r="W5" s="8">
        <f>AP11</f>
        <v>0</v>
      </c>
      <c r="X5" s="154">
        <f t="shared" si="6"/>
        <v>0</v>
      </c>
      <c r="Z5" s="217">
        <f>AVERAGE(K5,O5,S5,W5)/H5</f>
        <v>0</v>
      </c>
      <c r="AJ5" s="958"/>
      <c r="AK5" s="961"/>
      <c r="AL5" s="8" t="s">
        <v>124</v>
      </c>
      <c r="AM5" s="946"/>
      <c r="AN5" s="949"/>
      <c r="AO5" s="949"/>
      <c r="AP5" s="8">
        <f t="shared" si="7"/>
        <v>0</v>
      </c>
      <c r="AQ5" s="44">
        <f>AO4-AP5</f>
        <v>14</v>
      </c>
      <c r="AS5" s="240"/>
      <c r="AT5" s="234"/>
      <c r="AU5" s="234"/>
      <c r="AV5" s="234"/>
      <c r="AW5" s="234"/>
      <c r="AX5" s="234"/>
      <c r="AY5" s="234"/>
      <c r="AZ5" s="234"/>
      <c r="BA5" s="234"/>
      <c r="BB5" s="234"/>
      <c r="BC5" s="234"/>
      <c r="BD5" s="234"/>
      <c r="BE5" s="234"/>
      <c r="BF5" s="234"/>
      <c r="BG5" s="234"/>
      <c r="BH5" s="234"/>
      <c r="BI5" s="234"/>
      <c r="BJ5" s="234"/>
      <c r="BK5" s="234"/>
      <c r="BL5" s="234"/>
      <c r="BM5" s="234"/>
      <c r="BN5" s="234"/>
      <c r="BO5" s="234"/>
      <c r="BP5" s="234"/>
      <c r="BQ5" s="234"/>
      <c r="BR5" s="234"/>
      <c r="BS5" s="234"/>
      <c r="BT5" s="234"/>
      <c r="BU5" s="234"/>
      <c r="BV5" s="234"/>
      <c r="BW5" s="234"/>
      <c r="BX5" s="234"/>
      <c r="BY5" s="234"/>
      <c r="BZ5" s="234"/>
      <c r="CA5" s="234"/>
      <c r="CB5" s="234"/>
      <c r="CC5" s="234"/>
      <c r="CD5" s="234"/>
      <c r="CE5" s="234"/>
      <c r="CF5" s="234"/>
      <c r="CG5" s="234"/>
      <c r="CH5" s="234"/>
      <c r="CI5" s="234"/>
      <c r="CJ5" s="234"/>
      <c r="CK5" s="234"/>
      <c r="CL5" s="234"/>
      <c r="CM5" s="234"/>
      <c r="CN5" s="234"/>
      <c r="CO5" s="234"/>
      <c r="CP5" s="234"/>
      <c r="CQ5" s="234"/>
      <c r="CR5" s="234"/>
      <c r="CS5" s="234"/>
      <c r="CT5" s="234"/>
      <c r="CU5" s="234"/>
      <c r="CV5" s="234"/>
      <c r="CW5" s="234"/>
      <c r="CX5" s="234"/>
      <c r="CY5" s="234"/>
      <c r="CZ5" s="234"/>
      <c r="DA5" s="234"/>
      <c r="DB5" s="234"/>
      <c r="DC5" s="234"/>
      <c r="DD5" s="234"/>
      <c r="DE5" s="234"/>
      <c r="DF5" s="234"/>
      <c r="DG5" s="234"/>
      <c r="DH5" s="234"/>
      <c r="DI5" s="234"/>
      <c r="DJ5" s="234"/>
      <c r="DK5" s="234"/>
      <c r="DL5" s="234"/>
      <c r="DM5" s="234"/>
      <c r="DN5" s="234"/>
      <c r="DO5" s="234"/>
      <c r="DP5" s="234"/>
      <c r="DQ5" s="234"/>
      <c r="DR5" s="234"/>
      <c r="DS5" s="234"/>
      <c r="DT5" s="234"/>
      <c r="DU5" s="234"/>
      <c r="DV5" s="234"/>
      <c r="DW5" s="234"/>
      <c r="DX5" s="234"/>
      <c r="DY5" s="234"/>
      <c r="DZ5" s="234"/>
      <c r="EA5" s="234"/>
      <c r="EB5" s="234"/>
      <c r="EC5" s="234"/>
      <c r="ED5" s="234"/>
      <c r="EE5" s="234"/>
      <c r="EF5" s="234"/>
      <c r="EG5" s="234"/>
      <c r="EH5" s="234"/>
      <c r="EI5" s="234"/>
      <c r="EJ5" s="234"/>
      <c r="EK5" s="234"/>
      <c r="EL5" s="234"/>
      <c r="EM5" s="234"/>
      <c r="EN5" s="234"/>
      <c r="EO5" s="234"/>
      <c r="EP5" s="234"/>
      <c r="EQ5" s="234"/>
      <c r="ER5" s="234"/>
      <c r="ES5" s="234"/>
      <c r="ET5" s="234"/>
      <c r="EU5" s="234"/>
      <c r="EV5" s="234"/>
      <c r="EW5" s="234"/>
      <c r="EX5" s="234"/>
      <c r="EY5" s="234"/>
      <c r="EZ5" s="234"/>
      <c r="FA5" s="234"/>
      <c r="FB5" s="234"/>
      <c r="FC5" s="234"/>
      <c r="FD5" s="234"/>
      <c r="FE5" s="234"/>
      <c r="FF5" s="234"/>
      <c r="FG5" s="234"/>
      <c r="FH5" s="234"/>
      <c r="FI5" s="234"/>
      <c r="FJ5" s="234"/>
      <c r="FK5" s="234"/>
      <c r="FL5" s="234"/>
      <c r="FM5" s="234"/>
      <c r="FN5" s="234"/>
      <c r="FO5" s="234"/>
      <c r="FP5" s="234"/>
      <c r="FQ5" s="234"/>
      <c r="FR5" s="234"/>
      <c r="FS5" s="234"/>
      <c r="FT5" s="234"/>
      <c r="FU5" s="234"/>
      <c r="FV5" s="234"/>
      <c r="FW5" s="234"/>
      <c r="FX5" s="234"/>
      <c r="FY5" s="234"/>
      <c r="FZ5" s="234"/>
      <c r="GA5" s="234"/>
      <c r="GB5" s="234"/>
      <c r="GC5" s="234"/>
      <c r="GD5" s="234"/>
      <c r="GE5" s="234"/>
      <c r="GF5" s="234"/>
      <c r="GG5" s="234"/>
      <c r="GH5" s="234"/>
      <c r="GI5" s="234"/>
      <c r="GJ5" s="234"/>
      <c r="GK5" s="234"/>
      <c r="GL5" s="234"/>
      <c r="GM5" s="234"/>
      <c r="GN5" s="234"/>
      <c r="GO5" s="234"/>
      <c r="GP5" s="234"/>
      <c r="GQ5" s="234"/>
      <c r="GR5" s="234"/>
      <c r="GS5" s="234"/>
      <c r="GT5" s="234"/>
      <c r="GU5" s="234"/>
      <c r="GV5" s="234"/>
      <c r="GW5" s="234"/>
      <c r="GX5" s="234"/>
      <c r="GY5" s="234"/>
      <c r="GZ5" s="234"/>
      <c r="HA5" s="234"/>
      <c r="HB5" s="234"/>
      <c r="HC5" s="234"/>
      <c r="HD5" s="234"/>
      <c r="HE5" s="234"/>
      <c r="HF5" s="234"/>
      <c r="HG5" s="234"/>
      <c r="HH5" s="234"/>
      <c r="HI5" s="234"/>
      <c r="HJ5" s="234"/>
      <c r="HK5" s="234"/>
      <c r="HL5" s="234"/>
      <c r="HM5" s="234"/>
      <c r="HN5" s="234"/>
      <c r="HO5" s="234"/>
      <c r="HP5" s="234"/>
      <c r="HQ5" s="234"/>
      <c r="HR5" s="234"/>
      <c r="HS5" s="234"/>
      <c r="HT5" s="234"/>
    </row>
    <row r="6" spans="2:248">
      <c r="B6" s="55">
        <v>3</v>
      </c>
      <c r="C6" s="33" t="s">
        <v>134</v>
      </c>
      <c r="D6" s="8" t="s">
        <v>35</v>
      </c>
      <c r="E6" s="429">
        <v>0.01</v>
      </c>
      <c r="F6" s="403">
        <f t="shared" ref="F6:F27" si="8">E6*(AVERAGE(K6,O6,S6,W6)/H6)</f>
        <v>0</v>
      </c>
      <c r="G6" s="8">
        <v>1</v>
      </c>
      <c r="H6" s="8">
        <v>1</v>
      </c>
      <c r="I6" s="230"/>
      <c r="J6" s="230"/>
      <c r="K6" s="8">
        <f>AP12</f>
        <v>0</v>
      </c>
      <c r="L6" s="429">
        <f t="shared" ref="L6:L18" si="9">K6/H6</f>
        <v>0</v>
      </c>
      <c r="M6" s="230">
        <f>J6+1</f>
        <v>1</v>
      </c>
      <c r="N6" s="230">
        <f>M6+1</f>
        <v>2</v>
      </c>
      <c r="O6" s="8">
        <f>AP13</f>
        <v>0</v>
      </c>
      <c r="P6" s="429">
        <f t="shared" si="4"/>
        <v>0</v>
      </c>
      <c r="Q6" s="230">
        <f>R4+1</f>
        <v>48</v>
      </c>
      <c r="R6" s="230">
        <f>Q6+3</f>
        <v>51</v>
      </c>
      <c r="S6" s="8">
        <f>AP14</f>
        <v>0</v>
      </c>
      <c r="T6" s="429">
        <f t="shared" si="5"/>
        <v>0</v>
      </c>
      <c r="U6" s="230">
        <f>R6+2</f>
        <v>53</v>
      </c>
      <c r="V6" s="230">
        <f>U6+4</f>
        <v>57</v>
      </c>
      <c r="W6" s="8">
        <f>AP15</f>
        <v>0</v>
      </c>
      <c r="X6" s="154">
        <f t="shared" si="6"/>
        <v>0</v>
      </c>
      <c r="Z6" s="217">
        <f t="shared" ref="Z6:Z14" si="10">AVERAGE(K6,O6,S6,W6)/H6</f>
        <v>0</v>
      </c>
      <c r="AJ6" s="958"/>
      <c r="AK6" s="961"/>
      <c r="AL6" s="8" t="s">
        <v>135</v>
      </c>
      <c r="AM6" s="946"/>
      <c r="AN6" s="949"/>
      <c r="AO6" s="949"/>
      <c r="AP6" s="8">
        <f t="shared" si="7"/>
        <v>0</v>
      </c>
      <c r="AQ6" s="44">
        <f>AO4-AP6</f>
        <v>14</v>
      </c>
      <c r="AS6" s="240"/>
      <c r="AT6" s="234"/>
      <c r="AU6" s="234"/>
      <c r="AV6" s="234"/>
      <c r="AW6" s="234"/>
      <c r="AX6" s="234"/>
      <c r="AY6" s="234"/>
      <c r="AZ6" s="234"/>
      <c r="BA6" s="234"/>
      <c r="BB6" s="234"/>
      <c r="BC6" s="234"/>
      <c r="BD6" s="234"/>
      <c r="BE6" s="234"/>
      <c r="BF6" s="234"/>
      <c r="BG6" s="234"/>
      <c r="BH6" s="234"/>
      <c r="BI6" s="234"/>
      <c r="BJ6" s="234"/>
      <c r="BK6" s="234"/>
      <c r="BL6" s="234"/>
      <c r="BM6" s="234"/>
      <c r="BN6" s="234"/>
      <c r="BO6" s="234"/>
      <c r="BP6" s="234"/>
      <c r="BQ6" s="234"/>
      <c r="BR6" s="234"/>
      <c r="BS6" s="234"/>
      <c r="BT6" s="234"/>
      <c r="BU6" s="234"/>
      <c r="BV6" s="234"/>
      <c r="BW6" s="234"/>
      <c r="BX6" s="234"/>
      <c r="BY6" s="234"/>
      <c r="BZ6" s="234"/>
      <c r="CA6" s="234"/>
      <c r="CB6" s="234"/>
      <c r="CC6" s="234"/>
      <c r="CD6" s="234"/>
      <c r="CE6" s="234"/>
      <c r="CF6" s="234"/>
      <c r="CG6" s="234"/>
      <c r="CH6" s="234"/>
      <c r="CI6" s="234"/>
      <c r="CJ6" s="234"/>
      <c r="CK6" s="234"/>
      <c r="CL6" s="234"/>
      <c r="CM6" s="234"/>
      <c r="CN6" s="234"/>
      <c r="CO6" s="234"/>
      <c r="CP6" s="234"/>
      <c r="CQ6" s="234"/>
      <c r="CR6" s="234"/>
      <c r="CS6" s="234"/>
      <c r="CT6" s="234"/>
      <c r="CU6" s="234"/>
      <c r="CV6" s="234"/>
      <c r="CW6" s="234"/>
      <c r="CX6" s="234"/>
      <c r="CY6" s="234"/>
      <c r="CZ6" s="234"/>
      <c r="DA6" s="234"/>
      <c r="DB6" s="234"/>
      <c r="DC6" s="234"/>
      <c r="DD6" s="234"/>
      <c r="DE6" s="234"/>
      <c r="DF6" s="234"/>
      <c r="DG6" s="234"/>
      <c r="DH6" s="234"/>
      <c r="DI6" s="234"/>
      <c r="DJ6" s="234"/>
      <c r="DK6" s="234"/>
      <c r="DL6" s="234"/>
      <c r="DM6" s="234"/>
      <c r="DN6" s="234"/>
      <c r="DO6" s="234"/>
      <c r="DP6" s="234"/>
      <c r="DQ6" s="234"/>
      <c r="DR6" s="234"/>
      <c r="DS6" s="234"/>
      <c r="DT6" s="234"/>
      <c r="DU6" s="234"/>
      <c r="DV6" s="234"/>
      <c r="DW6" s="234"/>
      <c r="DX6" s="234"/>
      <c r="DY6" s="234"/>
      <c r="DZ6" s="234"/>
      <c r="EA6" s="234"/>
      <c r="EB6" s="234"/>
      <c r="EC6" s="234"/>
      <c r="ED6" s="234"/>
      <c r="EE6" s="234"/>
      <c r="EF6" s="234"/>
      <c r="EG6" s="234"/>
      <c r="EH6" s="234"/>
      <c r="EI6" s="234"/>
      <c r="EJ6" s="234"/>
      <c r="EK6" s="234"/>
      <c r="EL6" s="234"/>
      <c r="EM6" s="234"/>
      <c r="EN6" s="234"/>
      <c r="EO6" s="234"/>
      <c r="EP6" s="234"/>
      <c r="EQ6" s="234"/>
      <c r="ER6" s="234"/>
      <c r="ES6" s="234"/>
      <c r="ET6" s="234"/>
      <c r="EU6" s="234"/>
      <c r="EV6" s="234"/>
      <c r="EW6" s="234"/>
      <c r="EX6" s="234"/>
      <c r="EY6" s="234"/>
      <c r="EZ6" s="234"/>
      <c r="FA6" s="234"/>
      <c r="FB6" s="234"/>
      <c r="FC6" s="234"/>
      <c r="FD6" s="234"/>
      <c r="FE6" s="234"/>
      <c r="FF6" s="234"/>
      <c r="FG6" s="234"/>
      <c r="FH6" s="234"/>
      <c r="FI6" s="234"/>
      <c r="FJ6" s="234"/>
      <c r="FK6" s="234"/>
      <c r="FL6" s="234"/>
      <c r="FM6" s="234"/>
      <c r="FN6" s="234"/>
      <c r="FO6" s="234"/>
      <c r="FP6" s="234"/>
      <c r="FQ6" s="234"/>
      <c r="FR6" s="234"/>
      <c r="FS6" s="234"/>
      <c r="FT6" s="234"/>
      <c r="FU6" s="234"/>
      <c r="FV6" s="234"/>
      <c r="FW6" s="234"/>
      <c r="FX6" s="234"/>
      <c r="FY6" s="234"/>
      <c r="FZ6" s="234"/>
      <c r="GA6" s="234"/>
      <c r="GB6" s="234"/>
      <c r="GC6" s="234"/>
      <c r="GD6" s="234"/>
      <c r="GE6" s="234"/>
      <c r="GF6" s="234"/>
      <c r="GG6" s="234"/>
      <c r="GH6" s="234"/>
      <c r="GI6" s="234"/>
      <c r="GJ6" s="234"/>
      <c r="GK6" s="234"/>
      <c r="GL6" s="234"/>
      <c r="GM6" s="234"/>
      <c r="GN6" s="234"/>
      <c r="GO6" s="234"/>
      <c r="GP6" s="234"/>
      <c r="GQ6" s="234"/>
      <c r="GR6" s="234"/>
      <c r="GS6" s="234"/>
      <c r="GT6" s="234"/>
      <c r="GU6" s="234"/>
      <c r="GV6" s="234"/>
      <c r="GW6" s="234"/>
      <c r="GX6" s="234"/>
      <c r="GY6" s="234"/>
      <c r="GZ6" s="234"/>
      <c r="HA6" s="234"/>
      <c r="HB6" s="234"/>
      <c r="HC6" s="234"/>
      <c r="HD6" s="234"/>
      <c r="HE6" s="234"/>
      <c r="HF6" s="234"/>
      <c r="HG6" s="234"/>
      <c r="HH6" s="234"/>
      <c r="HI6" s="234"/>
      <c r="HJ6" s="234"/>
      <c r="HK6" s="234"/>
      <c r="HL6" s="234"/>
      <c r="HM6" s="234"/>
      <c r="HN6" s="234"/>
      <c r="HO6" s="234"/>
      <c r="HP6" s="234"/>
      <c r="HQ6" s="234"/>
      <c r="HR6" s="234"/>
      <c r="HS6" s="234"/>
      <c r="HT6" s="234"/>
    </row>
    <row r="7" spans="2:248" ht="15" thickBot="1">
      <c r="B7" s="55">
        <v>4</v>
      </c>
      <c r="C7" s="33" t="s">
        <v>136</v>
      </c>
      <c r="D7" s="8" t="s">
        <v>35</v>
      </c>
      <c r="E7" s="429">
        <v>0.02</v>
      </c>
      <c r="F7" s="403">
        <f t="shared" si="8"/>
        <v>0</v>
      </c>
      <c r="G7" s="8">
        <v>3</v>
      </c>
      <c r="H7" s="8">
        <v>3</v>
      </c>
      <c r="I7" s="230"/>
      <c r="J7" s="230"/>
      <c r="K7" s="8">
        <f>AP16</f>
        <v>0</v>
      </c>
      <c r="L7" s="429">
        <f t="shared" si="9"/>
        <v>0</v>
      </c>
      <c r="M7" s="230">
        <f>J7</f>
        <v>0</v>
      </c>
      <c r="N7" s="230">
        <f>M7+1</f>
        <v>1</v>
      </c>
      <c r="O7" s="8">
        <f>AP17</f>
        <v>0</v>
      </c>
      <c r="P7" s="429">
        <f t="shared" si="4"/>
        <v>0</v>
      </c>
      <c r="Q7" s="230">
        <f t="shared" ref="Q7:Q8" si="11">N7+1</f>
        <v>2</v>
      </c>
      <c r="R7" s="230">
        <f>Q7+2</f>
        <v>4</v>
      </c>
      <c r="S7" s="8">
        <f>AP18</f>
        <v>0</v>
      </c>
      <c r="T7" s="429">
        <f t="shared" si="5"/>
        <v>0</v>
      </c>
      <c r="U7" s="230">
        <f t="shared" ref="U7:U8" si="12">R7+1</f>
        <v>5</v>
      </c>
      <c r="V7" s="230">
        <f>U7+4</f>
        <v>9</v>
      </c>
      <c r="W7" s="8">
        <f>AP19</f>
        <v>0</v>
      </c>
      <c r="X7" s="154">
        <f t="shared" si="6"/>
        <v>0</v>
      </c>
      <c r="Z7" s="217">
        <f t="shared" si="10"/>
        <v>0</v>
      </c>
      <c r="AJ7" s="959"/>
      <c r="AK7" s="962"/>
      <c r="AL7" s="41" t="s">
        <v>137</v>
      </c>
      <c r="AM7" s="947"/>
      <c r="AN7" s="950"/>
      <c r="AO7" s="950"/>
      <c r="AP7" s="41">
        <f t="shared" si="7"/>
        <v>0</v>
      </c>
      <c r="AQ7" s="45">
        <f>AO4-AP7</f>
        <v>14</v>
      </c>
      <c r="AS7" s="241"/>
      <c r="AT7" s="242"/>
      <c r="AU7" s="242"/>
      <c r="AV7" s="242"/>
      <c r="AW7" s="242"/>
      <c r="AX7" s="242"/>
      <c r="AY7" s="242"/>
      <c r="AZ7" s="242"/>
      <c r="BA7" s="242"/>
      <c r="BB7" s="242"/>
      <c r="BC7" s="242"/>
      <c r="BD7" s="242"/>
      <c r="BE7" s="242"/>
      <c r="BF7" s="242"/>
      <c r="BG7" s="242"/>
      <c r="BH7" s="242"/>
      <c r="BI7" s="242"/>
      <c r="BJ7" s="242"/>
      <c r="BK7" s="242"/>
      <c r="BL7" s="242"/>
      <c r="BM7" s="242"/>
      <c r="BN7" s="242"/>
      <c r="BO7" s="242"/>
      <c r="BP7" s="242"/>
      <c r="BQ7" s="242"/>
      <c r="BR7" s="242"/>
      <c r="BS7" s="242"/>
      <c r="BT7" s="242"/>
      <c r="BU7" s="242"/>
      <c r="BV7" s="242"/>
      <c r="BW7" s="242"/>
      <c r="BX7" s="242"/>
      <c r="BY7" s="242"/>
      <c r="BZ7" s="242"/>
      <c r="CA7" s="242"/>
      <c r="CB7" s="242"/>
      <c r="CC7" s="242"/>
      <c r="CD7" s="242"/>
      <c r="CE7" s="242"/>
      <c r="CF7" s="242"/>
      <c r="CG7" s="242"/>
      <c r="CH7" s="242"/>
      <c r="CI7" s="242"/>
      <c r="CJ7" s="242"/>
      <c r="CK7" s="242"/>
      <c r="CL7" s="242"/>
      <c r="CM7" s="242"/>
      <c r="CN7" s="242"/>
      <c r="CO7" s="242"/>
      <c r="CP7" s="242"/>
      <c r="CQ7" s="242"/>
      <c r="CR7" s="242"/>
      <c r="CS7" s="242"/>
      <c r="CT7" s="242"/>
      <c r="CU7" s="242"/>
      <c r="CV7" s="242"/>
      <c r="CW7" s="242"/>
      <c r="CX7" s="242"/>
      <c r="CY7" s="242"/>
      <c r="CZ7" s="242"/>
      <c r="DA7" s="242"/>
      <c r="DB7" s="242"/>
      <c r="DC7" s="242"/>
      <c r="DD7" s="242"/>
      <c r="DE7" s="242"/>
      <c r="DF7" s="242"/>
      <c r="DG7" s="242"/>
      <c r="DH7" s="242"/>
      <c r="DI7" s="242"/>
      <c r="DJ7" s="242"/>
      <c r="DK7" s="242"/>
      <c r="DL7" s="242"/>
      <c r="DM7" s="242"/>
      <c r="DN7" s="242"/>
      <c r="DO7" s="242"/>
      <c r="DP7" s="242"/>
      <c r="DQ7" s="242"/>
      <c r="DR7" s="242"/>
      <c r="DS7" s="242"/>
      <c r="DT7" s="242"/>
      <c r="DU7" s="242"/>
      <c r="DV7" s="242"/>
      <c r="DW7" s="242"/>
      <c r="DX7" s="242"/>
      <c r="DY7" s="242"/>
      <c r="DZ7" s="242"/>
      <c r="EA7" s="242"/>
      <c r="EB7" s="242"/>
      <c r="EC7" s="242"/>
      <c r="ED7" s="242"/>
      <c r="EE7" s="242"/>
      <c r="EF7" s="242"/>
      <c r="EG7" s="242"/>
      <c r="EH7" s="242"/>
      <c r="EI7" s="242"/>
      <c r="EJ7" s="242"/>
      <c r="EK7" s="242"/>
      <c r="EL7" s="242"/>
      <c r="EM7" s="242"/>
      <c r="EN7" s="242"/>
      <c r="EO7" s="242"/>
      <c r="EP7" s="242"/>
      <c r="EQ7" s="242"/>
      <c r="ER7" s="242"/>
      <c r="ES7" s="242"/>
      <c r="ET7" s="242"/>
      <c r="EU7" s="242"/>
      <c r="EV7" s="242"/>
      <c r="EW7" s="242"/>
      <c r="EX7" s="242"/>
      <c r="EY7" s="242"/>
      <c r="EZ7" s="242"/>
      <c r="FA7" s="242"/>
      <c r="FB7" s="242"/>
      <c r="FC7" s="242"/>
      <c r="FD7" s="242"/>
      <c r="FE7" s="242"/>
      <c r="FF7" s="242"/>
      <c r="FG7" s="242"/>
      <c r="FH7" s="242"/>
      <c r="FI7" s="242"/>
      <c r="FJ7" s="242"/>
      <c r="FK7" s="242"/>
      <c r="FL7" s="242"/>
      <c r="FM7" s="242"/>
      <c r="FN7" s="242"/>
      <c r="FO7" s="242"/>
      <c r="FP7" s="242"/>
      <c r="FQ7" s="242"/>
      <c r="FR7" s="242"/>
      <c r="FS7" s="242"/>
      <c r="FT7" s="242"/>
      <c r="FU7" s="242"/>
      <c r="FV7" s="242"/>
      <c r="FW7" s="242"/>
      <c r="FX7" s="242"/>
      <c r="FY7" s="242"/>
      <c r="FZ7" s="242"/>
      <c r="GA7" s="242"/>
      <c r="GB7" s="242"/>
      <c r="GC7" s="242"/>
      <c r="GD7" s="242"/>
      <c r="GE7" s="242"/>
      <c r="GF7" s="242"/>
      <c r="GG7" s="242"/>
      <c r="GH7" s="242"/>
      <c r="GI7" s="242"/>
      <c r="GJ7" s="242"/>
      <c r="GK7" s="242"/>
      <c r="GL7" s="242"/>
      <c r="GM7" s="242"/>
      <c r="GN7" s="242"/>
      <c r="GO7" s="242"/>
      <c r="GP7" s="242"/>
      <c r="GQ7" s="242"/>
      <c r="GR7" s="242"/>
      <c r="GS7" s="242"/>
      <c r="GT7" s="242"/>
      <c r="GU7" s="242"/>
      <c r="GV7" s="242"/>
      <c r="GW7" s="242"/>
      <c r="GX7" s="242"/>
      <c r="GY7" s="242"/>
      <c r="GZ7" s="242"/>
      <c r="HA7" s="242"/>
      <c r="HB7" s="242"/>
      <c r="HC7" s="242"/>
      <c r="HD7" s="242"/>
      <c r="HE7" s="242"/>
      <c r="HF7" s="242"/>
      <c r="HG7" s="242"/>
      <c r="HH7" s="242"/>
      <c r="HI7" s="242"/>
      <c r="HJ7" s="242"/>
      <c r="HK7" s="242"/>
      <c r="HL7" s="242"/>
      <c r="HM7" s="242"/>
      <c r="HN7" s="242"/>
      <c r="HO7" s="242"/>
      <c r="HP7" s="242"/>
      <c r="HQ7" s="242"/>
      <c r="HR7" s="242"/>
      <c r="HS7" s="242"/>
      <c r="HT7" s="242"/>
    </row>
    <row r="8" spans="2:248" ht="14.5" customHeight="1">
      <c r="B8" s="55">
        <v>5</v>
      </c>
      <c r="C8" s="33" t="s">
        <v>138</v>
      </c>
      <c r="D8" s="8" t="s">
        <v>35</v>
      </c>
      <c r="E8" s="429">
        <v>0.01</v>
      </c>
      <c r="F8" s="403">
        <f t="shared" si="8"/>
        <v>0</v>
      </c>
      <c r="G8" s="8">
        <v>6</v>
      </c>
      <c r="H8" s="8">
        <v>6</v>
      </c>
      <c r="I8" s="230"/>
      <c r="J8" s="230"/>
      <c r="K8" s="8">
        <f>AP20</f>
        <v>0</v>
      </c>
      <c r="L8" s="429">
        <f>K8/H8</f>
        <v>0</v>
      </c>
      <c r="M8" s="230">
        <f>J8</f>
        <v>0</v>
      </c>
      <c r="N8" s="230">
        <f>M8+1</f>
        <v>1</v>
      </c>
      <c r="O8" s="8">
        <f>AP21</f>
        <v>0</v>
      </c>
      <c r="P8" s="429">
        <f t="shared" si="4"/>
        <v>0</v>
      </c>
      <c r="Q8" s="230">
        <f t="shared" si="11"/>
        <v>2</v>
      </c>
      <c r="R8" s="230">
        <f>Q8+1</f>
        <v>3</v>
      </c>
      <c r="S8" s="8">
        <f>AP22</f>
        <v>0</v>
      </c>
      <c r="T8" s="429">
        <f>S8/H8</f>
        <v>0</v>
      </c>
      <c r="U8" s="230">
        <f t="shared" si="12"/>
        <v>4</v>
      </c>
      <c r="V8" s="230">
        <f>U8+3</f>
        <v>7</v>
      </c>
      <c r="W8" s="8">
        <f>AP23</f>
        <v>0</v>
      </c>
      <c r="X8" s="154">
        <f t="shared" si="6"/>
        <v>0</v>
      </c>
      <c r="Z8" s="217">
        <f>AVERAGE(K8,O8,S8,W8)/H8</f>
        <v>0</v>
      </c>
      <c r="AJ8" s="956">
        <v>2</v>
      </c>
      <c r="AK8" s="990" t="s">
        <v>133</v>
      </c>
      <c r="AL8" s="42" t="s">
        <v>132</v>
      </c>
      <c r="AM8" s="945" t="s">
        <v>35</v>
      </c>
      <c r="AN8" s="948">
        <v>2</v>
      </c>
      <c r="AO8" s="948">
        <v>2</v>
      </c>
      <c r="AP8" s="42">
        <f t="shared" si="7"/>
        <v>0</v>
      </c>
      <c r="AQ8" s="43">
        <f>AO8-AP8</f>
        <v>2</v>
      </c>
      <c r="AS8" s="238"/>
      <c r="AT8" s="239"/>
      <c r="AU8" s="239"/>
      <c r="AV8" s="239"/>
      <c r="AW8" s="239"/>
      <c r="AX8" s="239"/>
      <c r="AY8" s="239"/>
      <c r="AZ8" s="239"/>
      <c r="BA8" s="239"/>
      <c r="BB8" s="239"/>
      <c r="BC8" s="239"/>
      <c r="BD8" s="239"/>
      <c r="BE8" s="239"/>
      <c r="BF8" s="239"/>
      <c r="BG8" s="239"/>
      <c r="BH8" s="239"/>
      <c r="BI8" s="239"/>
      <c r="BJ8" s="239"/>
      <c r="BK8" s="239"/>
      <c r="BL8" s="239"/>
      <c r="BM8" s="239"/>
      <c r="BN8" s="239"/>
      <c r="BO8" s="239"/>
      <c r="BP8" s="239"/>
      <c r="BQ8" s="239"/>
      <c r="BR8" s="239"/>
      <c r="BS8" s="239"/>
      <c r="BT8" s="239"/>
      <c r="BU8" s="239"/>
      <c r="BV8" s="239"/>
      <c r="BW8" s="239"/>
      <c r="BX8" s="239"/>
      <c r="BY8" s="239"/>
      <c r="BZ8" s="239"/>
      <c r="CA8" s="239"/>
      <c r="CB8" s="239"/>
      <c r="CC8" s="239"/>
      <c r="CD8" s="239"/>
      <c r="CE8" s="239"/>
      <c r="CF8" s="239"/>
      <c r="CG8" s="239"/>
      <c r="CH8" s="239"/>
      <c r="CI8" s="239"/>
      <c r="CJ8" s="239"/>
      <c r="CK8" s="239"/>
      <c r="CL8" s="239"/>
      <c r="CM8" s="239"/>
      <c r="CN8" s="239"/>
      <c r="CO8" s="239"/>
      <c r="CP8" s="239"/>
      <c r="CQ8" s="239"/>
      <c r="CR8" s="239"/>
      <c r="CS8" s="239"/>
      <c r="CT8" s="239"/>
      <c r="CU8" s="239"/>
      <c r="CV8" s="239"/>
      <c r="CW8" s="239"/>
      <c r="CX8" s="239"/>
      <c r="CY8" s="239"/>
      <c r="CZ8" s="239"/>
      <c r="DA8" s="239"/>
      <c r="DB8" s="239"/>
      <c r="DC8" s="239"/>
      <c r="DD8" s="239"/>
      <c r="DE8" s="239"/>
      <c r="DF8" s="239"/>
      <c r="DG8" s="239"/>
      <c r="DH8" s="239"/>
      <c r="DI8" s="239"/>
      <c r="DJ8" s="239"/>
      <c r="DK8" s="239"/>
      <c r="DL8" s="239"/>
      <c r="DM8" s="239"/>
      <c r="DN8" s="239"/>
      <c r="DO8" s="239"/>
      <c r="DP8" s="239"/>
      <c r="DQ8" s="239"/>
      <c r="DR8" s="239"/>
      <c r="DS8" s="239"/>
      <c r="DT8" s="239"/>
      <c r="DU8" s="239"/>
      <c r="DV8" s="239"/>
      <c r="DW8" s="239"/>
      <c r="DX8" s="239"/>
      <c r="DY8" s="239"/>
      <c r="DZ8" s="239"/>
      <c r="EA8" s="239"/>
      <c r="EB8" s="239"/>
      <c r="EC8" s="239"/>
      <c r="ED8" s="239"/>
      <c r="EE8" s="239"/>
      <c r="EF8" s="239"/>
      <c r="EG8" s="239"/>
      <c r="EH8" s="239"/>
      <c r="EI8" s="239"/>
      <c r="EJ8" s="239"/>
      <c r="EK8" s="239"/>
      <c r="EL8" s="239"/>
      <c r="EM8" s="239"/>
      <c r="EN8" s="239"/>
      <c r="EO8" s="239"/>
      <c r="EP8" s="239"/>
      <c r="EQ8" s="239"/>
      <c r="ER8" s="239"/>
      <c r="ES8" s="239"/>
      <c r="ET8" s="239"/>
      <c r="EU8" s="239"/>
      <c r="EV8" s="239"/>
      <c r="EW8" s="239"/>
      <c r="EX8" s="239"/>
      <c r="EY8" s="239"/>
      <c r="EZ8" s="239"/>
      <c r="FA8" s="239"/>
      <c r="FB8" s="239"/>
      <c r="FC8" s="239"/>
      <c r="FD8" s="239"/>
      <c r="FE8" s="239"/>
      <c r="FF8" s="239"/>
      <c r="FG8" s="239"/>
      <c r="FH8" s="239"/>
      <c r="FI8" s="239"/>
      <c r="FJ8" s="239"/>
      <c r="FK8" s="239"/>
      <c r="FL8" s="239"/>
      <c r="FM8" s="239"/>
      <c r="FN8" s="239"/>
      <c r="FO8" s="239"/>
      <c r="FP8" s="239"/>
      <c r="FQ8" s="239"/>
      <c r="FR8" s="239"/>
      <c r="FS8" s="239"/>
      <c r="FT8" s="239"/>
      <c r="FU8" s="239"/>
      <c r="FV8" s="239"/>
      <c r="FW8" s="239"/>
      <c r="FX8" s="239"/>
      <c r="FY8" s="239"/>
      <c r="FZ8" s="239"/>
      <c r="GA8" s="239"/>
      <c r="GB8" s="239"/>
      <c r="GC8" s="239"/>
      <c r="GD8" s="239"/>
      <c r="GE8" s="239"/>
      <c r="GF8" s="239"/>
      <c r="GG8" s="239"/>
      <c r="GH8" s="239"/>
      <c r="GI8" s="239"/>
      <c r="GJ8" s="239"/>
      <c r="GK8" s="239"/>
      <c r="GL8" s="239"/>
      <c r="GM8" s="239"/>
      <c r="GN8" s="239"/>
      <c r="GO8" s="239"/>
      <c r="GP8" s="239"/>
      <c r="GQ8" s="239"/>
      <c r="GR8" s="239"/>
      <c r="GS8" s="239"/>
      <c r="GT8" s="239"/>
      <c r="GU8" s="239"/>
      <c r="GV8" s="239"/>
      <c r="GW8" s="239"/>
      <c r="GX8" s="239"/>
      <c r="GY8" s="239"/>
      <c r="GZ8" s="239"/>
      <c r="HA8" s="239"/>
      <c r="HB8" s="239"/>
      <c r="HC8" s="239"/>
      <c r="HD8" s="239"/>
      <c r="HE8" s="239"/>
      <c r="HF8" s="239"/>
      <c r="HG8" s="239"/>
      <c r="HH8" s="239"/>
      <c r="HI8" s="239"/>
      <c r="HJ8" s="239"/>
      <c r="HK8" s="239"/>
      <c r="HL8" s="239"/>
      <c r="HM8" s="239"/>
      <c r="HN8" s="239"/>
      <c r="HO8" s="239"/>
      <c r="HP8" s="239"/>
      <c r="HQ8" s="239"/>
      <c r="HR8" s="239"/>
      <c r="HS8" s="239"/>
      <c r="HT8" s="239"/>
    </row>
    <row r="9" spans="2:248">
      <c r="B9" s="55">
        <v>6</v>
      </c>
      <c r="C9" s="33" t="s">
        <v>139</v>
      </c>
      <c r="D9" s="8" t="s">
        <v>35</v>
      </c>
      <c r="E9" s="429">
        <v>0.04</v>
      </c>
      <c r="F9" s="403">
        <f t="shared" si="8"/>
        <v>0</v>
      </c>
      <c r="G9" s="8">
        <v>12</v>
      </c>
      <c r="H9" s="8">
        <v>12</v>
      </c>
      <c r="I9" s="230"/>
      <c r="J9" s="230"/>
      <c r="K9" s="8">
        <f>AP24</f>
        <v>0</v>
      </c>
      <c r="L9" s="429">
        <f>K9/H9</f>
        <v>0</v>
      </c>
      <c r="M9" s="230"/>
      <c r="N9" s="230"/>
      <c r="O9" s="8">
        <f>AP25</f>
        <v>0</v>
      </c>
      <c r="P9" s="429">
        <f t="shared" si="4"/>
        <v>0</v>
      </c>
      <c r="Q9" s="230"/>
      <c r="R9" s="230"/>
      <c r="S9" s="8">
        <f>AP26</f>
        <v>0</v>
      </c>
      <c r="T9" s="429">
        <f t="shared" si="5"/>
        <v>0</v>
      </c>
      <c r="U9" s="230"/>
      <c r="V9" s="230"/>
      <c r="W9" s="8">
        <f>AP27</f>
        <v>0</v>
      </c>
      <c r="X9" s="154">
        <f t="shared" si="6"/>
        <v>0</v>
      </c>
      <c r="Z9" s="217">
        <f>AVERAGE(K9,O9,S9,W9)/H9</f>
        <v>0</v>
      </c>
      <c r="AJ9" s="958"/>
      <c r="AK9" s="961"/>
      <c r="AL9" s="8" t="s">
        <v>124</v>
      </c>
      <c r="AM9" s="946"/>
      <c r="AN9" s="949"/>
      <c r="AO9" s="949"/>
      <c r="AP9" s="8">
        <f t="shared" si="7"/>
        <v>0</v>
      </c>
      <c r="AQ9" s="44">
        <f>AO8-AP9</f>
        <v>2</v>
      </c>
      <c r="AS9" s="240"/>
      <c r="AT9" s="234"/>
      <c r="AU9" s="234"/>
      <c r="AV9" s="234"/>
      <c r="AW9" s="234"/>
      <c r="AX9" s="234"/>
      <c r="AY9" s="234"/>
      <c r="AZ9" s="234"/>
      <c r="BA9" s="234"/>
      <c r="BB9" s="234"/>
      <c r="BC9" s="23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34"/>
      <c r="CP9" s="234"/>
      <c r="CQ9" s="234"/>
      <c r="CR9" s="234"/>
      <c r="CS9" s="234"/>
      <c r="CT9" s="234"/>
      <c r="CU9" s="234"/>
      <c r="CV9" s="234"/>
      <c r="CW9" s="234"/>
      <c r="CX9" s="234"/>
      <c r="CY9" s="234"/>
      <c r="CZ9" s="234"/>
      <c r="DA9" s="234"/>
      <c r="DB9" s="234"/>
      <c r="DC9" s="234"/>
      <c r="DD9" s="234"/>
      <c r="DE9" s="234"/>
      <c r="DF9" s="234"/>
      <c r="DG9" s="234"/>
      <c r="DH9" s="234"/>
      <c r="DI9" s="234"/>
      <c r="DJ9" s="234"/>
      <c r="DK9" s="234"/>
      <c r="DL9" s="234"/>
      <c r="DM9" s="234"/>
      <c r="DN9" s="234"/>
      <c r="DO9" s="234"/>
      <c r="DP9" s="234"/>
      <c r="DQ9" s="234"/>
      <c r="DR9" s="234"/>
      <c r="DS9" s="234"/>
      <c r="DT9" s="234"/>
      <c r="DU9" s="234"/>
      <c r="DV9" s="234"/>
      <c r="DW9" s="234"/>
      <c r="DX9" s="234"/>
      <c r="DY9" s="234"/>
      <c r="DZ9" s="234"/>
      <c r="EA9" s="234"/>
      <c r="EB9" s="234"/>
      <c r="EC9" s="234"/>
      <c r="ED9" s="234"/>
      <c r="EE9" s="234"/>
      <c r="EF9" s="234"/>
      <c r="EG9" s="234"/>
      <c r="EH9" s="234"/>
      <c r="EI9" s="234"/>
      <c r="EJ9" s="234"/>
      <c r="EK9" s="234"/>
      <c r="EL9" s="234"/>
      <c r="EM9" s="234"/>
      <c r="EN9" s="234"/>
      <c r="EO9" s="234"/>
      <c r="EP9" s="234"/>
      <c r="EQ9" s="234"/>
      <c r="ER9" s="234"/>
      <c r="ES9" s="234"/>
      <c r="ET9" s="234"/>
      <c r="EU9" s="234"/>
      <c r="EV9" s="234"/>
      <c r="EW9" s="234"/>
      <c r="EX9" s="234"/>
      <c r="EY9" s="234"/>
      <c r="EZ9" s="234"/>
      <c r="FA9" s="234"/>
      <c r="FB9" s="234"/>
      <c r="FC9" s="234"/>
      <c r="FD9" s="234"/>
      <c r="FE9" s="234"/>
      <c r="FF9" s="234"/>
      <c r="FG9" s="234"/>
      <c r="FH9" s="234"/>
      <c r="FI9" s="234"/>
      <c r="FJ9" s="234"/>
      <c r="FK9" s="234"/>
      <c r="FL9" s="234"/>
      <c r="FM9" s="234"/>
      <c r="FN9" s="234"/>
      <c r="FO9" s="234"/>
      <c r="FP9" s="234"/>
      <c r="FQ9" s="234"/>
      <c r="FR9" s="234"/>
      <c r="FS9" s="234"/>
      <c r="FT9" s="234"/>
      <c r="FU9" s="234"/>
      <c r="FV9" s="234"/>
      <c r="FW9" s="234"/>
      <c r="FX9" s="234"/>
      <c r="FY9" s="234"/>
      <c r="FZ9" s="234"/>
      <c r="GA9" s="234"/>
      <c r="GB9" s="234"/>
      <c r="GC9" s="234"/>
      <c r="GD9" s="234"/>
      <c r="GE9" s="234"/>
      <c r="GF9" s="234"/>
      <c r="GG9" s="234"/>
      <c r="GH9" s="234"/>
      <c r="GI9" s="234"/>
      <c r="GJ9" s="234"/>
      <c r="GK9" s="234"/>
      <c r="GL9" s="234"/>
      <c r="GM9" s="234"/>
      <c r="GN9" s="234"/>
      <c r="GO9" s="234"/>
      <c r="GP9" s="234"/>
      <c r="GQ9" s="234"/>
      <c r="GR9" s="234"/>
      <c r="GS9" s="234"/>
      <c r="GT9" s="234"/>
      <c r="GU9" s="234"/>
      <c r="GV9" s="234"/>
      <c r="GW9" s="234"/>
      <c r="GX9" s="234"/>
      <c r="GY9" s="234"/>
      <c r="GZ9" s="234"/>
      <c r="HA9" s="234"/>
      <c r="HB9" s="234"/>
      <c r="HC9" s="234"/>
      <c r="HD9" s="234"/>
      <c r="HE9" s="234"/>
      <c r="HF9" s="234"/>
      <c r="HG9" s="234"/>
      <c r="HH9" s="234"/>
      <c r="HI9" s="234"/>
      <c r="HJ9" s="234"/>
      <c r="HK9" s="234"/>
      <c r="HL9" s="234"/>
      <c r="HM9" s="234"/>
      <c r="HN9" s="234"/>
      <c r="HO9" s="234"/>
      <c r="HP9" s="234"/>
      <c r="HQ9" s="234"/>
      <c r="HR9" s="234"/>
      <c r="HS9" s="234"/>
      <c r="HT9" s="234"/>
    </row>
    <row r="10" spans="2:248">
      <c r="B10" s="55">
        <v>7</v>
      </c>
      <c r="C10" s="33" t="s">
        <v>140</v>
      </c>
      <c r="D10" s="8" t="s">
        <v>35</v>
      </c>
      <c r="E10" s="429">
        <v>0.01</v>
      </c>
      <c r="F10" s="403">
        <f t="shared" si="8"/>
        <v>0</v>
      </c>
      <c r="G10" s="8">
        <v>3</v>
      </c>
      <c r="H10" s="8">
        <v>3</v>
      </c>
      <c r="I10" s="230"/>
      <c r="J10" s="230"/>
      <c r="K10" s="8">
        <f>AP28</f>
        <v>0</v>
      </c>
      <c r="L10" s="429">
        <f t="shared" si="9"/>
        <v>0</v>
      </c>
      <c r="M10" s="230"/>
      <c r="N10" s="230"/>
      <c r="O10" s="8">
        <f>AP30</f>
        <v>0</v>
      </c>
      <c r="P10" s="429">
        <f t="shared" si="4"/>
        <v>0</v>
      </c>
      <c r="Q10" s="230"/>
      <c r="R10" s="230"/>
      <c r="S10" s="8">
        <f>AP31</f>
        <v>0</v>
      </c>
      <c r="T10" s="429">
        <f t="shared" ref="T10:T18" si="13">S10/H10</f>
        <v>0</v>
      </c>
      <c r="U10" s="230"/>
      <c r="V10" s="230"/>
      <c r="W10" s="8">
        <f>AP32</f>
        <v>0</v>
      </c>
      <c r="X10" s="154">
        <f t="shared" si="6"/>
        <v>0</v>
      </c>
      <c r="Z10" s="217">
        <f t="shared" si="10"/>
        <v>0</v>
      </c>
      <c r="AJ10" s="958"/>
      <c r="AK10" s="961"/>
      <c r="AL10" s="8" t="s">
        <v>135</v>
      </c>
      <c r="AM10" s="946"/>
      <c r="AN10" s="949"/>
      <c r="AO10" s="949"/>
      <c r="AP10" s="8">
        <f t="shared" si="7"/>
        <v>0</v>
      </c>
      <c r="AQ10" s="44">
        <f>AO8-AP10</f>
        <v>2</v>
      </c>
      <c r="AS10" s="240"/>
      <c r="AT10" s="234"/>
      <c r="AU10" s="234"/>
      <c r="AV10" s="234"/>
      <c r="AW10" s="234"/>
      <c r="AX10" s="234"/>
      <c r="AY10" s="234"/>
      <c r="AZ10" s="234"/>
      <c r="BA10" s="234"/>
      <c r="BB10" s="234"/>
      <c r="BC10" s="234"/>
      <c r="BD10" s="234"/>
      <c r="BE10" s="234"/>
      <c r="BF10" s="234"/>
      <c r="BG10" s="234"/>
      <c r="BH10" s="234"/>
      <c r="BI10" s="234"/>
      <c r="BJ10" s="234"/>
      <c r="BK10" s="234"/>
      <c r="BL10" s="234"/>
      <c r="BM10" s="234"/>
      <c r="BN10" s="234"/>
      <c r="BO10" s="234"/>
      <c r="BP10" s="234"/>
      <c r="BQ10" s="234"/>
      <c r="BR10" s="234"/>
      <c r="BS10" s="234"/>
      <c r="BT10" s="234"/>
      <c r="BU10" s="234"/>
      <c r="BV10" s="234"/>
      <c r="BW10" s="234"/>
      <c r="BX10" s="234"/>
      <c r="BY10" s="234"/>
      <c r="BZ10" s="234"/>
      <c r="CA10" s="234"/>
      <c r="CB10" s="234"/>
      <c r="CC10" s="234"/>
      <c r="CD10" s="234"/>
      <c r="CE10" s="234"/>
      <c r="CF10" s="234"/>
      <c r="CG10" s="234"/>
      <c r="CH10" s="234"/>
      <c r="CI10" s="234"/>
      <c r="CJ10" s="234"/>
      <c r="CK10" s="234"/>
      <c r="CL10" s="234"/>
      <c r="CM10" s="234"/>
      <c r="CN10" s="234"/>
      <c r="CO10" s="234"/>
      <c r="CP10" s="234"/>
      <c r="CQ10" s="234"/>
      <c r="CR10" s="234"/>
      <c r="CS10" s="234"/>
      <c r="CT10" s="234"/>
      <c r="CU10" s="234"/>
      <c r="CV10" s="234"/>
      <c r="CW10" s="234"/>
      <c r="CX10" s="234"/>
      <c r="CY10" s="234"/>
      <c r="CZ10" s="234"/>
      <c r="DA10" s="234"/>
      <c r="DB10" s="234"/>
      <c r="DC10" s="234"/>
      <c r="DD10" s="234"/>
      <c r="DE10" s="234"/>
      <c r="DF10" s="234"/>
      <c r="DG10" s="234"/>
      <c r="DH10" s="234"/>
      <c r="DI10" s="234"/>
      <c r="DJ10" s="234"/>
      <c r="DK10" s="234"/>
      <c r="DL10" s="234"/>
      <c r="DM10" s="234"/>
      <c r="DN10" s="234"/>
      <c r="DO10" s="234"/>
      <c r="DP10" s="234"/>
      <c r="DQ10" s="234"/>
      <c r="DR10" s="234"/>
      <c r="DS10" s="234"/>
      <c r="DT10" s="234"/>
      <c r="DU10" s="234"/>
      <c r="DV10" s="234"/>
      <c r="DW10" s="234"/>
      <c r="DX10" s="234"/>
      <c r="DY10" s="234"/>
      <c r="DZ10" s="234"/>
      <c r="EA10" s="234"/>
      <c r="EB10" s="234"/>
      <c r="EC10" s="234"/>
      <c r="ED10" s="234"/>
      <c r="EE10" s="234"/>
      <c r="EF10" s="234"/>
      <c r="EG10" s="234"/>
      <c r="EH10" s="234"/>
      <c r="EI10" s="234"/>
      <c r="EJ10" s="234"/>
      <c r="EK10" s="234"/>
      <c r="EL10" s="234"/>
      <c r="EM10" s="234"/>
      <c r="EN10" s="234"/>
      <c r="EO10" s="234"/>
      <c r="EP10" s="234"/>
      <c r="EQ10" s="234"/>
      <c r="ER10" s="234"/>
      <c r="ES10" s="234"/>
      <c r="ET10" s="234"/>
      <c r="EU10" s="234"/>
      <c r="EV10" s="234"/>
      <c r="EW10" s="234"/>
      <c r="EX10" s="234"/>
      <c r="EY10" s="234"/>
      <c r="EZ10" s="234"/>
      <c r="FA10" s="234"/>
      <c r="FB10" s="234"/>
      <c r="FC10" s="234"/>
      <c r="FD10" s="234"/>
      <c r="FE10" s="234"/>
      <c r="FF10" s="234"/>
      <c r="FG10" s="234"/>
      <c r="FH10" s="234"/>
      <c r="FI10" s="234"/>
      <c r="FJ10" s="234"/>
      <c r="FK10" s="234"/>
      <c r="FL10" s="234"/>
      <c r="FM10" s="234"/>
      <c r="FN10" s="234"/>
      <c r="FO10" s="234"/>
      <c r="FP10" s="234"/>
      <c r="FQ10" s="234"/>
      <c r="FR10" s="234"/>
      <c r="FS10" s="234"/>
      <c r="FT10" s="234"/>
      <c r="FU10" s="234"/>
      <c r="FV10" s="234"/>
      <c r="FW10" s="234"/>
      <c r="FX10" s="234"/>
      <c r="FY10" s="234"/>
      <c r="FZ10" s="234"/>
      <c r="GA10" s="234"/>
      <c r="GB10" s="234"/>
      <c r="GC10" s="234"/>
      <c r="GD10" s="234"/>
      <c r="GE10" s="234"/>
      <c r="GF10" s="234"/>
      <c r="GG10" s="234"/>
      <c r="GH10" s="234"/>
      <c r="GI10" s="234"/>
      <c r="GJ10" s="234"/>
      <c r="GK10" s="234"/>
      <c r="GL10" s="234"/>
      <c r="GM10" s="234"/>
      <c r="GN10" s="234"/>
      <c r="GO10" s="234"/>
      <c r="GP10" s="234"/>
      <c r="GQ10" s="234"/>
      <c r="GR10" s="234"/>
      <c r="GS10" s="234"/>
      <c r="GT10" s="234"/>
      <c r="GU10" s="234"/>
      <c r="GV10" s="234"/>
      <c r="GW10" s="234"/>
      <c r="GX10" s="234"/>
      <c r="GY10" s="234"/>
      <c r="GZ10" s="234"/>
      <c r="HA10" s="234"/>
      <c r="HB10" s="234"/>
      <c r="HC10" s="234"/>
      <c r="HD10" s="234"/>
      <c r="HE10" s="234"/>
      <c r="HF10" s="234"/>
      <c r="HG10" s="234"/>
      <c r="HH10" s="234"/>
      <c r="HI10" s="234"/>
      <c r="HJ10" s="234"/>
      <c r="HK10" s="234"/>
      <c r="HL10" s="234"/>
      <c r="HM10" s="234"/>
      <c r="HN10" s="234"/>
      <c r="HO10" s="234"/>
      <c r="HP10" s="234"/>
      <c r="HQ10" s="234"/>
      <c r="HR10" s="234"/>
      <c r="HS10" s="234"/>
      <c r="HT10" s="234"/>
    </row>
    <row r="11" spans="2:248" ht="15" thickBot="1">
      <c r="B11" s="55">
        <v>8</v>
      </c>
      <c r="C11" s="33" t="s">
        <v>141</v>
      </c>
      <c r="D11" s="8" t="s">
        <v>35</v>
      </c>
      <c r="E11" s="429">
        <v>0.02</v>
      </c>
      <c r="F11" s="403">
        <f t="shared" si="8"/>
        <v>0</v>
      </c>
      <c r="G11" s="8">
        <v>3</v>
      </c>
      <c r="H11" s="8">
        <v>3</v>
      </c>
      <c r="I11" s="230"/>
      <c r="J11" s="230"/>
      <c r="K11" s="8">
        <f>AP33</f>
        <v>0</v>
      </c>
      <c r="L11" s="429">
        <f>K11/H11</f>
        <v>0</v>
      </c>
      <c r="M11" s="230"/>
      <c r="N11" s="230"/>
      <c r="O11" s="8">
        <f>AP34</f>
        <v>0</v>
      </c>
      <c r="P11" s="429">
        <f t="shared" si="4"/>
        <v>0</v>
      </c>
      <c r="Q11" s="230"/>
      <c r="R11" s="230"/>
      <c r="S11" s="8">
        <f>AP35</f>
        <v>0</v>
      </c>
      <c r="T11" s="429">
        <f t="shared" si="13"/>
        <v>0</v>
      </c>
      <c r="U11" s="230"/>
      <c r="V11" s="230"/>
      <c r="W11" s="8">
        <f>AP36</f>
        <v>0</v>
      </c>
      <c r="X11" s="154">
        <f t="shared" si="6"/>
        <v>0</v>
      </c>
      <c r="Z11" s="217">
        <f>AVERAGE(K11,O11,S11,W11)/H11</f>
        <v>0</v>
      </c>
      <c r="AJ11" s="959"/>
      <c r="AK11" s="962"/>
      <c r="AL11" s="41" t="s">
        <v>137</v>
      </c>
      <c r="AM11" s="947"/>
      <c r="AN11" s="950"/>
      <c r="AO11" s="950"/>
      <c r="AP11" s="349">
        <f t="shared" si="7"/>
        <v>0</v>
      </c>
      <c r="AQ11" s="45">
        <f>AO8-AP11</f>
        <v>2</v>
      </c>
      <c r="AS11" s="241"/>
      <c r="AT11" s="242"/>
      <c r="AU11" s="242"/>
      <c r="AV11" s="242"/>
      <c r="AW11" s="242"/>
      <c r="AX11" s="242"/>
      <c r="AY11" s="242"/>
      <c r="AZ11" s="242"/>
      <c r="BA11" s="242"/>
      <c r="BB11" s="242"/>
      <c r="BC11" s="242"/>
      <c r="BD11" s="242"/>
      <c r="BE11" s="242"/>
      <c r="BF11" s="242"/>
      <c r="BG11" s="242"/>
      <c r="BH11" s="242"/>
      <c r="BI11" s="242"/>
      <c r="BJ11" s="242"/>
      <c r="BK11" s="242"/>
      <c r="BL11" s="242"/>
      <c r="BM11" s="242"/>
      <c r="BN11" s="242"/>
      <c r="BO11" s="242"/>
      <c r="BP11" s="242"/>
      <c r="BQ11" s="242"/>
      <c r="BR11" s="242"/>
      <c r="BS11" s="242"/>
      <c r="BT11" s="242"/>
      <c r="BU11" s="242"/>
      <c r="BV11" s="242"/>
      <c r="BW11" s="242"/>
      <c r="BX11" s="242"/>
      <c r="BY11" s="242"/>
      <c r="BZ11" s="242"/>
      <c r="CA11" s="242"/>
      <c r="CB11" s="242"/>
      <c r="CC11" s="242"/>
      <c r="CD11" s="242"/>
      <c r="CE11" s="242"/>
      <c r="CF11" s="242"/>
      <c r="CG11" s="242"/>
      <c r="CH11" s="242"/>
      <c r="CI11" s="242"/>
      <c r="CJ11" s="242"/>
      <c r="CK11" s="242"/>
      <c r="CL11" s="242"/>
      <c r="CM11" s="242"/>
      <c r="CN11" s="242"/>
      <c r="CO11" s="242"/>
      <c r="CP11" s="242"/>
      <c r="CQ11" s="242"/>
      <c r="CR11" s="242"/>
      <c r="CS11" s="242"/>
      <c r="CT11" s="242"/>
      <c r="CU11" s="242"/>
      <c r="CV11" s="242"/>
      <c r="CW11" s="242"/>
      <c r="CX11" s="242"/>
      <c r="CY11" s="242"/>
      <c r="CZ11" s="242"/>
      <c r="DA11" s="242"/>
      <c r="DB11" s="242"/>
      <c r="DC11" s="242"/>
      <c r="DD11" s="242"/>
      <c r="DE11" s="242"/>
      <c r="DF11" s="242"/>
      <c r="DG11" s="242"/>
      <c r="DH11" s="242"/>
      <c r="DI11" s="242"/>
      <c r="DJ11" s="242"/>
      <c r="DK11" s="242"/>
      <c r="DL11" s="242"/>
      <c r="DM11" s="242"/>
      <c r="DN11" s="242"/>
      <c r="DO11" s="242"/>
      <c r="DP11" s="242"/>
      <c r="DQ11" s="242"/>
      <c r="DR11" s="242"/>
      <c r="DS11" s="242"/>
      <c r="DT11" s="242"/>
      <c r="DU11" s="242"/>
      <c r="DV11" s="242"/>
      <c r="DW11" s="242"/>
      <c r="DX11" s="242"/>
      <c r="DY11" s="242"/>
      <c r="DZ11" s="242"/>
      <c r="EA11" s="242"/>
      <c r="EB11" s="242"/>
      <c r="EC11" s="242"/>
      <c r="ED11" s="242"/>
      <c r="EE11" s="242"/>
      <c r="EF11" s="242"/>
      <c r="EG11" s="242"/>
      <c r="EH11" s="242"/>
      <c r="EI11" s="242"/>
      <c r="EJ11" s="242"/>
      <c r="EK11" s="242"/>
      <c r="EL11" s="242"/>
      <c r="EM11" s="242"/>
      <c r="EN11" s="242"/>
      <c r="EO11" s="242"/>
      <c r="EP11" s="242"/>
      <c r="EQ11" s="242"/>
      <c r="ER11" s="242"/>
      <c r="ES11" s="242"/>
      <c r="ET11" s="242"/>
      <c r="EU11" s="242"/>
      <c r="EV11" s="242"/>
      <c r="EW11" s="242"/>
      <c r="EX11" s="242"/>
      <c r="EY11" s="242"/>
      <c r="EZ11" s="242"/>
      <c r="FA11" s="242"/>
      <c r="FB11" s="242"/>
      <c r="FC11" s="242"/>
      <c r="FD11" s="242"/>
      <c r="FE11" s="242"/>
      <c r="FF11" s="242"/>
      <c r="FG11" s="242"/>
      <c r="FH11" s="242"/>
      <c r="FI11" s="242"/>
      <c r="FJ11" s="242"/>
      <c r="FK11" s="242"/>
      <c r="FL11" s="242"/>
      <c r="FM11" s="242"/>
      <c r="FN11" s="242"/>
      <c r="FO11" s="242"/>
      <c r="FP11" s="242"/>
      <c r="FQ11" s="242"/>
      <c r="FR11" s="242"/>
      <c r="FS11" s="242"/>
      <c r="FT11" s="242"/>
      <c r="FU11" s="242"/>
      <c r="FV11" s="242"/>
      <c r="FW11" s="242"/>
      <c r="FX11" s="242"/>
      <c r="FY11" s="242"/>
      <c r="FZ11" s="242"/>
      <c r="GA11" s="242"/>
      <c r="GB11" s="242"/>
      <c r="GC11" s="242"/>
      <c r="GD11" s="242"/>
      <c r="GE11" s="242"/>
      <c r="GF11" s="242"/>
      <c r="GG11" s="242"/>
      <c r="GH11" s="242"/>
      <c r="GI11" s="242"/>
      <c r="GJ11" s="242"/>
      <c r="GK11" s="242"/>
      <c r="GL11" s="242"/>
      <c r="GM11" s="242"/>
      <c r="GN11" s="242"/>
      <c r="GO11" s="242"/>
      <c r="GP11" s="242"/>
      <c r="GQ11" s="242"/>
      <c r="GR11" s="242"/>
      <c r="GS11" s="242"/>
      <c r="GT11" s="242"/>
      <c r="GU11" s="242"/>
      <c r="GV11" s="242"/>
      <c r="GW11" s="242"/>
      <c r="GX11" s="242"/>
      <c r="GY11" s="242"/>
      <c r="GZ11" s="242"/>
      <c r="HA11" s="242"/>
      <c r="HB11" s="242"/>
      <c r="HC11" s="242"/>
      <c r="HD11" s="242"/>
      <c r="HE11" s="242"/>
      <c r="HF11" s="242"/>
      <c r="HG11" s="242"/>
      <c r="HH11" s="242"/>
      <c r="HI11" s="242"/>
      <c r="HJ11" s="242"/>
      <c r="HK11" s="242"/>
      <c r="HL11" s="242"/>
      <c r="HM11" s="242"/>
      <c r="HN11" s="242"/>
      <c r="HO11" s="242"/>
      <c r="HP11" s="242"/>
      <c r="HQ11" s="242"/>
      <c r="HR11" s="242"/>
      <c r="HS11" s="242"/>
      <c r="HT11" s="242"/>
    </row>
    <row r="12" spans="2:248" ht="14.5" customHeight="1">
      <c r="B12" s="55">
        <v>9</v>
      </c>
      <c r="C12" s="33" t="s">
        <v>142</v>
      </c>
      <c r="D12" s="8" t="s">
        <v>35</v>
      </c>
      <c r="E12" s="429">
        <v>0.04</v>
      </c>
      <c r="F12" s="403">
        <f t="shared" si="8"/>
        <v>0</v>
      </c>
      <c r="G12" s="8">
        <v>6</v>
      </c>
      <c r="H12" s="8">
        <v>6</v>
      </c>
      <c r="I12" s="230"/>
      <c r="J12" s="230"/>
      <c r="K12" s="8">
        <f>AP37</f>
        <v>0</v>
      </c>
      <c r="L12" s="429">
        <f>K12/H12</f>
        <v>0</v>
      </c>
      <c r="M12" s="230"/>
      <c r="N12" s="230"/>
      <c r="O12" s="8">
        <f>AP38</f>
        <v>0</v>
      </c>
      <c r="P12" s="429">
        <f t="shared" si="4"/>
        <v>0</v>
      </c>
      <c r="Q12" s="230"/>
      <c r="R12" s="230"/>
      <c r="S12" s="8">
        <f>AP39</f>
        <v>0</v>
      </c>
      <c r="T12" s="429">
        <f t="shared" si="13"/>
        <v>0</v>
      </c>
      <c r="U12" s="230"/>
      <c r="V12" s="230"/>
      <c r="W12" s="8">
        <f>AP40</f>
        <v>0</v>
      </c>
      <c r="X12" s="154">
        <f t="shared" si="6"/>
        <v>0</v>
      </c>
      <c r="Z12" s="217">
        <f>AVERAGE(K12,O12,S12,W12)/H12</f>
        <v>0</v>
      </c>
      <c r="AJ12" s="956">
        <v>3</v>
      </c>
      <c r="AK12" s="990" t="s">
        <v>134</v>
      </c>
      <c r="AL12" s="42" t="s">
        <v>132</v>
      </c>
      <c r="AM12" s="945" t="s">
        <v>35</v>
      </c>
      <c r="AN12" s="948">
        <v>1</v>
      </c>
      <c r="AO12" s="948">
        <v>1</v>
      </c>
      <c r="AP12" s="42">
        <f t="shared" si="7"/>
        <v>0</v>
      </c>
      <c r="AQ12" s="43">
        <f>AO12-AP12</f>
        <v>1</v>
      </c>
      <c r="AS12" s="238"/>
      <c r="AT12" s="239"/>
      <c r="AU12" s="239"/>
      <c r="AV12" s="239"/>
      <c r="AW12" s="239"/>
      <c r="AX12" s="239"/>
      <c r="AY12" s="239"/>
      <c r="AZ12" s="239"/>
      <c r="BA12" s="239"/>
      <c r="BB12" s="239"/>
      <c r="BC12" s="239"/>
      <c r="BD12" s="239"/>
      <c r="BE12" s="239"/>
      <c r="BF12" s="239"/>
      <c r="BG12" s="239"/>
      <c r="BH12" s="239"/>
      <c r="BI12" s="239"/>
      <c r="BJ12" s="239"/>
      <c r="BK12" s="239"/>
      <c r="BL12" s="239"/>
      <c r="BM12" s="239"/>
      <c r="BN12" s="239"/>
      <c r="BO12" s="239"/>
      <c r="BP12" s="239"/>
      <c r="BQ12" s="239"/>
      <c r="BR12" s="239"/>
      <c r="BS12" s="239"/>
      <c r="BT12" s="239"/>
      <c r="BU12" s="239"/>
      <c r="BV12" s="239"/>
      <c r="BW12" s="239"/>
      <c r="BX12" s="239"/>
      <c r="BY12" s="239"/>
      <c r="BZ12" s="239"/>
      <c r="CA12" s="239"/>
      <c r="CB12" s="239"/>
      <c r="CC12" s="239"/>
      <c r="CD12" s="239"/>
      <c r="CE12" s="239"/>
      <c r="CF12" s="239"/>
      <c r="CG12" s="239"/>
      <c r="CH12" s="239"/>
      <c r="CI12" s="239"/>
      <c r="CJ12" s="239"/>
      <c r="CK12" s="239"/>
      <c r="CL12" s="239"/>
      <c r="CM12" s="239"/>
      <c r="CN12" s="239"/>
      <c r="CO12" s="239"/>
      <c r="CP12" s="239"/>
      <c r="CQ12" s="239"/>
      <c r="CR12" s="239"/>
      <c r="CS12" s="239"/>
      <c r="CT12" s="239"/>
      <c r="CU12" s="239"/>
      <c r="CV12" s="239"/>
      <c r="CW12" s="239"/>
      <c r="CX12" s="239"/>
      <c r="CY12" s="239"/>
      <c r="CZ12" s="239"/>
      <c r="DA12" s="239"/>
      <c r="DB12" s="239"/>
      <c r="DC12" s="239"/>
      <c r="DD12" s="239"/>
      <c r="DE12" s="239"/>
      <c r="DF12" s="239"/>
      <c r="DG12" s="239"/>
      <c r="DH12" s="239"/>
      <c r="DI12" s="239"/>
      <c r="DJ12" s="239"/>
      <c r="DK12" s="239"/>
      <c r="DL12" s="239"/>
      <c r="DM12" s="239"/>
      <c r="DN12" s="239"/>
      <c r="DO12" s="239"/>
      <c r="DP12" s="239"/>
      <c r="DQ12" s="239"/>
      <c r="DR12" s="239"/>
      <c r="DS12" s="239"/>
      <c r="DT12" s="239"/>
      <c r="DU12" s="239"/>
      <c r="DV12" s="239"/>
      <c r="DW12" s="239"/>
      <c r="DX12" s="239"/>
      <c r="DY12" s="239"/>
      <c r="DZ12" s="239"/>
      <c r="EA12" s="239"/>
      <c r="EB12" s="239"/>
      <c r="EC12" s="239"/>
      <c r="ED12" s="239"/>
      <c r="EE12" s="239"/>
      <c r="EF12" s="239"/>
      <c r="EG12" s="239"/>
      <c r="EH12" s="239"/>
      <c r="EI12" s="239"/>
      <c r="EJ12" s="239"/>
      <c r="EK12" s="239"/>
      <c r="EL12" s="239"/>
      <c r="EM12" s="239"/>
      <c r="EN12" s="239"/>
      <c r="EO12" s="239"/>
      <c r="EP12" s="239"/>
      <c r="EQ12" s="239"/>
      <c r="ER12" s="239"/>
      <c r="ES12" s="239"/>
      <c r="ET12" s="239"/>
      <c r="EU12" s="239"/>
      <c r="EV12" s="239"/>
      <c r="EW12" s="239"/>
      <c r="EX12" s="239"/>
      <c r="EY12" s="239"/>
      <c r="EZ12" s="239"/>
      <c r="FA12" s="239"/>
      <c r="FB12" s="239"/>
      <c r="FC12" s="239"/>
      <c r="FD12" s="239"/>
      <c r="FE12" s="239"/>
      <c r="FF12" s="239"/>
      <c r="FG12" s="239"/>
      <c r="FH12" s="239"/>
      <c r="FI12" s="239"/>
      <c r="FJ12" s="239"/>
      <c r="FK12" s="239"/>
      <c r="FL12" s="239"/>
      <c r="FM12" s="239"/>
      <c r="FN12" s="239"/>
      <c r="FO12" s="239"/>
      <c r="FP12" s="239"/>
      <c r="FQ12" s="239"/>
      <c r="FR12" s="239"/>
      <c r="FS12" s="239"/>
      <c r="FT12" s="239"/>
      <c r="FU12" s="239"/>
      <c r="FV12" s="239"/>
      <c r="FW12" s="239"/>
      <c r="FX12" s="239"/>
      <c r="FY12" s="239"/>
      <c r="FZ12" s="239"/>
      <c r="GA12" s="239"/>
      <c r="GB12" s="239"/>
      <c r="GC12" s="239"/>
      <c r="GD12" s="239"/>
      <c r="GE12" s="239"/>
      <c r="GF12" s="239"/>
      <c r="GG12" s="239"/>
      <c r="GH12" s="239"/>
      <c r="GI12" s="239"/>
      <c r="GJ12" s="239"/>
      <c r="GK12" s="239"/>
      <c r="GL12" s="239"/>
      <c r="GM12" s="239"/>
      <c r="GN12" s="239"/>
      <c r="GO12" s="239"/>
      <c r="GP12" s="239"/>
      <c r="GQ12" s="239"/>
      <c r="GR12" s="239"/>
      <c r="GS12" s="239"/>
      <c r="GT12" s="239"/>
      <c r="GU12" s="239"/>
      <c r="GV12" s="239"/>
      <c r="GW12" s="239"/>
      <c r="GX12" s="239"/>
      <c r="GY12" s="239"/>
      <c r="GZ12" s="239"/>
      <c r="HA12" s="239"/>
      <c r="HB12" s="239"/>
      <c r="HC12" s="239"/>
      <c r="HD12" s="239"/>
      <c r="HE12" s="239"/>
      <c r="HF12" s="239"/>
      <c r="HG12" s="239"/>
      <c r="HH12" s="239"/>
      <c r="HI12" s="239"/>
      <c r="HJ12" s="239"/>
      <c r="HK12" s="239"/>
      <c r="HL12" s="239"/>
      <c r="HM12" s="239"/>
      <c r="HN12" s="239"/>
      <c r="HO12" s="239"/>
      <c r="HP12" s="239"/>
      <c r="HQ12" s="239"/>
      <c r="HR12" s="239"/>
      <c r="HS12" s="239"/>
      <c r="HT12" s="239"/>
    </row>
    <row r="13" spans="2:248">
      <c r="B13" s="55">
        <v>10</v>
      </c>
      <c r="C13" s="33" t="s">
        <v>143</v>
      </c>
      <c r="D13" s="8" t="s">
        <v>35</v>
      </c>
      <c r="E13" s="429">
        <v>0.01</v>
      </c>
      <c r="F13" s="403">
        <f t="shared" si="8"/>
        <v>0</v>
      </c>
      <c r="G13" s="8">
        <v>3</v>
      </c>
      <c r="H13" s="8">
        <v>3</v>
      </c>
      <c r="I13" s="230"/>
      <c r="J13" s="230"/>
      <c r="K13" s="8">
        <f>AP41</f>
        <v>0</v>
      </c>
      <c r="L13" s="429">
        <f t="shared" si="9"/>
        <v>0</v>
      </c>
      <c r="M13" s="230"/>
      <c r="N13" s="230"/>
      <c r="O13" s="8">
        <f>AP42</f>
        <v>0</v>
      </c>
      <c r="P13" s="429">
        <f t="shared" si="4"/>
        <v>0</v>
      </c>
      <c r="Q13" s="230"/>
      <c r="R13" s="230"/>
      <c r="S13" s="8">
        <f>AP43</f>
        <v>0</v>
      </c>
      <c r="T13" s="429">
        <f t="shared" si="13"/>
        <v>0</v>
      </c>
      <c r="U13" s="230"/>
      <c r="V13" s="230"/>
      <c r="W13" s="8">
        <f>AP44</f>
        <v>0</v>
      </c>
      <c r="X13" s="154">
        <f t="shared" si="6"/>
        <v>0</v>
      </c>
      <c r="Z13" s="217">
        <f t="shared" si="10"/>
        <v>0</v>
      </c>
      <c r="AJ13" s="958"/>
      <c r="AK13" s="961"/>
      <c r="AL13" s="8" t="s">
        <v>124</v>
      </c>
      <c r="AM13" s="946"/>
      <c r="AN13" s="949"/>
      <c r="AO13" s="949"/>
      <c r="AP13" s="8">
        <f t="shared" si="7"/>
        <v>0</v>
      </c>
      <c r="AQ13" s="44">
        <f>AO12-AP13</f>
        <v>1</v>
      </c>
      <c r="AS13" s="240"/>
      <c r="AT13" s="234"/>
      <c r="AU13" s="234"/>
      <c r="AV13" s="234"/>
      <c r="AW13" s="234"/>
      <c r="AX13" s="234"/>
      <c r="AY13" s="234"/>
      <c r="AZ13" s="234"/>
      <c r="BA13" s="234"/>
      <c r="BB13" s="234"/>
      <c r="BC13" s="234"/>
      <c r="BD13" s="234"/>
      <c r="BE13" s="234"/>
      <c r="BF13" s="234"/>
      <c r="BG13" s="234"/>
      <c r="BH13" s="234"/>
      <c r="BI13" s="234"/>
      <c r="BJ13" s="234"/>
      <c r="BK13" s="234"/>
      <c r="BL13" s="234"/>
      <c r="BM13" s="234"/>
      <c r="BN13" s="234"/>
      <c r="BO13" s="234"/>
      <c r="BP13" s="234"/>
      <c r="BQ13" s="234"/>
      <c r="BR13" s="234"/>
      <c r="BS13" s="234"/>
      <c r="BT13" s="234"/>
      <c r="BU13" s="234"/>
      <c r="BV13" s="234"/>
      <c r="BW13" s="234"/>
      <c r="BX13" s="234"/>
      <c r="BY13" s="234"/>
      <c r="BZ13" s="234"/>
      <c r="CA13" s="234"/>
      <c r="CB13" s="234"/>
      <c r="CC13" s="234"/>
      <c r="CD13" s="234"/>
      <c r="CE13" s="234"/>
      <c r="CF13" s="234"/>
      <c r="CG13" s="234"/>
      <c r="CH13" s="234"/>
      <c r="CI13" s="234"/>
      <c r="CJ13" s="234"/>
      <c r="CK13" s="234"/>
      <c r="CL13" s="234"/>
      <c r="CM13" s="234"/>
      <c r="CN13" s="234"/>
      <c r="CO13" s="234"/>
      <c r="CP13" s="234"/>
      <c r="CQ13" s="234"/>
      <c r="CR13" s="234"/>
      <c r="CS13" s="234"/>
      <c r="CT13" s="234"/>
      <c r="CU13" s="234"/>
      <c r="CV13" s="234"/>
      <c r="CW13" s="234"/>
      <c r="CX13" s="234"/>
      <c r="CY13" s="234"/>
      <c r="CZ13" s="234"/>
      <c r="DA13" s="234"/>
      <c r="DB13" s="234"/>
      <c r="DC13" s="234"/>
      <c r="DD13" s="234"/>
      <c r="DE13" s="234"/>
      <c r="DF13" s="234"/>
      <c r="DG13" s="234"/>
      <c r="DH13" s="234"/>
      <c r="DI13" s="234"/>
      <c r="DJ13" s="234"/>
      <c r="DK13" s="234"/>
      <c r="DL13" s="234"/>
      <c r="DM13" s="234"/>
      <c r="DN13" s="234"/>
      <c r="DO13" s="234"/>
      <c r="DP13" s="234"/>
      <c r="DQ13" s="234"/>
      <c r="DR13" s="234"/>
      <c r="DS13" s="234"/>
      <c r="DT13" s="234"/>
      <c r="DU13" s="234"/>
      <c r="DV13" s="234"/>
      <c r="DW13" s="234"/>
      <c r="DX13" s="234"/>
      <c r="DY13" s="234"/>
      <c r="DZ13" s="234"/>
      <c r="EA13" s="234"/>
      <c r="EB13" s="234"/>
      <c r="EC13" s="234"/>
      <c r="ED13" s="234"/>
      <c r="EE13" s="234"/>
      <c r="EF13" s="234"/>
      <c r="EG13" s="234"/>
      <c r="EH13" s="234"/>
      <c r="EI13" s="234"/>
      <c r="EJ13" s="234"/>
      <c r="EK13" s="234"/>
      <c r="EL13" s="234"/>
      <c r="EM13" s="234"/>
      <c r="EN13" s="234"/>
      <c r="EO13" s="234"/>
      <c r="EP13" s="234"/>
      <c r="EQ13" s="234"/>
      <c r="ER13" s="234"/>
      <c r="ES13" s="234"/>
      <c r="ET13" s="234"/>
      <c r="EU13" s="234"/>
      <c r="EV13" s="234"/>
      <c r="EW13" s="234"/>
      <c r="EX13" s="234"/>
      <c r="EY13" s="234"/>
      <c r="EZ13" s="234"/>
      <c r="FA13" s="234"/>
      <c r="FB13" s="234"/>
      <c r="FC13" s="234"/>
      <c r="FD13" s="234"/>
      <c r="FE13" s="234"/>
      <c r="FF13" s="234"/>
      <c r="FG13" s="234"/>
      <c r="FH13" s="234"/>
      <c r="FI13" s="234"/>
      <c r="FJ13" s="234"/>
      <c r="FK13" s="234"/>
      <c r="FL13" s="234"/>
      <c r="FM13" s="234"/>
      <c r="FN13" s="234"/>
      <c r="FO13" s="234"/>
      <c r="FP13" s="234"/>
      <c r="FQ13" s="234"/>
      <c r="FR13" s="234"/>
      <c r="FS13" s="234"/>
      <c r="FT13" s="234"/>
      <c r="FU13" s="234"/>
      <c r="FV13" s="234"/>
      <c r="FW13" s="234"/>
      <c r="FX13" s="234"/>
      <c r="FY13" s="234"/>
      <c r="FZ13" s="234"/>
      <c r="GA13" s="234"/>
      <c r="GB13" s="234"/>
      <c r="GC13" s="234"/>
      <c r="GD13" s="234"/>
      <c r="GE13" s="234"/>
      <c r="GF13" s="234"/>
      <c r="GG13" s="234"/>
      <c r="GH13" s="234"/>
      <c r="GI13" s="234"/>
      <c r="GJ13" s="234"/>
      <c r="GK13" s="234"/>
      <c r="GL13" s="234"/>
      <c r="GM13" s="234"/>
      <c r="GN13" s="234"/>
      <c r="GO13" s="234"/>
      <c r="GP13" s="234"/>
      <c r="GQ13" s="234"/>
      <c r="GR13" s="234"/>
      <c r="GS13" s="234"/>
      <c r="GT13" s="234"/>
      <c r="GU13" s="234"/>
      <c r="GV13" s="234"/>
      <c r="GW13" s="234"/>
      <c r="GX13" s="234"/>
      <c r="GY13" s="234"/>
      <c r="GZ13" s="234"/>
      <c r="HA13" s="234"/>
      <c r="HB13" s="234"/>
      <c r="HC13" s="234"/>
      <c r="HD13" s="234"/>
      <c r="HE13" s="234"/>
      <c r="HF13" s="234"/>
      <c r="HG13" s="234"/>
      <c r="HH13" s="234"/>
      <c r="HI13" s="234"/>
      <c r="HJ13" s="234"/>
      <c r="HK13" s="234"/>
      <c r="HL13" s="234"/>
      <c r="HM13" s="234"/>
      <c r="HN13" s="234"/>
      <c r="HO13" s="234"/>
      <c r="HP13" s="234"/>
      <c r="HQ13" s="234"/>
      <c r="HR13" s="234"/>
      <c r="HS13" s="234"/>
      <c r="HT13" s="234"/>
    </row>
    <row r="14" spans="2:248">
      <c r="B14" s="55">
        <v>11</v>
      </c>
      <c r="C14" s="33" t="s">
        <v>144</v>
      </c>
      <c r="D14" s="8" t="s">
        <v>35</v>
      </c>
      <c r="E14" s="429">
        <v>0.04</v>
      </c>
      <c r="F14" s="403">
        <f t="shared" si="8"/>
        <v>0</v>
      </c>
      <c r="G14" s="8">
        <v>12</v>
      </c>
      <c r="H14" s="8">
        <v>12</v>
      </c>
      <c r="I14" s="230"/>
      <c r="J14" s="230"/>
      <c r="K14" s="8">
        <f>AP45</f>
        <v>0</v>
      </c>
      <c r="L14" s="429">
        <f t="shared" si="9"/>
        <v>0</v>
      </c>
      <c r="M14" s="230"/>
      <c r="N14" s="230"/>
      <c r="O14" s="8">
        <f>AP46</f>
        <v>0</v>
      </c>
      <c r="P14" s="429">
        <f t="shared" si="4"/>
        <v>0</v>
      </c>
      <c r="Q14" s="230"/>
      <c r="R14" s="230"/>
      <c r="S14" s="8">
        <f>AP47</f>
        <v>0</v>
      </c>
      <c r="T14" s="429">
        <f t="shared" si="13"/>
        <v>0</v>
      </c>
      <c r="U14" s="230"/>
      <c r="V14" s="230"/>
      <c r="W14" s="8">
        <f>AP48</f>
        <v>0</v>
      </c>
      <c r="X14" s="154">
        <f t="shared" si="6"/>
        <v>0</v>
      </c>
      <c r="Z14" s="217">
        <f t="shared" si="10"/>
        <v>0</v>
      </c>
      <c r="AJ14" s="958"/>
      <c r="AK14" s="961"/>
      <c r="AL14" s="8" t="s">
        <v>135</v>
      </c>
      <c r="AM14" s="946"/>
      <c r="AN14" s="949"/>
      <c r="AO14" s="949"/>
      <c r="AP14" s="8">
        <f t="shared" si="7"/>
        <v>0</v>
      </c>
      <c r="AQ14" s="44">
        <f>AO12-AP14</f>
        <v>1</v>
      </c>
      <c r="AS14" s="240"/>
      <c r="AT14" s="234"/>
      <c r="AU14" s="234"/>
      <c r="AV14" s="234"/>
      <c r="AW14" s="234"/>
      <c r="AX14" s="234"/>
      <c r="AY14" s="234"/>
      <c r="AZ14" s="234"/>
      <c r="BA14" s="234"/>
      <c r="BB14" s="234"/>
      <c r="BC14" s="234"/>
      <c r="BD14" s="234"/>
      <c r="BE14" s="234"/>
      <c r="BF14" s="234"/>
      <c r="BG14" s="234"/>
      <c r="BH14" s="234"/>
      <c r="BI14" s="234"/>
      <c r="BJ14" s="234"/>
      <c r="BK14" s="234"/>
      <c r="BL14" s="234"/>
      <c r="BM14" s="234"/>
      <c r="BN14" s="234"/>
      <c r="BO14" s="234"/>
      <c r="BP14" s="234"/>
      <c r="BQ14" s="234"/>
      <c r="BR14" s="234"/>
      <c r="BS14" s="234"/>
      <c r="BT14" s="234"/>
      <c r="BU14" s="234"/>
      <c r="BV14" s="234"/>
      <c r="BW14" s="234"/>
      <c r="BX14" s="234"/>
      <c r="BY14" s="234"/>
      <c r="BZ14" s="234"/>
      <c r="CA14" s="234"/>
      <c r="CB14" s="234"/>
      <c r="CC14" s="234"/>
      <c r="CD14" s="234"/>
      <c r="CE14" s="234"/>
      <c r="CF14" s="234"/>
      <c r="CG14" s="234"/>
      <c r="CH14" s="234"/>
      <c r="CI14" s="234"/>
      <c r="CJ14" s="234"/>
      <c r="CK14" s="234"/>
      <c r="CL14" s="234"/>
      <c r="CM14" s="234"/>
      <c r="CN14" s="234"/>
      <c r="CO14" s="234"/>
      <c r="CP14" s="234"/>
      <c r="CQ14" s="234"/>
      <c r="CR14" s="234"/>
      <c r="CS14" s="234"/>
      <c r="CT14" s="234"/>
      <c r="CU14" s="234"/>
      <c r="CV14" s="234"/>
      <c r="CW14" s="234"/>
      <c r="CX14" s="234"/>
      <c r="CY14" s="234"/>
      <c r="CZ14" s="234"/>
      <c r="DA14" s="234"/>
      <c r="DB14" s="234"/>
      <c r="DC14" s="234"/>
      <c r="DD14" s="234"/>
      <c r="DE14" s="234"/>
      <c r="DF14" s="234"/>
      <c r="DG14" s="234"/>
      <c r="DH14" s="234"/>
      <c r="DI14" s="234"/>
      <c r="DJ14" s="234"/>
      <c r="DK14" s="234"/>
      <c r="DL14" s="234"/>
      <c r="DM14" s="234"/>
      <c r="DN14" s="234"/>
      <c r="DO14" s="234"/>
      <c r="DP14" s="234"/>
      <c r="DQ14" s="234"/>
      <c r="DR14" s="234"/>
      <c r="DS14" s="234"/>
      <c r="DT14" s="234"/>
      <c r="DU14" s="234"/>
      <c r="DV14" s="234"/>
      <c r="DW14" s="234"/>
      <c r="DX14" s="234"/>
      <c r="DY14" s="234"/>
      <c r="DZ14" s="234"/>
      <c r="EA14" s="234"/>
      <c r="EB14" s="234"/>
      <c r="EC14" s="234"/>
      <c r="ED14" s="234"/>
      <c r="EE14" s="234"/>
      <c r="EF14" s="234"/>
      <c r="EG14" s="234"/>
      <c r="EH14" s="234"/>
      <c r="EI14" s="234"/>
      <c r="EJ14" s="234"/>
      <c r="EK14" s="234"/>
      <c r="EL14" s="234"/>
      <c r="EM14" s="234"/>
      <c r="EN14" s="234"/>
      <c r="EO14" s="234"/>
      <c r="EP14" s="234"/>
      <c r="EQ14" s="234"/>
      <c r="ER14" s="234"/>
      <c r="ES14" s="234"/>
      <c r="ET14" s="234"/>
      <c r="EU14" s="234"/>
      <c r="EV14" s="234"/>
      <c r="EW14" s="234"/>
      <c r="EX14" s="234"/>
      <c r="EY14" s="234"/>
      <c r="EZ14" s="234"/>
      <c r="FA14" s="234"/>
      <c r="FB14" s="234"/>
      <c r="FC14" s="234"/>
      <c r="FD14" s="234"/>
      <c r="FE14" s="234"/>
      <c r="FF14" s="234"/>
      <c r="FG14" s="234"/>
      <c r="FH14" s="234"/>
      <c r="FI14" s="234"/>
      <c r="FJ14" s="234"/>
      <c r="FK14" s="234"/>
      <c r="FL14" s="234"/>
      <c r="FM14" s="234"/>
      <c r="FN14" s="234"/>
      <c r="FO14" s="234"/>
      <c r="FP14" s="234"/>
      <c r="FQ14" s="234"/>
      <c r="FR14" s="234"/>
      <c r="FS14" s="234"/>
      <c r="FT14" s="234"/>
      <c r="FU14" s="234"/>
      <c r="FV14" s="234"/>
      <c r="FW14" s="234"/>
      <c r="FX14" s="234"/>
      <c r="FY14" s="234"/>
      <c r="FZ14" s="234"/>
      <c r="GA14" s="234"/>
      <c r="GB14" s="234"/>
      <c r="GC14" s="234"/>
      <c r="GD14" s="234"/>
      <c r="GE14" s="234"/>
      <c r="GF14" s="234"/>
      <c r="GG14" s="234"/>
      <c r="GH14" s="234"/>
      <c r="GI14" s="234"/>
      <c r="GJ14" s="234"/>
      <c r="GK14" s="234"/>
      <c r="GL14" s="234"/>
      <c r="GM14" s="234"/>
      <c r="GN14" s="234"/>
      <c r="GO14" s="234"/>
      <c r="GP14" s="234"/>
      <c r="GQ14" s="234"/>
      <c r="GR14" s="234"/>
      <c r="GS14" s="234"/>
      <c r="GT14" s="234"/>
      <c r="GU14" s="234"/>
      <c r="GV14" s="234"/>
      <c r="GW14" s="234"/>
      <c r="GX14" s="234"/>
      <c r="GY14" s="234"/>
      <c r="GZ14" s="234"/>
      <c r="HA14" s="234"/>
      <c r="HB14" s="234"/>
      <c r="HC14" s="234"/>
      <c r="HD14" s="234"/>
      <c r="HE14" s="234"/>
      <c r="HF14" s="234"/>
      <c r="HG14" s="234"/>
      <c r="HH14" s="234"/>
      <c r="HI14" s="234"/>
      <c r="HJ14" s="234"/>
      <c r="HK14" s="234"/>
      <c r="HL14" s="234"/>
      <c r="HM14" s="234"/>
      <c r="HN14" s="234"/>
      <c r="HO14" s="234"/>
      <c r="HP14" s="234"/>
      <c r="HQ14" s="234"/>
      <c r="HR14" s="234"/>
      <c r="HS14" s="234"/>
      <c r="HT14" s="234"/>
    </row>
    <row r="15" spans="2:248" ht="15" thickBot="1">
      <c r="B15" s="55">
        <v>12</v>
      </c>
      <c r="C15" s="33" t="s">
        <v>145</v>
      </c>
      <c r="D15" s="8" t="s">
        <v>35</v>
      </c>
      <c r="E15" s="429">
        <v>0.01</v>
      </c>
      <c r="F15" s="403">
        <f t="shared" si="8"/>
        <v>0</v>
      </c>
      <c r="G15" s="8">
        <v>3</v>
      </c>
      <c r="H15" s="8">
        <v>3</v>
      </c>
      <c r="I15" s="230"/>
      <c r="J15" s="230"/>
      <c r="K15" s="8">
        <f>AP49</f>
        <v>0</v>
      </c>
      <c r="L15" s="429">
        <f>K15/H15</f>
        <v>0</v>
      </c>
      <c r="M15" s="230"/>
      <c r="N15" s="230"/>
      <c r="O15" s="8">
        <f>AP50</f>
        <v>0</v>
      </c>
      <c r="P15" s="429">
        <f t="shared" si="4"/>
        <v>0</v>
      </c>
      <c r="Q15" s="230"/>
      <c r="R15" s="230"/>
      <c r="S15" s="8">
        <f>AP51</f>
        <v>0</v>
      </c>
      <c r="T15" s="429">
        <f t="shared" si="13"/>
        <v>0</v>
      </c>
      <c r="U15" s="230"/>
      <c r="V15" s="230"/>
      <c r="W15" s="8">
        <f>AP52</f>
        <v>0</v>
      </c>
      <c r="X15" s="154">
        <f t="shared" si="6"/>
        <v>0</v>
      </c>
      <c r="Z15" s="217">
        <f>AVERAGE(K15,O15,S15,W15)/H15</f>
        <v>0</v>
      </c>
      <c r="AJ15" s="959"/>
      <c r="AK15" s="962"/>
      <c r="AL15" s="41" t="s">
        <v>137</v>
      </c>
      <c r="AM15" s="947"/>
      <c r="AN15" s="950"/>
      <c r="AO15" s="950"/>
      <c r="AP15" s="41">
        <f t="shared" si="7"/>
        <v>0</v>
      </c>
      <c r="AQ15" s="45">
        <f>AO12-AP15</f>
        <v>1</v>
      </c>
      <c r="AS15" s="241"/>
      <c r="AT15" s="242"/>
      <c r="AU15" s="242"/>
      <c r="AV15" s="242"/>
      <c r="AW15" s="242"/>
      <c r="AX15" s="242"/>
      <c r="AY15" s="242"/>
      <c r="AZ15" s="242"/>
      <c r="BA15" s="242"/>
      <c r="BB15" s="242"/>
      <c r="BC15" s="242"/>
      <c r="BD15" s="242"/>
      <c r="BE15" s="242"/>
      <c r="BF15" s="242"/>
      <c r="BG15" s="242"/>
      <c r="BH15" s="242"/>
      <c r="BI15" s="242"/>
      <c r="BJ15" s="242"/>
      <c r="BK15" s="242"/>
      <c r="BL15" s="242"/>
      <c r="BM15" s="242"/>
      <c r="BN15" s="242"/>
      <c r="BO15" s="242"/>
      <c r="BP15" s="242"/>
      <c r="BQ15" s="242"/>
      <c r="BR15" s="242"/>
      <c r="BS15" s="242"/>
      <c r="BT15" s="242"/>
      <c r="BU15" s="242"/>
      <c r="BV15" s="242"/>
      <c r="BW15" s="242"/>
      <c r="BX15" s="242"/>
      <c r="BY15" s="242"/>
      <c r="BZ15" s="242"/>
      <c r="CA15" s="242"/>
      <c r="CB15" s="242"/>
      <c r="CC15" s="242"/>
      <c r="CD15" s="242"/>
      <c r="CE15" s="242"/>
      <c r="CF15" s="242"/>
      <c r="CG15" s="242"/>
      <c r="CH15" s="242"/>
      <c r="CI15" s="242"/>
      <c r="CJ15" s="242"/>
      <c r="CK15" s="242"/>
      <c r="CL15" s="242"/>
      <c r="CM15" s="242"/>
      <c r="CN15" s="242"/>
      <c r="CO15" s="242"/>
      <c r="CP15" s="242"/>
      <c r="CQ15" s="242"/>
      <c r="CR15" s="242"/>
      <c r="CS15" s="242"/>
      <c r="CT15" s="242"/>
      <c r="CU15" s="242"/>
      <c r="CV15" s="242"/>
      <c r="CW15" s="242"/>
      <c r="CX15" s="242"/>
      <c r="CY15" s="242"/>
      <c r="CZ15" s="242"/>
      <c r="DA15" s="242"/>
      <c r="DB15" s="242"/>
      <c r="DC15" s="242"/>
      <c r="DD15" s="242"/>
      <c r="DE15" s="242"/>
      <c r="DF15" s="242"/>
      <c r="DG15" s="242"/>
      <c r="DH15" s="242"/>
      <c r="DI15" s="242"/>
      <c r="DJ15" s="242"/>
      <c r="DK15" s="242"/>
      <c r="DL15" s="242"/>
      <c r="DM15" s="242"/>
      <c r="DN15" s="242"/>
      <c r="DO15" s="242"/>
      <c r="DP15" s="242"/>
      <c r="DQ15" s="242"/>
      <c r="DR15" s="242"/>
      <c r="DS15" s="242"/>
      <c r="DT15" s="242"/>
      <c r="DU15" s="242"/>
      <c r="DV15" s="242"/>
      <c r="DW15" s="242"/>
      <c r="DX15" s="242"/>
      <c r="DY15" s="242"/>
      <c r="DZ15" s="242"/>
      <c r="EA15" s="242"/>
      <c r="EB15" s="242"/>
      <c r="EC15" s="242"/>
      <c r="ED15" s="242"/>
      <c r="EE15" s="242"/>
      <c r="EF15" s="242"/>
      <c r="EG15" s="242"/>
      <c r="EH15" s="242"/>
      <c r="EI15" s="242"/>
      <c r="EJ15" s="242"/>
      <c r="EK15" s="242"/>
      <c r="EL15" s="242"/>
      <c r="EM15" s="242"/>
      <c r="EN15" s="242"/>
      <c r="EO15" s="242"/>
      <c r="EP15" s="242"/>
      <c r="EQ15" s="242"/>
      <c r="ER15" s="242"/>
      <c r="ES15" s="242"/>
      <c r="ET15" s="242"/>
      <c r="EU15" s="242"/>
      <c r="EV15" s="242"/>
      <c r="EW15" s="242"/>
      <c r="EX15" s="242"/>
      <c r="EY15" s="242"/>
      <c r="EZ15" s="242"/>
      <c r="FA15" s="242"/>
      <c r="FB15" s="242"/>
      <c r="FC15" s="242"/>
      <c r="FD15" s="242"/>
      <c r="FE15" s="242"/>
      <c r="FF15" s="242"/>
      <c r="FG15" s="242"/>
      <c r="FH15" s="242"/>
      <c r="FI15" s="242"/>
      <c r="FJ15" s="242"/>
      <c r="FK15" s="242"/>
      <c r="FL15" s="242"/>
      <c r="FM15" s="242"/>
      <c r="FN15" s="242"/>
      <c r="FO15" s="242"/>
      <c r="FP15" s="242"/>
      <c r="FQ15" s="242"/>
      <c r="FR15" s="242"/>
      <c r="FS15" s="242"/>
      <c r="FT15" s="242"/>
      <c r="FU15" s="242"/>
      <c r="FV15" s="242"/>
      <c r="FW15" s="242"/>
      <c r="FX15" s="242"/>
      <c r="FY15" s="242"/>
      <c r="FZ15" s="242"/>
      <c r="GA15" s="242"/>
      <c r="GB15" s="242"/>
      <c r="GC15" s="242"/>
      <c r="GD15" s="242"/>
      <c r="GE15" s="242"/>
      <c r="GF15" s="242"/>
      <c r="GG15" s="242"/>
      <c r="GH15" s="242"/>
      <c r="GI15" s="242"/>
      <c r="GJ15" s="242"/>
      <c r="GK15" s="242"/>
      <c r="GL15" s="242"/>
      <c r="GM15" s="242"/>
      <c r="GN15" s="242"/>
      <c r="GO15" s="242"/>
      <c r="GP15" s="242"/>
      <c r="GQ15" s="242"/>
      <c r="GR15" s="242"/>
      <c r="GS15" s="242"/>
      <c r="GT15" s="242"/>
      <c r="GU15" s="242"/>
      <c r="GV15" s="242"/>
      <c r="GW15" s="242"/>
      <c r="GX15" s="242"/>
      <c r="GY15" s="242"/>
      <c r="GZ15" s="242"/>
      <c r="HA15" s="242"/>
      <c r="HB15" s="242"/>
      <c r="HC15" s="242"/>
      <c r="HD15" s="242"/>
      <c r="HE15" s="242"/>
      <c r="HF15" s="242"/>
      <c r="HG15" s="242"/>
      <c r="HH15" s="242"/>
      <c r="HI15" s="242"/>
      <c r="HJ15" s="242"/>
      <c r="HK15" s="242"/>
      <c r="HL15" s="242"/>
      <c r="HM15" s="242"/>
      <c r="HN15" s="242"/>
      <c r="HO15" s="242"/>
      <c r="HP15" s="242"/>
      <c r="HQ15" s="242"/>
      <c r="HR15" s="242"/>
      <c r="HS15" s="242"/>
      <c r="HT15" s="242"/>
    </row>
    <row r="16" spans="2:248">
      <c r="B16" s="55">
        <v>13</v>
      </c>
      <c r="C16" s="33" t="s">
        <v>391</v>
      </c>
      <c r="D16" s="8" t="s">
        <v>35</v>
      </c>
      <c r="E16" s="429">
        <v>0.04</v>
      </c>
      <c r="F16" s="403">
        <f t="shared" si="8"/>
        <v>0</v>
      </c>
      <c r="G16" s="8">
        <v>18</v>
      </c>
      <c r="H16" s="8">
        <v>18</v>
      </c>
      <c r="I16" s="230"/>
      <c r="J16" s="230"/>
      <c r="K16" s="8">
        <f>AP53</f>
        <v>0</v>
      </c>
      <c r="L16" s="429">
        <f t="shared" ref="L16" si="14">K16/H16</f>
        <v>0</v>
      </c>
      <c r="M16" s="230"/>
      <c r="N16" s="230"/>
      <c r="O16" s="8">
        <f>AP54</f>
        <v>0</v>
      </c>
      <c r="P16" s="429">
        <f t="shared" si="4"/>
        <v>0</v>
      </c>
      <c r="Q16" s="230"/>
      <c r="R16" s="230"/>
      <c r="S16" s="8">
        <f>AP55</f>
        <v>0</v>
      </c>
      <c r="T16" s="429">
        <f t="shared" si="13"/>
        <v>0</v>
      </c>
      <c r="U16" s="230"/>
      <c r="V16" s="230"/>
      <c r="W16" s="8">
        <f>AP56</f>
        <v>0</v>
      </c>
      <c r="X16" s="154">
        <f t="shared" si="6"/>
        <v>0</v>
      </c>
      <c r="Z16" s="217">
        <f>AVERAGE(K16,O16,S16,W16)/H16</f>
        <v>0</v>
      </c>
      <c r="AJ16" s="956">
        <v>4</v>
      </c>
      <c r="AK16" s="990" t="s">
        <v>136</v>
      </c>
      <c r="AL16" s="42" t="s">
        <v>132</v>
      </c>
      <c r="AM16" s="945" t="s">
        <v>35</v>
      </c>
      <c r="AN16" s="948">
        <f>G7</f>
        <v>3</v>
      </c>
      <c r="AO16" s="948">
        <f>AN16</f>
        <v>3</v>
      </c>
      <c r="AP16" s="42">
        <f t="shared" si="7"/>
        <v>0</v>
      </c>
      <c r="AQ16" s="43">
        <f>AO16-AP16</f>
        <v>3</v>
      </c>
      <c r="AS16" s="238"/>
      <c r="AT16" s="239"/>
      <c r="AU16" s="239"/>
      <c r="AV16" s="239"/>
      <c r="AW16" s="239"/>
      <c r="AX16" s="239"/>
      <c r="AY16" s="239"/>
      <c r="AZ16" s="239"/>
      <c r="BA16" s="239"/>
      <c r="BB16" s="239"/>
      <c r="BC16" s="239"/>
      <c r="BD16" s="239"/>
      <c r="BE16" s="239"/>
      <c r="BF16" s="239"/>
      <c r="BG16" s="239"/>
      <c r="BH16" s="239"/>
      <c r="BI16" s="239"/>
      <c r="BJ16" s="239"/>
      <c r="BK16" s="239"/>
      <c r="BL16" s="239"/>
      <c r="BM16" s="239"/>
      <c r="BN16" s="239"/>
      <c r="BO16" s="239"/>
      <c r="BP16" s="239"/>
      <c r="BQ16" s="239"/>
      <c r="BR16" s="239"/>
      <c r="BS16" s="239"/>
      <c r="BT16" s="239"/>
      <c r="BU16" s="239"/>
      <c r="BV16" s="239"/>
      <c r="BW16" s="239"/>
      <c r="BX16" s="239"/>
      <c r="BY16" s="239"/>
      <c r="BZ16" s="239"/>
      <c r="CA16" s="239"/>
      <c r="CB16" s="239"/>
      <c r="CC16" s="239"/>
      <c r="CD16" s="239"/>
      <c r="CE16" s="239"/>
      <c r="CF16" s="239"/>
      <c r="CG16" s="239"/>
      <c r="CH16" s="239"/>
      <c r="CI16" s="239"/>
      <c r="CJ16" s="239"/>
      <c r="CK16" s="239"/>
      <c r="CL16" s="239"/>
      <c r="CM16" s="239"/>
      <c r="CN16" s="239"/>
      <c r="CO16" s="239"/>
      <c r="CP16" s="239"/>
      <c r="CQ16" s="239"/>
      <c r="CR16" s="239"/>
      <c r="CS16" s="239"/>
      <c r="CT16" s="239"/>
      <c r="CU16" s="239"/>
      <c r="CV16" s="239"/>
      <c r="CW16" s="239"/>
      <c r="CX16" s="239"/>
      <c r="CY16" s="239"/>
      <c r="CZ16" s="239"/>
      <c r="DA16" s="239"/>
      <c r="DB16" s="239"/>
      <c r="DC16" s="239"/>
      <c r="DD16" s="239"/>
      <c r="DE16" s="239"/>
      <c r="DF16" s="239"/>
      <c r="DG16" s="239"/>
      <c r="DH16" s="239"/>
      <c r="DI16" s="239"/>
      <c r="DJ16" s="239"/>
      <c r="DK16" s="239"/>
      <c r="DL16" s="239"/>
      <c r="DM16" s="239"/>
      <c r="DN16" s="239"/>
      <c r="DO16" s="239"/>
      <c r="DP16" s="239"/>
      <c r="DQ16" s="239"/>
      <c r="DR16" s="239"/>
      <c r="DS16" s="239"/>
      <c r="DT16" s="239"/>
      <c r="DU16" s="239"/>
      <c r="DV16" s="239"/>
      <c r="DW16" s="239"/>
      <c r="DX16" s="239"/>
      <c r="DY16" s="239"/>
      <c r="DZ16" s="239"/>
      <c r="EA16" s="239"/>
      <c r="EB16" s="239"/>
      <c r="EC16" s="239"/>
      <c r="ED16" s="239"/>
      <c r="EE16" s="239"/>
      <c r="EF16" s="239"/>
      <c r="EG16" s="239"/>
      <c r="EH16" s="239"/>
      <c r="EI16" s="239"/>
      <c r="EJ16" s="239"/>
      <c r="EK16" s="239"/>
      <c r="EL16" s="239"/>
      <c r="EM16" s="239"/>
      <c r="EN16" s="239"/>
      <c r="EO16" s="239"/>
      <c r="EP16" s="239"/>
      <c r="EQ16" s="239"/>
      <c r="ER16" s="239"/>
      <c r="ES16" s="239"/>
      <c r="ET16" s="239"/>
      <c r="EU16" s="239"/>
      <c r="EV16" s="239"/>
      <c r="EW16" s="239"/>
      <c r="EX16" s="239"/>
      <c r="EY16" s="239"/>
      <c r="EZ16" s="239"/>
      <c r="FA16" s="239"/>
      <c r="FB16" s="239"/>
      <c r="FC16" s="239"/>
      <c r="FD16" s="239"/>
      <c r="FE16" s="239"/>
      <c r="FF16" s="239"/>
      <c r="FG16" s="239"/>
      <c r="FH16" s="239"/>
      <c r="FI16" s="239"/>
      <c r="FJ16" s="239"/>
      <c r="FK16" s="239"/>
      <c r="FL16" s="239"/>
      <c r="FM16" s="239"/>
      <c r="FN16" s="239"/>
      <c r="FO16" s="239"/>
      <c r="FP16" s="239"/>
      <c r="FQ16" s="239"/>
      <c r="FR16" s="239"/>
      <c r="FS16" s="239"/>
      <c r="FT16" s="239"/>
      <c r="FU16" s="239"/>
      <c r="FV16" s="239"/>
      <c r="FW16" s="239"/>
      <c r="FX16" s="239"/>
      <c r="FY16" s="239"/>
      <c r="FZ16" s="239"/>
      <c r="GA16" s="239"/>
      <c r="GB16" s="239"/>
      <c r="GC16" s="239"/>
      <c r="GD16" s="239"/>
      <c r="GE16" s="239"/>
      <c r="GF16" s="239"/>
      <c r="GG16" s="239"/>
      <c r="GH16" s="239"/>
      <c r="GI16" s="239"/>
      <c r="GJ16" s="239"/>
      <c r="GK16" s="239"/>
      <c r="GL16" s="239"/>
      <c r="GM16" s="239"/>
      <c r="GN16" s="239"/>
      <c r="GO16" s="239"/>
      <c r="GP16" s="239"/>
      <c r="GQ16" s="239"/>
      <c r="GR16" s="239"/>
      <c r="GS16" s="239"/>
      <c r="GT16" s="239"/>
      <c r="GU16" s="239"/>
      <c r="GV16" s="239"/>
      <c r="GW16" s="239"/>
      <c r="GX16" s="239"/>
      <c r="GY16" s="239"/>
      <c r="GZ16" s="239"/>
      <c r="HA16" s="239"/>
      <c r="HB16" s="239"/>
      <c r="HC16" s="239"/>
      <c r="HD16" s="239"/>
      <c r="HE16" s="239"/>
      <c r="HF16" s="239"/>
      <c r="HG16" s="239"/>
      <c r="HH16" s="239"/>
      <c r="HI16" s="239"/>
      <c r="HJ16" s="239"/>
      <c r="HK16" s="239"/>
      <c r="HL16" s="239"/>
      <c r="HM16" s="239"/>
      <c r="HN16" s="239"/>
      <c r="HO16" s="239"/>
      <c r="HP16" s="239"/>
      <c r="HQ16" s="239"/>
      <c r="HR16" s="239"/>
      <c r="HS16" s="239"/>
      <c r="HT16" s="239"/>
    </row>
    <row r="17" spans="2:228">
      <c r="B17" s="55">
        <v>14</v>
      </c>
      <c r="C17" s="33" t="s">
        <v>392</v>
      </c>
      <c r="D17" s="8" t="s">
        <v>35</v>
      </c>
      <c r="E17" s="429">
        <v>0.08</v>
      </c>
      <c r="F17" s="403">
        <f>E17*(AVERAGE(K17,O17,S17,W17)/H17)</f>
        <v>0</v>
      </c>
      <c r="G17" s="8">
        <v>42</v>
      </c>
      <c r="H17" s="8">
        <v>42</v>
      </c>
      <c r="I17" s="230"/>
      <c r="J17" s="230"/>
      <c r="K17" s="8">
        <f>AP57</f>
        <v>0</v>
      </c>
      <c r="L17" s="429">
        <f t="shared" ref="L17" si="15">K17/H17</f>
        <v>0</v>
      </c>
      <c r="M17" s="230"/>
      <c r="N17" s="230"/>
      <c r="O17" s="8">
        <f>AP58</f>
        <v>0</v>
      </c>
      <c r="P17" s="429">
        <f t="shared" ref="P17" si="16">O17/H17</f>
        <v>0</v>
      </c>
      <c r="Q17" s="230"/>
      <c r="R17" s="230"/>
      <c r="S17" s="8">
        <f>AP59</f>
        <v>0</v>
      </c>
      <c r="T17" s="429">
        <f t="shared" ref="T17" si="17">S17/H17</f>
        <v>0</v>
      </c>
      <c r="U17" s="230"/>
      <c r="V17" s="230"/>
      <c r="W17" s="8">
        <f>AP60</f>
        <v>0</v>
      </c>
      <c r="X17" s="154">
        <f t="shared" ref="X17" si="18">W17/H17</f>
        <v>0</v>
      </c>
      <c r="Z17" s="217">
        <f t="shared" ref="Z17:Z20" si="19">AVERAGE(K17,O17,S17,W17)/H17</f>
        <v>0</v>
      </c>
      <c r="AJ17" s="958"/>
      <c r="AK17" s="961"/>
      <c r="AL17" s="8" t="s">
        <v>124</v>
      </c>
      <c r="AM17" s="946"/>
      <c r="AN17" s="949"/>
      <c r="AO17" s="949"/>
      <c r="AP17" s="8">
        <f t="shared" si="7"/>
        <v>0</v>
      </c>
      <c r="AQ17" s="44">
        <f>AO16-AP17</f>
        <v>3</v>
      </c>
      <c r="AS17" s="240"/>
      <c r="AT17" s="234"/>
      <c r="AU17" s="234"/>
      <c r="AV17" s="234"/>
      <c r="AW17" s="234"/>
      <c r="AX17" s="234"/>
      <c r="AY17" s="234"/>
      <c r="AZ17" s="234"/>
      <c r="BA17" s="234"/>
      <c r="BB17" s="234"/>
      <c r="BC17" s="234"/>
      <c r="BD17" s="234"/>
      <c r="BE17" s="234"/>
      <c r="BF17" s="234"/>
      <c r="BG17" s="234"/>
      <c r="BH17" s="234"/>
      <c r="BI17" s="234"/>
      <c r="BJ17" s="234"/>
      <c r="BK17" s="234"/>
      <c r="BL17" s="234"/>
      <c r="BM17" s="234"/>
      <c r="BN17" s="234"/>
      <c r="BO17" s="234"/>
      <c r="BP17" s="234"/>
      <c r="BQ17" s="234"/>
      <c r="BR17" s="234"/>
      <c r="BS17" s="234"/>
      <c r="BT17" s="234"/>
      <c r="BU17" s="234"/>
      <c r="BV17" s="234"/>
      <c r="BW17" s="234"/>
      <c r="BX17" s="234"/>
      <c r="BY17" s="234"/>
      <c r="BZ17" s="234"/>
      <c r="CA17" s="234"/>
      <c r="CB17" s="234"/>
      <c r="CC17" s="234"/>
      <c r="CD17" s="234"/>
      <c r="CE17" s="234"/>
      <c r="CF17" s="234"/>
      <c r="CG17" s="234"/>
      <c r="CH17" s="234"/>
      <c r="CI17" s="234"/>
      <c r="CJ17" s="234"/>
      <c r="CK17" s="234"/>
      <c r="CL17" s="234"/>
      <c r="CM17" s="234"/>
      <c r="CN17" s="234"/>
      <c r="CO17" s="234"/>
      <c r="CP17" s="234"/>
      <c r="CQ17" s="234"/>
      <c r="CR17" s="234"/>
      <c r="CS17" s="234"/>
      <c r="CT17" s="234"/>
      <c r="CU17" s="234"/>
      <c r="CV17" s="234"/>
      <c r="CW17" s="234"/>
      <c r="CX17" s="234"/>
      <c r="CY17" s="234"/>
      <c r="CZ17" s="234"/>
      <c r="DA17" s="234"/>
      <c r="DB17" s="234"/>
      <c r="DC17" s="234"/>
      <c r="DD17" s="234"/>
      <c r="DE17" s="234"/>
      <c r="DF17" s="234"/>
      <c r="DG17" s="234"/>
      <c r="DH17" s="234"/>
      <c r="DI17" s="234"/>
      <c r="DJ17" s="234"/>
      <c r="DK17" s="234"/>
      <c r="DL17" s="234"/>
      <c r="DM17" s="234"/>
      <c r="DN17" s="234"/>
      <c r="DO17" s="234"/>
      <c r="DP17" s="234"/>
      <c r="DQ17" s="234"/>
      <c r="DR17" s="234"/>
      <c r="DS17" s="234"/>
      <c r="DT17" s="234"/>
      <c r="DU17" s="234"/>
      <c r="DV17" s="234"/>
      <c r="DW17" s="234"/>
      <c r="DX17" s="234"/>
      <c r="DY17" s="234"/>
      <c r="DZ17" s="234"/>
      <c r="EA17" s="234"/>
      <c r="EB17" s="234"/>
      <c r="EC17" s="234"/>
      <c r="ED17" s="234"/>
      <c r="EE17" s="234"/>
      <c r="EF17" s="234"/>
      <c r="EG17" s="234"/>
      <c r="EH17" s="234"/>
      <c r="EI17" s="234"/>
      <c r="EJ17" s="234"/>
      <c r="EK17" s="234"/>
      <c r="EL17" s="234"/>
      <c r="EM17" s="234"/>
      <c r="EN17" s="234"/>
      <c r="EO17" s="234"/>
      <c r="EP17" s="234"/>
      <c r="EQ17" s="234"/>
      <c r="ER17" s="234"/>
      <c r="ES17" s="234"/>
      <c r="ET17" s="234"/>
      <c r="EU17" s="234"/>
      <c r="EV17" s="234"/>
      <c r="EW17" s="234"/>
      <c r="EX17" s="234"/>
      <c r="EY17" s="234"/>
      <c r="EZ17" s="234"/>
      <c r="FA17" s="234"/>
      <c r="FB17" s="234"/>
      <c r="FC17" s="234"/>
      <c r="FD17" s="234"/>
      <c r="FE17" s="234"/>
      <c r="FF17" s="234"/>
      <c r="FG17" s="234"/>
      <c r="FH17" s="234"/>
      <c r="FI17" s="234"/>
      <c r="FJ17" s="234"/>
      <c r="FK17" s="234"/>
      <c r="FL17" s="234"/>
      <c r="FM17" s="234"/>
      <c r="FN17" s="234"/>
      <c r="FO17" s="234"/>
      <c r="FP17" s="234"/>
      <c r="FQ17" s="234"/>
      <c r="FR17" s="234"/>
      <c r="FS17" s="234"/>
      <c r="FT17" s="234"/>
      <c r="FU17" s="234"/>
      <c r="FV17" s="234"/>
      <c r="FW17" s="234"/>
      <c r="FX17" s="234"/>
      <c r="FY17" s="234"/>
      <c r="FZ17" s="234"/>
      <c r="GA17" s="234"/>
      <c r="GB17" s="234"/>
      <c r="GC17" s="234"/>
      <c r="GD17" s="234"/>
      <c r="GE17" s="234"/>
      <c r="GF17" s="234"/>
      <c r="GG17" s="234"/>
      <c r="GH17" s="234"/>
      <c r="GI17" s="234"/>
      <c r="GJ17" s="234"/>
      <c r="GK17" s="234"/>
      <c r="GL17" s="234"/>
      <c r="GM17" s="234"/>
      <c r="GN17" s="234"/>
      <c r="GO17" s="234"/>
      <c r="GP17" s="234"/>
      <c r="GQ17" s="234"/>
      <c r="GR17" s="234"/>
      <c r="GS17" s="234"/>
      <c r="GT17" s="234"/>
      <c r="GU17" s="234"/>
      <c r="GV17" s="234"/>
      <c r="GW17" s="234"/>
      <c r="GX17" s="234"/>
      <c r="GY17" s="234"/>
      <c r="GZ17" s="234"/>
      <c r="HA17" s="234"/>
      <c r="HB17" s="234"/>
      <c r="HC17" s="234"/>
      <c r="HD17" s="234"/>
      <c r="HE17" s="234"/>
      <c r="HF17" s="234"/>
      <c r="HG17" s="234"/>
      <c r="HH17" s="234"/>
      <c r="HI17" s="234"/>
      <c r="HJ17" s="234"/>
      <c r="HK17" s="234"/>
      <c r="HL17" s="234"/>
      <c r="HM17" s="234"/>
      <c r="HN17" s="234"/>
      <c r="HO17" s="234"/>
      <c r="HP17" s="234"/>
      <c r="HQ17" s="234"/>
      <c r="HR17" s="234"/>
      <c r="HS17" s="234"/>
      <c r="HT17" s="234"/>
    </row>
    <row r="18" spans="2:228">
      <c r="B18" s="55">
        <v>15</v>
      </c>
      <c r="C18" s="33" t="s">
        <v>146</v>
      </c>
      <c r="D18" s="8" t="s">
        <v>35</v>
      </c>
      <c r="E18" s="429">
        <v>0.02</v>
      </c>
      <c r="F18" s="403">
        <f t="shared" si="8"/>
        <v>0</v>
      </c>
      <c r="G18" s="8">
        <v>18</v>
      </c>
      <c r="H18" s="8">
        <v>18</v>
      </c>
      <c r="I18" s="230"/>
      <c r="J18" s="230"/>
      <c r="K18" s="8">
        <f>AP61</f>
        <v>0</v>
      </c>
      <c r="L18" s="429">
        <f t="shared" si="9"/>
        <v>0</v>
      </c>
      <c r="M18" s="230"/>
      <c r="N18" s="230"/>
      <c r="O18" s="8">
        <f>AP62</f>
        <v>0</v>
      </c>
      <c r="P18" s="429">
        <f t="shared" si="4"/>
        <v>0</v>
      </c>
      <c r="Q18" s="230"/>
      <c r="R18" s="230"/>
      <c r="S18" s="8">
        <f>AP63</f>
        <v>0</v>
      </c>
      <c r="T18" s="429">
        <f t="shared" si="13"/>
        <v>0</v>
      </c>
      <c r="U18" s="230"/>
      <c r="V18" s="230"/>
      <c r="W18" s="8">
        <f>AP64</f>
        <v>0</v>
      </c>
      <c r="X18" s="154">
        <f t="shared" si="6"/>
        <v>0</v>
      </c>
      <c r="Z18" s="217">
        <f t="shared" si="19"/>
        <v>0</v>
      </c>
      <c r="AJ18" s="958"/>
      <c r="AK18" s="961"/>
      <c r="AL18" s="8" t="s">
        <v>135</v>
      </c>
      <c r="AM18" s="946"/>
      <c r="AN18" s="949"/>
      <c r="AO18" s="949"/>
      <c r="AP18" s="8">
        <f t="shared" si="7"/>
        <v>0</v>
      </c>
      <c r="AQ18" s="44">
        <f>AO16-AP18</f>
        <v>3</v>
      </c>
      <c r="AS18" s="240"/>
      <c r="AT18" s="234"/>
      <c r="AU18" s="234"/>
      <c r="AV18" s="234"/>
      <c r="AW18" s="234"/>
      <c r="AX18" s="234"/>
      <c r="AY18" s="234"/>
      <c r="AZ18" s="234"/>
      <c r="BA18" s="234"/>
      <c r="BB18" s="234"/>
      <c r="BC18" s="234"/>
      <c r="BD18" s="234"/>
      <c r="BE18" s="234"/>
      <c r="BF18" s="234"/>
      <c r="BG18" s="234"/>
      <c r="BH18" s="234"/>
      <c r="BI18" s="234"/>
      <c r="BJ18" s="234"/>
      <c r="BK18" s="234"/>
      <c r="BL18" s="234"/>
      <c r="BM18" s="234"/>
      <c r="BN18" s="234"/>
      <c r="BO18" s="234"/>
      <c r="BP18" s="234"/>
      <c r="BQ18" s="234"/>
      <c r="BR18" s="234"/>
      <c r="BS18" s="234"/>
      <c r="BT18" s="234"/>
      <c r="BU18" s="234"/>
      <c r="BV18" s="234"/>
      <c r="BW18" s="234"/>
      <c r="BX18" s="234"/>
      <c r="BY18" s="234"/>
      <c r="BZ18" s="234"/>
      <c r="CA18" s="234"/>
      <c r="CB18" s="234"/>
      <c r="CC18" s="234"/>
      <c r="CD18" s="234"/>
      <c r="CE18" s="234"/>
      <c r="CF18" s="234"/>
      <c r="CG18" s="234"/>
      <c r="CH18" s="234"/>
      <c r="CI18" s="234"/>
      <c r="CJ18" s="234"/>
      <c r="CK18" s="234"/>
      <c r="CL18" s="234"/>
      <c r="CM18" s="234"/>
      <c r="CN18" s="234"/>
      <c r="CO18" s="234"/>
      <c r="CP18" s="234"/>
      <c r="CQ18" s="234"/>
      <c r="CR18" s="234"/>
      <c r="CS18" s="234"/>
      <c r="CT18" s="234"/>
      <c r="CU18" s="234"/>
      <c r="CV18" s="234"/>
      <c r="CW18" s="234"/>
      <c r="CX18" s="234"/>
      <c r="CY18" s="234"/>
      <c r="CZ18" s="234"/>
      <c r="DA18" s="234"/>
      <c r="DB18" s="234"/>
      <c r="DC18" s="234"/>
      <c r="DD18" s="234"/>
      <c r="DE18" s="234"/>
      <c r="DF18" s="234"/>
      <c r="DG18" s="234"/>
      <c r="DH18" s="234"/>
      <c r="DI18" s="234"/>
      <c r="DJ18" s="234"/>
      <c r="DK18" s="234"/>
      <c r="DL18" s="234"/>
      <c r="DM18" s="234"/>
      <c r="DN18" s="234"/>
      <c r="DO18" s="234"/>
      <c r="DP18" s="234"/>
      <c r="DQ18" s="234"/>
      <c r="DR18" s="234"/>
      <c r="DS18" s="234"/>
      <c r="DT18" s="234"/>
      <c r="DU18" s="234"/>
      <c r="DV18" s="234"/>
      <c r="DW18" s="234"/>
      <c r="DX18" s="234"/>
      <c r="DY18" s="234"/>
      <c r="DZ18" s="234"/>
      <c r="EA18" s="234"/>
      <c r="EB18" s="234"/>
      <c r="EC18" s="234"/>
      <c r="ED18" s="234"/>
      <c r="EE18" s="234"/>
      <c r="EF18" s="234"/>
      <c r="EG18" s="234"/>
      <c r="EH18" s="234"/>
      <c r="EI18" s="234"/>
      <c r="EJ18" s="234"/>
      <c r="EK18" s="234"/>
      <c r="EL18" s="234"/>
      <c r="EM18" s="234"/>
      <c r="EN18" s="234"/>
      <c r="EO18" s="234"/>
      <c r="EP18" s="234"/>
      <c r="EQ18" s="234"/>
      <c r="ER18" s="234"/>
      <c r="ES18" s="234"/>
      <c r="ET18" s="234"/>
      <c r="EU18" s="234"/>
      <c r="EV18" s="234"/>
      <c r="EW18" s="234"/>
      <c r="EX18" s="234"/>
      <c r="EY18" s="234"/>
      <c r="EZ18" s="234"/>
      <c r="FA18" s="234"/>
      <c r="FB18" s="234"/>
      <c r="FC18" s="234"/>
      <c r="FD18" s="234"/>
      <c r="FE18" s="234"/>
      <c r="FF18" s="234"/>
      <c r="FG18" s="234"/>
      <c r="FH18" s="234"/>
      <c r="FI18" s="234"/>
      <c r="FJ18" s="234"/>
      <c r="FK18" s="234"/>
      <c r="FL18" s="234"/>
      <c r="FM18" s="234"/>
      <c r="FN18" s="234"/>
      <c r="FO18" s="234"/>
      <c r="FP18" s="234"/>
      <c r="FQ18" s="234"/>
      <c r="FR18" s="234"/>
      <c r="FS18" s="234"/>
      <c r="FT18" s="234"/>
      <c r="FU18" s="234"/>
      <c r="FV18" s="234"/>
      <c r="FW18" s="234"/>
      <c r="FX18" s="234"/>
      <c r="FY18" s="234"/>
      <c r="FZ18" s="234"/>
      <c r="GA18" s="234"/>
      <c r="GB18" s="234"/>
      <c r="GC18" s="234"/>
      <c r="GD18" s="234"/>
      <c r="GE18" s="234"/>
      <c r="GF18" s="234"/>
      <c r="GG18" s="234"/>
      <c r="GH18" s="234"/>
      <c r="GI18" s="234"/>
      <c r="GJ18" s="234"/>
      <c r="GK18" s="234"/>
      <c r="GL18" s="234"/>
      <c r="GM18" s="234"/>
      <c r="GN18" s="234"/>
      <c r="GO18" s="234"/>
      <c r="GP18" s="234"/>
      <c r="GQ18" s="234"/>
      <c r="GR18" s="234"/>
      <c r="GS18" s="234"/>
      <c r="GT18" s="234"/>
      <c r="GU18" s="234"/>
      <c r="GV18" s="234"/>
      <c r="GW18" s="234"/>
      <c r="GX18" s="234"/>
      <c r="GY18" s="234"/>
      <c r="GZ18" s="234"/>
      <c r="HA18" s="234"/>
      <c r="HB18" s="234"/>
      <c r="HC18" s="234"/>
      <c r="HD18" s="234"/>
      <c r="HE18" s="234"/>
      <c r="HF18" s="234"/>
      <c r="HG18" s="234"/>
      <c r="HH18" s="234"/>
      <c r="HI18" s="234"/>
      <c r="HJ18" s="234"/>
      <c r="HK18" s="234"/>
      <c r="HL18" s="234"/>
      <c r="HM18" s="234"/>
      <c r="HN18" s="234"/>
      <c r="HO18" s="234"/>
      <c r="HP18" s="234"/>
      <c r="HQ18" s="234"/>
      <c r="HR18" s="234"/>
      <c r="HS18" s="234"/>
      <c r="HT18" s="234"/>
    </row>
    <row r="19" spans="2:228" ht="15" thickBot="1">
      <c r="B19" s="55">
        <v>16</v>
      </c>
      <c r="C19" s="33" t="s">
        <v>147</v>
      </c>
      <c r="D19" s="8" t="s">
        <v>35</v>
      </c>
      <c r="E19" s="429">
        <v>0.03</v>
      </c>
      <c r="F19" s="403">
        <f t="shared" si="8"/>
        <v>0</v>
      </c>
      <c r="G19" s="8">
        <v>6</v>
      </c>
      <c r="H19" s="8">
        <v>6</v>
      </c>
      <c r="I19" s="230"/>
      <c r="J19" s="230"/>
      <c r="K19" s="8">
        <f>AP65</f>
        <v>0</v>
      </c>
      <c r="L19" s="429">
        <f t="shared" ref="L19" si="20">K19/H19</f>
        <v>0</v>
      </c>
      <c r="M19" s="230"/>
      <c r="N19" s="230"/>
      <c r="O19" s="8">
        <f>AP66</f>
        <v>0</v>
      </c>
      <c r="P19" s="429">
        <f t="shared" ref="P19" si="21">O19/H19</f>
        <v>0</v>
      </c>
      <c r="Q19" s="230"/>
      <c r="R19" s="230"/>
      <c r="S19" s="8">
        <f>AP67</f>
        <v>0</v>
      </c>
      <c r="T19" s="429">
        <f t="shared" ref="T19" si="22">S19/H19</f>
        <v>0</v>
      </c>
      <c r="U19" s="230"/>
      <c r="V19" s="230"/>
      <c r="W19" s="8">
        <f>AP68</f>
        <v>0</v>
      </c>
      <c r="X19" s="154">
        <f t="shared" ref="X19" si="23">W19/H19</f>
        <v>0</v>
      </c>
      <c r="Z19" s="217">
        <f t="shared" si="19"/>
        <v>0</v>
      </c>
      <c r="AJ19" s="959"/>
      <c r="AK19" s="962"/>
      <c r="AL19" s="41" t="s">
        <v>137</v>
      </c>
      <c r="AM19" s="947"/>
      <c r="AN19" s="950"/>
      <c r="AO19" s="950"/>
      <c r="AP19" s="41">
        <f t="shared" si="7"/>
        <v>0</v>
      </c>
      <c r="AQ19" s="45">
        <f>AO16-AP19</f>
        <v>3</v>
      </c>
      <c r="AS19" s="241"/>
      <c r="AT19" s="242"/>
      <c r="AU19" s="242"/>
      <c r="AV19" s="242"/>
      <c r="AW19" s="242"/>
      <c r="AX19" s="242"/>
      <c r="AY19" s="242"/>
      <c r="AZ19" s="242"/>
      <c r="BA19" s="242"/>
      <c r="BB19" s="242"/>
      <c r="BC19" s="242"/>
      <c r="BD19" s="242"/>
      <c r="BE19" s="242"/>
      <c r="BF19" s="242"/>
      <c r="BG19" s="242"/>
      <c r="BH19" s="242"/>
      <c r="BI19" s="242"/>
      <c r="BJ19" s="242"/>
      <c r="BK19" s="242"/>
      <c r="BL19" s="242"/>
      <c r="BM19" s="242"/>
      <c r="BN19" s="242"/>
      <c r="BO19" s="242"/>
      <c r="BP19" s="242"/>
      <c r="BQ19" s="242"/>
      <c r="BR19" s="242"/>
      <c r="BS19" s="242"/>
      <c r="BT19" s="242"/>
      <c r="BU19" s="242"/>
      <c r="BV19" s="242"/>
      <c r="BW19" s="242"/>
      <c r="BX19" s="242"/>
      <c r="BY19" s="242"/>
      <c r="BZ19" s="242"/>
      <c r="CA19" s="242"/>
      <c r="CB19" s="242"/>
      <c r="CC19" s="242"/>
      <c r="CD19" s="242"/>
      <c r="CE19" s="242"/>
      <c r="CF19" s="242"/>
      <c r="CG19" s="242"/>
      <c r="CH19" s="242"/>
      <c r="CI19" s="242"/>
      <c r="CJ19" s="242"/>
      <c r="CK19" s="242"/>
      <c r="CL19" s="242"/>
      <c r="CM19" s="242"/>
      <c r="CN19" s="242"/>
      <c r="CO19" s="242"/>
      <c r="CP19" s="242"/>
      <c r="CQ19" s="242"/>
      <c r="CR19" s="242"/>
      <c r="CS19" s="242"/>
      <c r="CT19" s="242"/>
      <c r="CU19" s="242"/>
      <c r="CV19" s="242"/>
      <c r="CW19" s="242"/>
      <c r="CX19" s="242"/>
      <c r="CY19" s="242"/>
      <c r="CZ19" s="242"/>
      <c r="DA19" s="242"/>
      <c r="DB19" s="242"/>
      <c r="DC19" s="242"/>
      <c r="DD19" s="242"/>
      <c r="DE19" s="242"/>
      <c r="DF19" s="242"/>
      <c r="DG19" s="242"/>
      <c r="DH19" s="242"/>
      <c r="DI19" s="242"/>
      <c r="DJ19" s="242"/>
      <c r="DK19" s="242"/>
      <c r="DL19" s="242"/>
      <c r="DM19" s="242"/>
      <c r="DN19" s="242"/>
      <c r="DO19" s="242"/>
      <c r="DP19" s="242"/>
      <c r="DQ19" s="242"/>
      <c r="DR19" s="242"/>
      <c r="DS19" s="242"/>
      <c r="DT19" s="242"/>
      <c r="DU19" s="242"/>
      <c r="DV19" s="242"/>
      <c r="DW19" s="242"/>
      <c r="DX19" s="242"/>
      <c r="DY19" s="242"/>
      <c r="DZ19" s="242"/>
      <c r="EA19" s="242"/>
      <c r="EB19" s="242"/>
      <c r="EC19" s="242"/>
      <c r="ED19" s="242"/>
      <c r="EE19" s="242"/>
      <c r="EF19" s="242"/>
      <c r="EG19" s="242"/>
      <c r="EH19" s="242"/>
      <c r="EI19" s="242"/>
      <c r="EJ19" s="242"/>
      <c r="EK19" s="242"/>
      <c r="EL19" s="242"/>
      <c r="EM19" s="242"/>
      <c r="EN19" s="242"/>
      <c r="EO19" s="242"/>
      <c r="EP19" s="242"/>
      <c r="EQ19" s="242"/>
      <c r="ER19" s="242"/>
      <c r="ES19" s="242"/>
      <c r="ET19" s="242"/>
      <c r="EU19" s="242"/>
      <c r="EV19" s="242"/>
      <c r="EW19" s="242"/>
      <c r="EX19" s="242"/>
      <c r="EY19" s="242"/>
      <c r="EZ19" s="242"/>
      <c r="FA19" s="242"/>
      <c r="FB19" s="242"/>
      <c r="FC19" s="242"/>
      <c r="FD19" s="242"/>
      <c r="FE19" s="242"/>
      <c r="FF19" s="242"/>
      <c r="FG19" s="242"/>
      <c r="FH19" s="242"/>
      <c r="FI19" s="242"/>
      <c r="FJ19" s="242"/>
      <c r="FK19" s="242"/>
      <c r="FL19" s="242"/>
      <c r="FM19" s="242"/>
      <c r="FN19" s="242"/>
      <c r="FO19" s="242"/>
      <c r="FP19" s="242"/>
      <c r="FQ19" s="242"/>
      <c r="FR19" s="242"/>
      <c r="FS19" s="242"/>
      <c r="FT19" s="242"/>
      <c r="FU19" s="242"/>
      <c r="FV19" s="242"/>
      <c r="FW19" s="242"/>
      <c r="FX19" s="242"/>
      <c r="FY19" s="242"/>
      <c r="FZ19" s="242"/>
      <c r="GA19" s="242"/>
      <c r="GB19" s="242"/>
      <c r="GC19" s="242"/>
      <c r="GD19" s="242"/>
      <c r="GE19" s="242"/>
      <c r="GF19" s="242"/>
      <c r="GG19" s="242"/>
      <c r="GH19" s="242"/>
      <c r="GI19" s="242"/>
      <c r="GJ19" s="242"/>
      <c r="GK19" s="242"/>
      <c r="GL19" s="242"/>
      <c r="GM19" s="242"/>
      <c r="GN19" s="242"/>
      <c r="GO19" s="242"/>
      <c r="GP19" s="242"/>
      <c r="GQ19" s="242"/>
      <c r="GR19" s="242"/>
      <c r="GS19" s="242"/>
      <c r="GT19" s="242"/>
      <c r="GU19" s="242"/>
      <c r="GV19" s="242"/>
      <c r="GW19" s="242"/>
      <c r="GX19" s="242"/>
      <c r="GY19" s="242"/>
      <c r="GZ19" s="242"/>
      <c r="HA19" s="242"/>
      <c r="HB19" s="242"/>
      <c r="HC19" s="242"/>
      <c r="HD19" s="242"/>
      <c r="HE19" s="242"/>
      <c r="HF19" s="242"/>
      <c r="HG19" s="242"/>
      <c r="HH19" s="242"/>
      <c r="HI19" s="242"/>
      <c r="HJ19" s="242"/>
      <c r="HK19" s="242"/>
      <c r="HL19" s="242"/>
      <c r="HM19" s="242"/>
      <c r="HN19" s="242"/>
      <c r="HO19" s="242"/>
      <c r="HP19" s="242"/>
      <c r="HQ19" s="242"/>
      <c r="HR19" s="242"/>
      <c r="HS19" s="242"/>
      <c r="HT19" s="242"/>
    </row>
    <row r="20" spans="2:228">
      <c r="B20" s="55">
        <v>17</v>
      </c>
      <c r="C20" s="33" t="s">
        <v>148</v>
      </c>
      <c r="D20" s="8" t="s">
        <v>35</v>
      </c>
      <c r="E20" s="429">
        <v>0.08</v>
      </c>
      <c r="F20" s="403">
        <f t="shared" si="8"/>
        <v>0</v>
      </c>
      <c r="G20" s="8">
        <v>17</v>
      </c>
      <c r="H20" s="8">
        <v>17</v>
      </c>
      <c r="I20" s="230"/>
      <c r="J20" s="230"/>
      <c r="K20" s="8">
        <f>AP69</f>
        <v>0</v>
      </c>
      <c r="L20" s="429">
        <f t="shared" ref="L20:L26" si="24">K20/H20</f>
        <v>0</v>
      </c>
      <c r="M20" s="230"/>
      <c r="N20" s="230"/>
      <c r="O20" s="8">
        <f>AP70</f>
        <v>0</v>
      </c>
      <c r="P20" s="429">
        <f t="shared" ref="P20:P27" si="25">O20/H20</f>
        <v>0</v>
      </c>
      <c r="Q20" s="230"/>
      <c r="R20" s="230"/>
      <c r="S20" s="8">
        <f>AP71</f>
        <v>0</v>
      </c>
      <c r="T20" s="429">
        <f t="shared" ref="T20:T26" si="26">S20/H20</f>
        <v>0</v>
      </c>
      <c r="U20" s="230"/>
      <c r="V20" s="230"/>
      <c r="W20" s="8">
        <f>AP72</f>
        <v>0</v>
      </c>
      <c r="X20" s="154">
        <f t="shared" ref="X20:X25" si="27">W20/H20</f>
        <v>0</v>
      </c>
      <c r="Z20" s="217">
        <f t="shared" si="19"/>
        <v>0</v>
      </c>
      <c r="AJ20" s="956">
        <v>5</v>
      </c>
      <c r="AK20" s="990" t="s">
        <v>138</v>
      </c>
      <c r="AL20" s="42" t="s">
        <v>132</v>
      </c>
      <c r="AM20" s="945" t="s">
        <v>35</v>
      </c>
      <c r="AN20" s="948">
        <f>G8</f>
        <v>6</v>
      </c>
      <c r="AO20" s="948">
        <f>AN20</f>
        <v>6</v>
      </c>
      <c r="AP20" s="42">
        <f t="shared" si="7"/>
        <v>0</v>
      </c>
      <c r="AQ20" s="43">
        <f>$AO$20-AP20</f>
        <v>6</v>
      </c>
      <c r="AS20" s="238"/>
      <c r="AT20" s="239"/>
      <c r="AU20" s="239"/>
      <c r="AV20" s="239"/>
      <c r="AW20" s="239"/>
      <c r="AX20" s="239"/>
      <c r="AY20" s="239"/>
      <c r="AZ20" s="239"/>
      <c r="BA20" s="239"/>
      <c r="BB20" s="239"/>
      <c r="BC20" s="239"/>
      <c r="BD20" s="239"/>
      <c r="BE20" s="239"/>
      <c r="BF20" s="239"/>
      <c r="BG20" s="239"/>
      <c r="BH20" s="239"/>
      <c r="BI20" s="239"/>
      <c r="BJ20" s="239"/>
      <c r="BK20" s="239"/>
      <c r="BL20" s="239"/>
      <c r="BM20" s="239"/>
      <c r="BN20" s="239"/>
      <c r="BO20" s="239"/>
      <c r="BP20" s="239"/>
      <c r="BQ20" s="239"/>
      <c r="BR20" s="239"/>
      <c r="BS20" s="239"/>
      <c r="BT20" s="239"/>
      <c r="BU20" s="239"/>
      <c r="BV20" s="239"/>
      <c r="BW20" s="239"/>
      <c r="BX20" s="239"/>
      <c r="BY20" s="239"/>
      <c r="BZ20" s="239"/>
      <c r="CA20" s="239"/>
      <c r="CB20" s="239"/>
      <c r="CC20" s="239"/>
      <c r="CD20" s="239"/>
      <c r="CE20" s="239"/>
      <c r="CF20" s="239"/>
      <c r="CG20" s="239"/>
      <c r="CH20" s="239"/>
      <c r="CI20" s="239"/>
      <c r="CJ20" s="239"/>
      <c r="CK20" s="239"/>
      <c r="CL20" s="239"/>
      <c r="CM20" s="239"/>
      <c r="CN20" s="239"/>
      <c r="CO20" s="239"/>
      <c r="CP20" s="239"/>
      <c r="CQ20" s="239"/>
      <c r="CR20" s="239"/>
      <c r="CS20" s="239"/>
      <c r="CT20" s="239"/>
      <c r="CU20" s="239"/>
      <c r="CV20" s="239"/>
      <c r="CW20" s="239"/>
      <c r="CX20" s="239"/>
      <c r="CY20" s="239"/>
      <c r="CZ20" s="239"/>
      <c r="DA20" s="239"/>
      <c r="DB20" s="239"/>
      <c r="DC20" s="239"/>
      <c r="DD20" s="239"/>
      <c r="DE20" s="239"/>
      <c r="DF20" s="239"/>
      <c r="DG20" s="239"/>
      <c r="DH20" s="239"/>
      <c r="DI20" s="239"/>
      <c r="DJ20" s="239"/>
      <c r="DK20" s="239"/>
      <c r="DL20" s="239"/>
      <c r="DM20" s="239"/>
      <c r="DN20" s="239"/>
      <c r="DO20" s="239"/>
      <c r="DP20" s="239"/>
      <c r="DQ20" s="239"/>
      <c r="DR20" s="239"/>
      <c r="DS20" s="239"/>
      <c r="DT20" s="239"/>
      <c r="DU20" s="239"/>
      <c r="DV20" s="239"/>
      <c r="DW20" s="239"/>
      <c r="DX20" s="239"/>
      <c r="DY20" s="239"/>
      <c r="DZ20" s="239"/>
      <c r="EA20" s="239"/>
      <c r="EB20" s="239"/>
      <c r="EC20" s="239"/>
      <c r="ED20" s="239"/>
      <c r="EE20" s="239"/>
      <c r="EF20" s="239"/>
      <c r="EG20" s="239"/>
      <c r="EH20" s="239"/>
      <c r="EI20" s="239"/>
      <c r="EJ20" s="239"/>
      <c r="EK20" s="239"/>
      <c r="EL20" s="239"/>
      <c r="EM20" s="239"/>
      <c r="EN20" s="239"/>
      <c r="EO20" s="239"/>
      <c r="EP20" s="239"/>
      <c r="EQ20" s="239"/>
      <c r="ER20" s="239"/>
      <c r="ES20" s="239"/>
      <c r="ET20" s="239"/>
      <c r="EU20" s="239"/>
      <c r="EV20" s="239"/>
      <c r="EW20" s="239"/>
      <c r="EX20" s="239"/>
      <c r="EY20" s="239"/>
      <c r="EZ20" s="239"/>
      <c r="FA20" s="239"/>
      <c r="FB20" s="239"/>
      <c r="FC20" s="239"/>
      <c r="FD20" s="239"/>
      <c r="FE20" s="239"/>
      <c r="FF20" s="239"/>
      <c r="FG20" s="239"/>
      <c r="FH20" s="239"/>
      <c r="FI20" s="239"/>
      <c r="FJ20" s="239"/>
      <c r="FK20" s="239"/>
      <c r="FL20" s="239"/>
      <c r="FM20" s="239"/>
      <c r="FN20" s="239"/>
      <c r="FO20" s="239"/>
      <c r="FP20" s="239"/>
      <c r="FQ20" s="239"/>
      <c r="FR20" s="239"/>
      <c r="FS20" s="239"/>
      <c r="FT20" s="239"/>
      <c r="FU20" s="239"/>
      <c r="FV20" s="239"/>
      <c r="FW20" s="239"/>
      <c r="FX20" s="239"/>
      <c r="FY20" s="239"/>
      <c r="FZ20" s="239"/>
      <c r="GA20" s="239"/>
      <c r="GB20" s="239"/>
      <c r="GC20" s="239"/>
      <c r="GD20" s="239"/>
      <c r="GE20" s="239"/>
      <c r="GF20" s="239"/>
      <c r="GG20" s="239"/>
      <c r="GH20" s="239"/>
      <c r="GI20" s="239"/>
      <c r="GJ20" s="239"/>
      <c r="GK20" s="239"/>
      <c r="GL20" s="239"/>
      <c r="GM20" s="239"/>
      <c r="GN20" s="239"/>
      <c r="GO20" s="239"/>
      <c r="GP20" s="239"/>
      <c r="GQ20" s="239"/>
      <c r="GR20" s="239"/>
      <c r="GS20" s="239"/>
      <c r="GT20" s="239"/>
      <c r="GU20" s="239"/>
      <c r="GV20" s="239"/>
      <c r="GW20" s="239"/>
      <c r="GX20" s="239"/>
      <c r="GY20" s="239"/>
      <c r="GZ20" s="239"/>
      <c r="HA20" s="239"/>
      <c r="HB20" s="239"/>
      <c r="HC20" s="239"/>
      <c r="HD20" s="239"/>
      <c r="HE20" s="239"/>
      <c r="HF20" s="239"/>
      <c r="HG20" s="239"/>
      <c r="HH20" s="239"/>
      <c r="HI20" s="239"/>
      <c r="HJ20" s="239"/>
      <c r="HK20" s="239"/>
      <c r="HL20" s="239"/>
      <c r="HM20" s="239"/>
      <c r="HN20" s="239"/>
      <c r="HO20" s="239"/>
      <c r="HP20" s="239"/>
      <c r="HQ20" s="239"/>
      <c r="HR20" s="239"/>
      <c r="HS20" s="239"/>
      <c r="HT20" s="239"/>
    </row>
    <row r="21" spans="2:228">
      <c r="B21" s="55">
        <v>18</v>
      </c>
      <c r="C21" s="33" t="s">
        <v>70</v>
      </c>
      <c r="D21" s="8" t="s">
        <v>35</v>
      </c>
      <c r="E21" s="429">
        <v>0.01</v>
      </c>
      <c r="F21" s="403">
        <f t="shared" si="8"/>
        <v>0</v>
      </c>
      <c r="G21" s="8">
        <v>2</v>
      </c>
      <c r="H21" s="8">
        <v>2</v>
      </c>
      <c r="I21" s="230"/>
      <c r="J21" s="230"/>
      <c r="K21" s="8">
        <f>AP73</f>
        <v>0</v>
      </c>
      <c r="L21" s="429">
        <f>K21/H21</f>
        <v>0</v>
      </c>
      <c r="M21" s="230"/>
      <c r="N21" s="230"/>
      <c r="O21" s="8">
        <f>AP74</f>
        <v>0</v>
      </c>
      <c r="P21" s="429">
        <f>O21/H21</f>
        <v>0</v>
      </c>
      <c r="Q21" s="230"/>
      <c r="R21" s="230"/>
      <c r="S21" s="8">
        <f>AP75</f>
        <v>0</v>
      </c>
      <c r="T21" s="429">
        <f>S21/H21</f>
        <v>0</v>
      </c>
      <c r="U21" s="230"/>
      <c r="V21" s="230"/>
      <c r="W21" s="8">
        <f>AP80</f>
        <v>0</v>
      </c>
      <c r="X21" s="154">
        <f>W21/H21</f>
        <v>0</v>
      </c>
      <c r="Z21" s="217">
        <f>AVERAGE(K22,O22,S22,W22)/H22</f>
        <v>0</v>
      </c>
      <c r="AJ21" s="958"/>
      <c r="AK21" s="961"/>
      <c r="AL21" s="8" t="s">
        <v>124</v>
      </c>
      <c r="AM21" s="946"/>
      <c r="AN21" s="949"/>
      <c r="AO21" s="949"/>
      <c r="AP21" s="8">
        <f t="shared" si="7"/>
        <v>0</v>
      </c>
      <c r="AQ21" s="44">
        <f t="shared" ref="AQ21" si="28">$AO$20-AP21</f>
        <v>6</v>
      </c>
      <c r="AS21" s="240"/>
      <c r="AT21" s="234"/>
      <c r="AU21" s="234"/>
      <c r="AV21" s="234"/>
      <c r="AW21" s="234"/>
      <c r="AX21" s="234"/>
      <c r="AY21" s="234"/>
      <c r="AZ21" s="234"/>
      <c r="BA21" s="234"/>
      <c r="BB21" s="234"/>
      <c r="BC21" s="234"/>
      <c r="BD21" s="234"/>
      <c r="BE21" s="234"/>
      <c r="BF21" s="234"/>
      <c r="BG21" s="234"/>
      <c r="BH21" s="234"/>
      <c r="BI21" s="234"/>
      <c r="BJ21" s="234"/>
      <c r="BK21" s="234"/>
      <c r="BL21" s="234"/>
      <c r="BM21" s="234"/>
      <c r="BN21" s="234"/>
      <c r="BO21" s="234"/>
      <c r="BP21" s="234"/>
      <c r="BQ21" s="234"/>
      <c r="BR21" s="234"/>
      <c r="BS21" s="234"/>
      <c r="BT21" s="234"/>
      <c r="BU21" s="234"/>
      <c r="BV21" s="234"/>
      <c r="BW21" s="234"/>
      <c r="BX21" s="234"/>
      <c r="BY21" s="234"/>
      <c r="BZ21" s="234"/>
      <c r="CA21" s="234"/>
      <c r="CB21" s="234"/>
      <c r="CC21" s="234"/>
      <c r="CD21" s="234"/>
      <c r="CE21" s="234"/>
      <c r="CF21" s="234"/>
      <c r="CG21" s="234"/>
      <c r="CH21" s="234"/>
      <c r="CI21" s="234"/>
      <c r="CJ21" s="234"/>
      <c r="CK21" s="234"/>
      <c r="CL21" s="234"/>
      <c r="CM21" s="234"/>
      <c r="CN21" s="234"/>
      <c r="CO21" s="234"/>
      <c r="CP21" s="234"/>
      <c r="CQ21" s="234"/>
      <c r="CR21" s="234"/>
      <c r="CS21" s="234"/>
      <c r="CT21" s="234"/>
      <c r="CU21" s="234"/>
      <c r="CV21" s="234"/>
      <c r="CW21" s="234"/>
      <c r="CX21" s="234"/>
      <c r="CY21" s="234"/>
      <c r="CZ21" s="234"/>
      <c r="DA21" s="234"/>
      <c r="DB21" s="234"/>
      <c r="DC21" s="234"/>
      <c r="DD21" s="234"/>
      <c r="DE21" s="234"/>
      <c r="DF21" s="234"/>
      <c r="DG21" s="234"/>
      <c r="DH21" s="234"/>
      <c r="DI21" s="234"/>
      <c r="DJ21" s="234"/>
      <c r="DK21" s="234"/>
      <c r="DL21" s="234"/>
      <c r="DM21" s="234"/>
      <c r="DN21" s="234"/>
      <c r="DO21" s="234"/>
      <c r="DP21" s="234"/>
      <c r="DQ21" s="234"/>
      <c r="DR21" s="234"/>
      <c r="DS21" s="234"/>
      <c r="DT21" s="234"/>
      <c r="DU21" s="234"/>
      <c r="DV21" s="234"/>
      <c r="DW21" s="234"/>
      <c r="DX21" s="234"/>
      <c r="DY21" s="234"/>
      <c r="DZ21" s="234"/>
      <c r="EA21" s="234"/>
      <c r="EB21" s="234"/>
      <c r="EC21" s="234"/>
      <c r="ED21" s="234"/>
      <c r="EE21" s="234"/>
      <c r="EF21" s="234"/>
      <c r="EG21" s="234"/>
      <c r="EH21" s="234"/>
      <c r="EI21" s="234"/>
      <c r="EJ21" s="234"/>
      <c r="EK21" s="234"/>
      <c r="EL21" s="234"/>
      <c r="EM21" s="234"/>
      <c r="EN21" s="234"/>
      <c r="EO21" s="234"/>
      <c r="EP21" s="234"/>
      <c r="EQ21" s="234"/>
      <c r="ER21" s="234"/>
      <c r="ES21" s="234"/>
      <c r="ET21" s="234"/>
      <c r="EU21" s="234"/>
      <c r="EV21" s="234"/>
      <c r="EW21" s="234"/>
      <c r="EX21" s="234"/>
      <c r="EY21" s="234"/>
      <c r="EZ21" s="234"/>
      <c r="FA21" s="234"/>
      <c r="FB21" s="234"/>
      <c r="FC21" s="234"/>
      <c r="FD21" s="234"/>
      <c r="FE21" s="234"/>
      <c r="FF21" s="234"/>
      <c r="FG21" s="234"/>
      <c r="FH21" s="234"/>
      <c r="FI21" s="234"/>
      <c r="FJ21" s="234"/>
      <c r="FK21" s="234"/>
      <c r="FL21" s="234"/>
      <c r="FM21" s="234"/>
      <c r="FN21" s="234"/>
      <c r="FO21" s="234"/>
      <c r="FP21" s="234"/>
      <c r="FQ21" s="234"/>
      <c r="FR21" s="234"/>
      <c r="FS21" s="234"/>
      <c r="FT21" s="234"/>
      <c r="FU21" s="234"/>
      <c r="FV21" s="234"/>
      <c r="FW21" s="234"/>
      <c r="FX21" s="234"/>
      <c r="FY21" s="234"/>
      <c r="FZ21" s="234"/>
      <c r="GA21" s="234"/>
      <c r="GB21" s="234"/>
      <c r="GC21" s="234"/>
      <c r="GD21" s="234"/>
      <c r="GE21" s="234"/>
      <c r="GF21" s="234"/>
      <c r="GG21" s="234"/>
      <c r="GH21" s="234"/>
      <c r="GI21" s="234"/>
      <c r="GJ21" s="234"/>
      <c r="GK21" s="234"/>
      <c r="GL21" s="234"/>
      <c r="GM21" s="234"/>
      <c r="GN21" s="234"/>
      <c r="GO21" s="234"/>
      <c r="GP21" s="234"/>
      <c r="GQ21" s="234"/>
      <c r="GR21" s="234"/>
      <c r="GS21" s="234"/>
      <c r="GT21" s="234"/>
      <c r="GU21" s="234"/>
      <c r="GV21" s="234"/>
      <c r="GW21" s="234"/>
      <c r="GX21" s="234"/>
      <c r="GY21" s="234"/>
      <c r="GZ21" s="234"/>
      <c r="HA21" s="234"/>
      <c r="HB21" s="234"/>
      <c r="HC21" s="234"/>
      <c r="HD21" s="234"/>
      <c r="HE21" s="234"/>
      <c r="HF21" s="234"/>
      <c r="HG21" s="234"/>
      <c r="HH21" s="234"/>
      <c r="HI21" s="234"/>
      <c r="HJ21" s="234"/>
      <c r="HK21" s="234"/>
      <c r="HL21" s="234"/>
      <c r="HM21" s="234"/>
      <c r="HN21" s="234"/>
      <c r="HO21" s="234"/>
      <c r="HP21" s="234"/>
      <c r="HQ21" s="234"/>
      <c r="HR21" s="234"/>
      <c r="HS21" s="234"/>
      <c r="HT21" s="234"/>
    </row>
    <row r="22" spans="2:228">
      <c r="B22" s="55">
        <v>19</v>
      </c>
      <c r="C22" s="33" t="s">
        <v>149</v>
      </c>
      <c r="D22" s="8" t="s">
        <v>35</v>
      </c>
      <c r="E22" s="429">
        <v>0.02</v>
      </c>
      <c r="F22" s="403">
        <f t="shared" si="8"/>
        <v>0</v>
      </c>
      <c r="G22" s="8">
        <v>4</v>
      </c>
      <c r="H22" s="8">
        <v>4</v>
      </c>
      <c r="I22" s="230"/>
      <c r="J22" s="230"/>
      <c r="K22" s="8">
        <f>AP77</f>
        <v>0</v>
      </c>
      <c r="L22" s="429">
        <f>K22/H22</f>
        <v>0</v>
      </c>
      <c r="M22" s="230"/>
      <c r="N22" s="230"/>
      <c r="O22" s="8">
        <f>AP78</f>
        <v>0</v>
      </c>
      <c r="P22" s="429">
        <f>O22/H22</f>
        <v>0</v>
      </c>
      <c r="Q22" s="230"/>
      <c r="R22" s="230"/>
      <c r="S22" s="8">
        <f>AP79</f>
        <v>0</v>
      </c>
      <c r="T22" s="429">
        <f>S22/H22</f>
        <v>0</v>
      </c>
      <c r="U22" s="230"/>
      <c r="V22" s="230"/>
      <c r="W22" s="8">
        <f>AP84</f>
        <v>0</v>
      </c>
      <c r="X22" s="154">
        <f>W22/H22</f>
        <v>0</v>
      </c>
      <c r="Z22" s="217">
        <f>AVERAGE(K23,O23,S23,W23)/H23</f>
        <v>0</v>
      </c>
      <c r="AJ22" s="958"/>
      <c r="AK22" s="961"/>
      <c r="AL22" s="8" t="s">
        <v>135</v>
      </c>
      <c r="AM22" s="946"/>
      <c r="AN22" s="949"/>
      <c r="AO22" s="949"/>
      <c r="AP22" s="8">
        <f t="shared" si="7"/>
        <v>0</v>
      </c>
      <c r="AQ22" s="44">
        <f>$AO$20-AP22</f>
        <v>6</v>
      </c>
      <c r="AS22" s="240"/>
      <c r="AT22" s="234"/>
      <c r="AU22" s="234"/>
      <c r="AV22" s="234"/>
      <c r="AW22" s="234"/>
      <c r="AX22" s="234"/>
      <c r="AY22" s="234"/>
      <c r="AZ22" s="234"/>
      <c r="BA22" s="234"/>
      <c r="BB22" s="234"/>
      <c r="BC22" s="234"/>
      <c r="BD22" s="234"/>
      <c r="BE22" s="234"/>
      <c r="BF22" s="234"/>
      <c r="BG22" s="234"/>
      <c r="BH22" s="234"/>
      <c r="BI22" s="234"/>
      <c r="BJ22" s="234"/>
      <c r="BK22" s="234"/>
      <c r="BL22" s="234"/>
      <c r="BM22" s="234"/>
      <c r="BN22" s="234"/>
      <c r="BO22" s="234"/>
      <c r="BP22" s="234"/>
      <c r="BQ22" s="234"/>
      <c r="BR22" s="234"/>
      <c r="BS22" s="234"/>
      <c r="BT22" s="234"/>
      <c r="BU22" s="234"/>
      <c r="BV22" s="234"/>
      <c r="BW22" s="234"/>
      <c r="BX22" s="234"/>
      <c r="BY22" s="234"/>
      <c r="BZ22" s="234"/>
      <c r="CA22" s="234"/>
      <c r="CB22" s="234"/>
      <c r="CC22" s="234"/>
      <c r="CD22" s="234"/>
      <c r="CE22" s="234"/>
      <c r="CF22" s="234"/>
      <c r="CG22" s="234"/>
      <c r="CH22" s="234"/>
      <c r="CI22" s="234"/>
      <c r="CJ22" s="234"/>
      <c r="CK22" s="234"/>
      <c r="CL22" s="234"/>
      <c r="CM22" s="234"/>
      <c r="CN22" s="234"/>
      <c r="CO22" s="234"/>
      <c r="CP22" s="234"/>
      <c r="CQ22" s="234"/>
      <c r="CR22" s="234"/>
      <c r="CS22" s="234"/>
      <c r="CT22" s="234"/>
      <c r="CU22" s="234"/>
      <c r="CV22" s="234"/>
      <c r="CW22" s="234"/>
      <c r="CX22" s="234"/>
      <c r="CY22" s="234"/>
      <c r="CZ22" s="234"/>
      <c r="DA22" s="234"/>
      <c r="DB22" s="234"/>
      <c r="DC22" s="234"/>
      <c r="DD22" s="234"/>
      <c r="DE22" s="234"/>
      <c r="DF22" s="234"/>
      <c r="DG22" s="234"/>
      <c r="DH22" s="234"/>
      <c r="DI22" s="234"/>
      <c r="DJ22" s="234"/>
      <c r="DK22" s="234"/>
      <c r="DL22" s="234"/>
      <c r="DM22" s="234"/>
      <c r="DN22" s="234"/>
      <c r="DO22" s="234"/>
      <c r="DP22" s="234"/>
      <c r="DQ22" s="234"/>
      <c r="DR22" s="234"/>
      <c r="DS22" s="234"/>
      <c r="DT22" s="234"/>
      <c r="DU22" s="234"/>
      <c r="DV22" s="234"/>
      <c r="DW22" s="234"/>
      <c r="DX22" s="234"/>
      <c r="DY22" s="234"/>
      <c r="DZ22" s="234"/>
      <c r="EA22" s="234"/>
      <c r="EB22" s="234"/>
      <c r="EC22" s="234"/>
      <c r="ED22" s="234"/>
      <c r="EE22" s="234"/>
      <c r="EF22" s="234"/>
      <c r="EG22" s="234"/>
      <c r="EH22" s="234"/>
      <c r="EI22" s="234"/>
      <c r="EJ22" s="234"/>
      <c r="EK22" s="234"/>
      <c r="EL22" s="234"/>
      <c r="EM22" s="234"/>
      <c r="EN22" s="234"/>
      <c r="EO22" s="234"/>
      <c r="EP22" s="234"/>
      <c r="EQ22" s="234"/>
      <c r="ER22" s="234"/>
      <c r="ES22" s="234"/>
      <c r="ET22" s="234"/>
      <c r="EU22" s="234"/>
      <c r="EV22" s="234"/>
      <c r="EW22" s="234"/>
      <c r="EX22" s="234"/>
      <c r="EY22" s="234"/>
      <c r="EZ22" s="234"/>
      <c r="FA22" s="234"/>
      <c r="FB22" s="234"/>
      <c r="FC22" s="234"/>
      <c r="FD22" s="234"/>
      <c r="FE22" s="234"/>
      <c r="FF22" s="234"/>
      <c r="FG22" s="234"/>
      <c r="FH22" s="234"/>
      <c r="FI22" s="234"/>
      <c r="FJ22" s="234"/>
      <c r="FK22" s="234"/>
      <c r="FL22" s="234"/>
      <c r="FM22" s="234"/>
      <c r="FN22" s="234"/>
      <c r="FO22" s="234"/>
      <c r="FP22" s="234"/>
      <c r="FQ22" s="234"/>
      <c r="FR22" s="234"/>
      <c r="FS22" s="234"/>
      <c r="FT22" s="234"/>
      <c r="FU22" s="234"/>
      <c r="FV22" s="234"/>
      <c r="FW22" s="234"/>
      <c r="FX22" s="234"/>
      <c r="FY22" s="234"/>
      <c r="FZ22" s="234"/>
      <c r="GA22" s="234"/>
      <c r="GB22" s="234"/>
      <c r="GC22" s="234"/>
      <c r="GD22" s="234"/>
      <c r="GE22" s="234"/>
      <c r="GF22" s="234"/>
      <c r="GG22" s="234"/>
      <c r="GH22" s="234"/>
      <c r="GI22" s="234"/>
      <c r="GJ22" s="234"/>
      <c r="GK22" s="234"/>
      <c r="GL22" s="234"/>
      <c r="GM22" s="234"/>
      <c r="GN22" s="234"/>
      <c r="GO22" s="234"/>
      <c r="GP22" s="234"/>
      <c r="GQ22" s="234"/>
      <c r="GR22" s="234"/>
      <c r="GS22" s="234"/>
      <c r="GT22" s="234"/>
      <c r="GU22" s="234"/>
      <c r="GV22" s="234"/>
      <c r="GW22" s="234"/>
      <c r="GX22" s="234"/>
      <c r="GY22" s="234"/>
      <c r="GZ22" s="234"/>
      <c r="HA22" s="234"/>
      <c r="HB22" s="234"/>
      <c r="HC22" s="234"/>
      <c r="HD22" s="234"/>
      <c r="HE22" s="234"/>
      <c r="HF22" s="234"/>
      <c r="HG22" s="234"/>
      <c r="HH22" s="234"/>
      <c r="HI22" s="234"/>
      <c r="HJ22" s="234"/>
      <c r="HK22" s="234"/>
      <c r="HL22" s="234"/>
      <c r="HM22" s="234"/>
      <c r="HN22" s="234"/>
      <c r="HO22" s="234"/>
      <c r="HP22" s="234"/>
      <c r="HQ22" s="234"/>
      <c r="HR22" s="234"/>
      <c r="HS22" s="234"/>
      <c r="HT22" s="234"/>
    </row>
    <row r="23" spans="2:228" ht="15" thickBot="1">
      <c r="B23" s="55">
        <v>20</v>
      </c>
      <c r="C23" s="33" t="s">
        <v>150</v>
      </c>
      <c r="D23" s="8" t="s">
        <v>35</v>
      </c>
      <c r="E23" s="429">
        <v>0.02</v>
      </c>
      <c r="F23" s="403">
        <f t="shared" si="8"/>
        <v>0</v>
      </c>
      <c r="G23" s="8">
        <v>2</v>
      </c>
      <c r="H23" s="8">
        <v>2</v>
      </c>
      <c r="I23" s="230"/>
      <c r="J23" s="230"/>
      <c r="K23" s="8">
        <f>AP81</f>
        <v>0</v>
      </c>
      <c r="L23" s="429">
        <f t="shared" si="24"/>
        <v>0</v>
      </c>
      <c r="M23" s="230"/>
      <c r="N23" s="230"/>
      <c r="O23" s="8">
        <f>AP82</f>
        <v>0</v>
      </c>
      <c r="P23" s="429">
        <f t="shared" si="25"/>
        <v>0</v>
      </c>
      <c r="Q23" s="230"/>
      <c r="R23" s="230"/>
      <c r="S23" s="8">
        <f>AP83</f>
        <v>0</v>
      </c>
      <c r="T23" s="429">
        <f t="shared" si="26"/>
        <v>0</v>
      </c>
      <c r="U23" s="230"/>
      <c r="V23" s="230"/>
      <c r="W23" s="8">
        <f>AP88</f>
        <v>0</v>
      </c>
      <c r="X23" s="154">
        <f t="shared" si="27"/>
        <v>0</v>
      </c>
      <c r="Z23" s="217">
        <f>AVERAGE(K24,O24,S24,W24)/H24</f>
        <v>0</v>
      </c>
      <c r="AJ23" s="991"/>
      <c r="AK23" s="992"/>
      <c r="AL23" s="69" t="s">
        <v>137</v>
      </c>
      <c r="AM23" s="946"/>
      <c r="AN23" s="968"/>
      <c r="AO23" s="968"/>
      <c r="AP23" s="41">
        <f t="shared" si="7"/>
        <v>0</v>
      </c>
      <c r="AQ23" s="127">
        <f>$AO$20-AP23</f>
        <v>6</v>
      </c>
      <c r="AS23" s="241"/>
      <c r="AT23" s="242"/>
      <c r="AU23" s="242"/>
      <c r="AV23" s="242"/>
      <c r="AW23" s="242"/>
      <c r="AX23" s="242"/>
      <c r="AY23" s="242"/>
      <c r="AZ23" s="242"/>
      <c r="BA23" s="242"/>
      <c r="BB23" s="242"/>
      <c r="BC23" s="242"/>
      <c r="BD23" s="242"/>
      <c r="BE23" s="242"/>
      <c r="BF23" s="242"/>
      <c r="BG23" s="242"/>
      <c r="BH23" s="242"/>
      <c r="BI23" s="242"/>
      <c r="BJ23" s="242"/>
      <c r="BK23" s="242"/>
      <c r="BL23" s="242"/>
      <c r="BM23" s="242"/>
      <c r="BN23" s="242"/>
      <c r="BO23" s="242"/>
      <c r="BP23" s="242"/>
      <c r="BQ23" s="242"/>
      <c r="BR23" s="242"/>
      <c r="BS23" s="242"/>
      <c r="BT23" s="242"/>
      <c r="BU23" s="242"/>
      <c r="BV23" s="242"/>
      <c r="BW23" s="242"/>
      <c r="BX23" s="242"/>
      <c r="BY23" s="242"/>
      <c r="BZ23" s="242"/>
      <c r="CA23" s="242"/>
      <c r="CB23" s="242"/>
      <c r="CC23" s="242"/>
      <c r="CD23" s="242"/>
      <c r="CE23" s="242"/>
      <c r="CF23" s="242"/>
      <c r="CG23" s="242"/>
      <c r="CH23" s="242"/>
      <c r="CI23" s="242"/>
      <c r="CJ23" s="242"/>
      <c r="CK23" s="242"/>
      <c r="CL23" s="242"/>
      <c r="CM23" s="242"/>
      <c r="CN23" s="242"/>
      <c r="CO23" s="242"/>
      <c r="CP23" s="242"/>
      <c r="CQ23" s="242"/>
      <c r="CR23" s="242"/>
      <c r="CS23" s="242"/>
      <c r="CT23" s="242"/>
      <c r="CU23" s="242"/>
      <c r="CV23" s="242"/>
      <c r="CW23" s="242"/>
      <c r="CX23" s="242"/>
      <c r="CY23" s="242"/>
      <c r="CZ23" s="242"/>
      <c r="DA23" s="242"/>
      <c r="DB23" s="242"/>
      <c r="DC23" s="242"/>
      <c r="DD23" s="242"/>
      <c r="DE23" s="242"/>
      <c r="DF23" s="242"/>
      <c r="DG23" s="242"/>
      <c r="DH23" s="242"/>
      <c r="DI23" s="242"/>
      <c r="DJ23" s="242"/>
      <c r="DK23" s="242"/>
      <c r="DL23" s="242"/>
      <c r="DM23" s="242"/>
      <c r="DN23" s="242"/>
      <c r="DO23" s="242"/>
      <c r="DP23" s="242"/>
      <c r="DQ23" s="242"/>
      <c r="DR23" s="242"/>
      <c r="DS23" s="242"/>
      <c r="DT23" s="242"/>
      <c r="DU23" s="242"/>
      <c r="DV23" s="242"/>
      <c r="DW23" s="242"/>
      <c r="DX23" s="242"/>
      <c r="DY23" s="242"/>
      <c r="DZ23" s="242"/>
      <c r="EA23" s="242"/>
      <c r="EB23" s="242"/>
      <c r="EC23" s="242"/>
      <c r="ED23" s="242"/>
      <c r="EE23" s="242"/>
      <c r="EF23" s="242"/>
      <c r="EG23" s="242"/>
      <c r="EH23" s="242"/>
      <c r="EI23" s="242"/>
      <c r="EJ23" s="242"/>
      <c r="EK23" s="242"/>
      <c r="EL23" s="242"/>
      <c r="EM23" s="242"/>
      <c r="EN23" s="242"/>
      <c r="EO23" s="242"/>
      <c r="EP23" s="242"/>
      <c r="EQ23" s="242"/>
      <c r="ER23" s="242"/>
      <c r="ES23" s="242"/>
      <c r="ET23" s="242"/>
      <c r="EU23" s="242"/>
      <c r="EV23" s="242"/>
      <c r="EW23" s="242"/>
      <c r="EX23" s="242"/>
      <c r="EY23" s="242"/>
      <c r="EZ23" s="242"/>
      <c r="FA23" s="242"/>
      <c r="FB23" s="242"/>
      <c r="FC23" s="242"/>
      <c r="FD23" s="242"/>
      <c r="FE23" s="242"/>
      <c r="FF23" s="242"/>
      <c r="FG23" s="242"/>
      <c r="FH23" s="242"/>
      <c r="FI23" s="242"/>
      <c r="FJ23" s="242"/>
      <c r="FK23" s="242"/>
      <c r="FL23" s="242"/>
      <c r="FM23" s="242"/>
      <c r="FN23" s="242"/>
      <c r="FO23" s="242"/>
      <c r="FP23" s="242"/>
      <c r="FQ23" s="242"/>
      <c r="FR23" s="242"/>
      <c r="FS23" s="242"/>
      <c r="FT23" s="242"/>
      <c r="FU23" s="242"/>
      <c r="FV23" s="242"/>
      <c r="FW23" s="242"/>
      <c r="FX23" s="242"/>
      <c r="FY23" s="242"/>
      <c r="FZ23" s="242"/>
      <c r="GA23" s="242"/>
      <c r="GB23" s="242"/>
      <c r="GC23" s="242"/>
      <c r="GD23" s="242"/>
      <c r="GE23" s="242"/>
      <c r="GF23" s="242"/>
      <c r="GG23" s="242"/>
      <c r="GH23" s="242"/>
      <c r="GI23" s="242"/>
      <c r="GJ23" s="242"/>
      <c r="GK23" s="242"/>
      <c r="GL23" s="242"/>
      <c r="GM23" s="242"/>
      <c r="GN23" s="242"/>
      <c r="GO23" s="242"/>
      <c r="GP23" s="242"/>
      <c r="GQ23" s="242"/>
      <c r="GR23" s="242"/>
      <c r="GS23" s="242"/>
      <c r="GT23" s="242"/>
      <c r="GU23" s="242"/>
      <c r="GV23" s="242"/>
      <c r="GW23" s="242"/>
      <c r="GX23" s="242"/>
      <c r="GY23" s="242"/>
      <c r="GZ23" s="242"/>
      <c r="HA23" s="242"/>
      <c r="HB23" s="242"/>
      <c r="HC23" s="242"/>
      <c r="HD23" s="242"/>
      <c r="HE23" s="242"/>
      <c r="HF23" s="242"/>
      <c r="HG23" s="242"/>
      <c r="HH23" s="242"/>
      <c r="HI23" s="242"/>
      <c r="HJ23" s="242"/>
      <c r="HK23" s="242"/>
      <c r="HL23" s="242"/>
      <c r="HM23" s="242"/>
      <c r="HN23" s="242"/>
      <c r="HO23" s="242"/>
      <c r="HP23" s="242"/>
      <c r="HQ23" s="242"/>
      <c r="HR23" s="242"/>
      <c r="HS23" s="242"/>
      <c r="HT23" s="242"/>
    </row>
    <row r="24" spans="2:228">
      <c r="B24" s="55">
        <v>21</v>
      </c>
      <c r="C24" s="33" t="s">
        <v>151</v>
      </c>
      <c r="D24" s="8" t="s">
        <v>35</v>
      </c>
      <c r="E24" s="429">
        <v>0.02</v>
      </c>
      <c r="F24" s="403">
        <f t="shared" si="8"/>
        <v>0</v>
      </c>
      <c r="G24" s="8">
        <v>0</v>
      </c>
      <c r="H24" s="8">
        <v>1</v>
      </c>
      <c r="I24" s="230"/>
      <c r="J24" s="230"/>
      <c r="K24" s="8">
        <f>AP85</f>
        <v>0</v>
      </c>
      <c r="L24" s="429">
        <f>K24/H24</f>
        <v>0</v>
      </c>
      <c r="M24" s="230"/>
      <c r="N24" s="230"/>
      <c r="O24" s="8">
        <f>AP86</f>
        <v>0</v>
      </c>
      <c r="P24" s="429">
        <f>O24/H24</f>
        <v>0</v>
      </c>
      <c r="Q24" s="230"/>
      <c r="R24" s="230"/>
      <c r="S24" s="8">
        <f>AP87</f>
        <v>0</v>
      </c>
      <c r="T24" s="429">
        <f>S24/H24</f>
        <v>0</v>
      </c>
      <c r="U24" s="230"/>
      <c r="V24" s="230"/>
      <c r="W24" s="8">
        <f>AP88</f>
        <v>0</v>
      </c>
      <c r="X24" s="154">
        <f>W24/H24</f>
        <v>0</v>
      </c>
      <c r="Z24" s="217">
        <f>AVERAGE(K25,O25,S25,W25)/H25</f>
        <v>0</v>
      </c>
      <c r="AJ24" s="956">
        <v>6</v>
      </c>
      <c r="AK24" s="993" t="s">
        <v>139</v>
      </c>
      <c r="AL24" s="42" t="s">
        <v>132</v>
      </c>
      <c r="AM24" s="945" t="s">
        <v>35</v>
      </c>
      <c r="AN24" s="948">
        <f>G9</f>
        <v>12</v>
      </c>
      <c r="AO24" s="948">
        <f>AN24</f>
        <v>12</v>
      </c>
      <c r="AP24" s="42">
        <f t="shared" si="7"/>
        <v>0</v>
      </c>
      <c r="AQ24" s="43">
        <f>AN24-AP24</f>
        <v>12</v>
      </c>
      <c r="AS24" s="238"/>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c r="CW24" s="239"/>
      <c r="CX24" s="239"/>
      <c r="CY24" s="239"/>
      <c r="CZ24" s="239"/>
      <c r="DA24" s="239"/>
      <c r="DB24" s="239"/>
      <c r="DC24" s="239"/>
      <c r="DD24" s="239"/>
      <c r="DE24" s="239"/>
      <c r="DF24" s="239"/>
      <c r="DG24" s="239"/>
      <c r="DH24" s="239"/>
      <c r="DI24" s="239"/>
      <c r="DJ24" s="239"/>
      <c r="DK24" s="239"/>
      <c r="DL24" s="239"/>
      <c r="DM24" s="239"/>
      <c r="DN24" s="239"/>
      <c r="DO24" s="239"/>
      <c r="DP24" s="239"/>
      <c r="DQ24" s="239"/>
      <c r="DR24" s="239"/>
      <c r="DS24" s="239"/>
      <c r="DT24" s="239"/>
      <c r="DU24" s="239"/>
      <c r="DV24" s="239"/>
      <c r="DW24" s="239"/>
      <c r="DX24" s="239"/>
      <c r="DY24" s="239"/>
      <c r="DZ24" s="239"/>
      <c r="EA24" s="239"/>
      <c r="EB24" s="239"/>
      <c r="EC24" s="239"/>
      <c r="ED24" s="239"/>
      <c r="EE24" s="239"/>
      <c r="EF24" s="239"/>
      <c r="EG24" s="239"/>
      <c r="EH24" s="239"/>
      <c r="EI24" s="239"/>
      <c r="EJ24" s="239"/>
      <c r="EK24" s="239"/>
      <c r="EL24" s="239"/>
      <c r="EM24" s="239"/>
      <c r="EN24" s="239"/>
      <c r="EO24" s="239"/>
      <c r="EP24" s="239"/>
      <c r="EQ24" s="239"/>
      <c r="ER24" s="239"/>
      <c r="ES24" s="239"/>
      <c r="ET24" s="239"/>
      <c r="EU24" s="239"/>
      <c r="EV24" s="239"/>
      <c r="EW24" s="239"/>
      <c r="EX24" s="239"/>
      <c r="EY24" s="239"/>
      <c r="EZ24" s="239"/>
      <c r="FA24" s="239"/>
      <c r="FB24" s="239"/>
      <c r="FC24" s="239"/>
      <c r="FD24" s="239"/>
      <c r="FE24" s="239"/>
      <c r="FF24" s="239"/>
      <c r="FG24" s="239"/>
      <c r="FH24" s="239"/>
      <c r="FI24" s="239"/>
      <c r="FJ24" s="239"/>
      <c r="FK24" s="239"/>
      <c r="FL24" s="239"/>
      <c r="FM24" s="239"/>
      <c r="FN24" s="239"/>
      <c r="FO24" s="239"/>
      <c r="FP24" s="239"/>
      <c r="FQ24" s="239"/>
      <c r="FR24" s="239"/>
      <c r="FS24" s="239"/>
      <c r="FT24" s="239"/>
      <c r="FU24" s="239"/>
      <c r="FV24" s="239"/>
      <c r="FW24" s="239"/>
      <c r="FX24" s="239"/>
      <c r="FY24" s="239"/>
      <c r="FZ24" s="239"/>
      <c r="GA24" s="239"/>
      <c r="GB24" s="239"/>
      <c r="GC24" s="239"/>
      <c r="GD24" s="239"/>
      <c r="GE24" s="239"/>
      <c r="GF24" s="239"/>
      <c r="GG24" s="239"/>
      <c r="GH24" s="239"/>
      <c r="GI24" s="239"/>
      <c r="GJ24" s="239"/>
      <c r="GK24" s="239"/>
      <c r="GL24" s="239"/>
      <c r="GM24" s="239"/>
      <c r="GN24" s="239"/>
      <c r="GO24" s="239"/>
      <c r="GP24" s="239"/>
      <c r="GQ24" s="239"/>
      <c r="GR24" s="239"/>
      <c r="GS24" s="239"/>
      <c r="GT24" s="239"/>
      <c r="GU24" s="239"/>
      <c r="GV24" s="239"/>
      <c r="GW24" s="239"/>
      <c r="GX24" s="239"/>
      <c r="GY24" s="239"/>
      <c r="GZ24" s="239"/>
      <c r="HA24" s="239"/>
      <c r="HB24" s="239"/>
      <c r="HC24" s="239"/>
      <c r="HD24" s="239"/>
      <c r="HE24" s="239"/>
      <c r="HF24" s="239"/>
      <c r="HG24" s="239"/>
      <c r="HH24" s="239"/>
      <c r="HI24" s="239"/>
      <c r="HJ24" s="239"/>
      <c r="HK24" s="239"/>
      <c r="HL24" s="239"/>
      <c r="HM24" s="239"/>
      <c r="HN24" s="239"/>
      <c r="HO24" s="239"/>
      <c r="HP24" s="239"/>
      <c r="HQ24" s="239"/>
      <c r="HR24" s="239"/>
      <c r="HS24" s="239"/>
      <c r="HT24" s="239"/>
    </row>
    <row r="25" spans="2:228">
      <c r="B25" s="55">
        <v>22</v>
      </c>
      <c r="C25" s="33" t="s">
        <v>94</v>
      </c>
      <c r="D25" s="8" t="s">
        <v>63</v>
      </c>
      <c r="E25" s="429">
        <v>0.05</v>
      </c>
      <c r="F25" s="403">
        <f t="shared" si="8"/>
        <v>0</v>
      </c>
      <c r="G25" s="8">
        <v>315</v>
      </c>
      <c r="H25" s="8">
        <v>315</v>
      </c>
      <c r="I25" s="230"/>
      <c r="J25" s="230"/>
      <c r="K25" s="8">
        <f>AP89</f>
        <v>0</v>
      </c>
      <c r="L25" s="429">
        <f t="shared" si="24"/>
        <v>0</v>
      </c>
      <c r="M25" s="230"/>
      <c r="N25" s="230"/>
      <c r="O25" s="8">
        <f>AP90</f>
        <v>0</v>
      </c>
      <c r="P25" s="429">
        <f t="shared" si="25"/>
        <v>0</v>
      </c>
      <c r="Q25" s="230"/>
      <c r="R25" s="230"/>
      <c r="S25" s="8">
        <f>AP91</f>
        <v>0</v>
      </c>
      <c r="T25" s="429">
        <f t="shared" si="26"/>
        <v>0</v>
      </c>
      <c r="U25" s="230"/>
      <c r="V25" s="230"/>
      <c r="W25" s="8">
        <f>AP92</f>
        <v>0</v>
      </c>
      <c r="X25" s="154">
        <f t="shared" si="27"/>
        <v>0</v>
      </c>
      <c r="Z25" s="217">
        <f>AVERAGE(K26,O26,S26,W26)/H26</f>
        <v>0</v>
      </c>
      <c r="AJ25" s="958"/>
      <c r="AK25" s="994"/>
      <c r="AL25" s="8" t="s">
        <v>124</v>
      </c>
      <c r="AM25" s="946"/>
      <c r="AN25" s="949"/>
      <c r="AO25" s="949"/>
      <c r="AP25" s="8">
        <f t="shared" si="7"/>
        <v>0</v>
      </c>
      <c r="AQ25" s="44">
        <f>AO24-AP25</f>
        <v>12</v>
      </c>
      <c r="AS25" s="240"/>
      <c r="AT25" s="234"/>
      <c r="AU25" s="234"/>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4"/>
      <c r="CB25" s="234"/>
      <c r="CC25" s="234"/>
      <c r="CD25" s="234"/>
      <c r="CE25" s="234"/>
      <c r="CF25" s="234"/>
      <c r="CG25" s="234"/>
      <c r="CH25" s="234"/>
      <c r="CI25" s="234"/>
      <c r="CJ25" s="234"/>
      <c r="CK25" s="234"/>
      <c r="CL25" s="234"/>
      <c r="CM25" s="234"/>
      <c r="CN25" s="234"/>
      <c r="CO25" s="234"/>
      <c r="CP25" s="234"/>
      <c r="CQ25" s="234"/>
      <c r="CR25" s="234"/>
      <c r="CS25" s="234"/>
      <c r="CT25" s="234"/>
      <c r="CU25" s="234"/>
      <c r="CV25" s="234"/>
      <c r="CW25" s="234"/>
      <c r="CX25" s="234"/>
      <c r="CY25" s="234"/>
      <c r="CZ25" s="234"/>
      <c r="DA25" s="234"/>
      <c r="DB25" s="234"/>
      <c r="DC25" s="234"/>
      <c r="DD25" s="234"/>
      <c r="DE25" s="234"/>
      <c r="DF25" s="234"/>
      <c r="DG25" s="234"/>
      <c r="DH25" s="234"/>
      <c r="DI25" s="234"/>
      <c r="DJ25" s="234"/>
      <c r="DK25" s="234"/>
      <c r="DL25" s="234"/>
      <c r="DM25" s="234"/>
      <c r="DN25" s="234"/>
      <c r="DO25" s="234"/>
      <c r="DP25" s="234"/>
      <c r="DQ25" s="234"/>
      <c r="DR25" s="234"/>
      <c r="DS25" s="234"/>
      <c r="DT25" s="234"/>
      <c r="DU25" s="234"/>
      <c r="DV25" s="234"/>
      <c r="DW25" s="234"/>
      <c r="DX25" s="234"/>
      <c r="DY25" s="234"/>
      <c r="DZ25" s="234"/>
      <c r="EA25" s="234"/>
      <c r="EB25" s="234"/>
      <c r="EC25" s="234"/>
      <c r="ED25" s="234"/>
      <c r="EE25" s="234"/>
      <c r="EF25" s="234"/>
      <c r="EG25" s="234"/>
      <c r="EH25" s="234"/>
      <c r="EI25" s="234"/>
      <c r="EJ25" s="234"/>
      <c r="EK25" s="234"/>
      <c r="EL25" s="234"/>
      <c r="EM25" s="234"/>
      <c r="EN25" s="234"/>
      <c r="EO25" s="234"/>
      <c r="EP25" s="234"/>
      <c r="EQ25" s="234"/>
      <c r="ER25" s="234"/>
      <c r="ES25" s="234"/>
      <c r="ET25" s="234"/>
      <c r="EU25" s="234"/>
      <c r="EV25" s="234"/>
      <c r="EW25" s="234"/>
      <c r="EX25" s="234"/>
      <c r="EY25" s="234"/>
      <c r="EZ25" s="234"/>
      <c r="FA25" s="234"/>
      <c r="FB25" s="234"/>
      <c r="FC25" s="234"/>
      <c r="FD25" s="234"/>
      <c r="FE25" s="234"/>
      <c r="FF25" s="234"/>
      <c r="FG25" s="234"/>
      <c r="FH25" s="234"/>
      <c r="FI25" s="234"/>
      <c r="FJ25" s="234"/>
      <c r="FK25" s="234"/>
      <c r="FL25" s="234"/>
      <c r="FM25" s="234"/>
      <c r="FN25" s="234"/>
      <c r="FO25" s="234"/>
      <c r="FP25" s="234"/>
      <c r="FQ25" s="234"/>
      <c r="FR25" s="234"/>
      <c r="FS25" s="234"/>
      <c r="FT25" s="234"/>
      <c r="FU25" s="234"/>
      <c r="FV25" s="234"/>
      <c r="FW25" s="234"/>
      <c r="FX25" s="234"/>
      <c r="FY25" s="234"/>
      <c r="FZ25" s="234"/>
      <c r="GA25" s="234"/>
      <c r="GB25" s="234"/>
      <c r="GC25" s="234"/>
      <c r="GD25" s="234"/>
      <c r="GE25" s="234"/>
      <c r="GF25" s="234"/>
      <c r="GG25" s="234"/>
      <c r="GH25" s="234"/>
      <c r="GI25" s="234"/>
      <c r="GJ25" s="234"/>
      <c r="GK25" s="234"/>
      <c r="GL25" s="234"/>
      <c r="GM25" s="234"/>
      <c r="GN25" s="234"/>
      <c r="GO25" s="234"/>
      <c r="GP25" s="234"/>
      <c r="GQ25" s="234"/>
      <c r="GR25" s="234"/>
      <c r="GS25" s="234"/>
      <c r="GT25" s="234"/>
      <c r="GU25" s="234"/>
      <c r="GV25" s="234"/>
      <c r="GW25" s="234"/>
      <c r="GX25" s="234"/>
      <c r="GY25" s="234"/>
      <c r="GZ25" s="234"/>
      <c r="HA25" s="234"/>
      <c r="HB25" s="234"/>
      <c r="HC25" s="234"/>
      <c r="HD25" s="234"/>
      <c r="HE25" s="234"/>
      <c r="HF25" s="234"/>
      <c r="HG25" s="234"/>
      <c r="HH25" s="234"/>
      <c r="HI25" s="234"/>
      <c r="HJ25" s="234"/>
      <c r="HK25" s="234"/>
      <c r="HL25" s="234"/>
      <c r="HM25" s="234"/>
      <c r="HN25" s="234"/>
      <c r="HO25" s="234"/>
      <c r="HP25" s="234"/>
      <c r="HQ25" s="234"/>
      <c r="HR25" s="234"/>
      <c r="HS25" s="234"/>
      <c r="HT25" s="234"/>
    </row>
    <row r="26" spans="2:228" s="36" customFormat="1">
      <c r="B26" s="55">
        <v>23</v>
      </c>
      <c r="C26" s="33" t="s">
        <v>152</v>
      </c>
      <c r="D26" s="8" t="s">
        <v>22</v>
      </c>
      <c r="E26" s="429">
        <v>5.0000000000000001E-3</v>
      </c>
      <c r="F26" s="403">
        <f t="shared" si="8"/>
        <v>0</v>
      </c>
      <c r="G26" s="8">
        <v>0</v>
      </c>
      <c r="H26" s="8">
        <v>1</v>
      </c>
      <c r="I26" s="230"/>
      <c r="J26" s="230"/>
      <c r="K26" s="8">
        <f>AP93</f>
        <v>0</v>
      </c>
      <c r="L26" s="429">
        <f t="shared" si="24"/>
        <v>0</v>
      </c>
      <c r="M26" s="230"/>
      <c r="N26" s="230"/>
      <c r="O26" s="8">
        <f>AP94</f>
        <v>0</v>
      </c>
      <c r="P26" s="429">
        <f t="shared" si="25"/>
        <v>0</v>
      </c>
      <c r="Q26" s="230"/>
      <c r="R26" s="230"/>
      <c r="S26" s="8">
        <f>AP95</f>
        <v>0</v>
      </c>
      <c r="T26" s="429">
        <f t="shared" si="26"/>
        <v>0</v>
      </c>
      <c r="U26" s="230"/>
      <c r="V26" s="230"/>
      <c r="W26" s="8">
        <f>AP100</f>
        <v>0</v>
      </c>
      <c r="X26" s="154">
        <f>W26/H26</f>
        <v>0</v>
      </c>
      <c r="Y26"/>
      <c r="Z26" s="217">
        <f t="shared" ref="Z26:Z27" si="29">AVERAGE(K27,O27,S27,W27)/H27</f>
        <v>0</v>
      </c>
      <c r="AJ26" s="958"/>
      <c r="AK26" s="994"/>
      <c r="AL26" s="8" t="s">
        <v>135</v>
      </c>
      <c r="AM26" s="946"/>
      <c r="AN26" s="949"/>
      <c r="AO26" s="949"/>
      <c r="AP26" s="8">
        <f t="shared" si="7"/>
        <v>0</v>
      </c>
      <c r="AQ26" s="44">
        <f>AO24-AP26</f>
        <v>12</v>
      </c>
      <c r="AS26" s="240"/>
      <c r="AT26" s="234"/>
      <c r="AU26" s="234"/>
      <c r="AV26" s="234"/>
      <c r="AW26" s="234"/>
      <c r="AX26" s="234"/>
      <c r="AY26" s="234"/>
      <c r="AZ26" s="234"/>
      <c r="BA26" s="234"/>
      <c r="BB26" s="234"/>
      <c r="BC26" s="234"/>
      <c r="BD26" s="234"/>
      <c r="BE26" s="234"/>
      <c r="BF26" s="234"/>
      <c r="BG26" s="234"/>
      <c r="BH26" s="234"/>
      <c r="BI26" s="234"/>
      <c r="BJ26" s="234"/>
      <c r="BK26" s="234"/>
      <c r="BL26" s="234"/>
      <c r="BM26" s="234"/>
      <c r="BN26" s="234"/>
      <c r="BO26" s="234"/>
      <c r="BP26" s="234"/>
      <c r="BQ26" s="234"/>
      <c r="BR26" s="234"/>
      <c r="BS26" s="234"/>
      <c r="BT26" s="234"/>
      <c r="BU26" s="234"/>
      <c r="BV26" s="234"/>
      <c r="BW26" s="234"/>
      <c r="BX26" s="234"/>
      <c r="BY26" s="234"/>
      <c r="BZ26" s="234"/>
      <c r="CA26" s="234"/>
      <c r="CB26" s="234"/>
      <c r="CC26" s="234"/>
      <c r="CD26" s="234"/>
      <c r="CE26" s="234"/>
      <c r="CF26" s="234"/>
      <c r="CG26" s="234"/>
      <c r="CH26" s="234"/>
      <c r="CI26" s="234"/>
      <c r="CJ26" s="234"/>
      <c r="CK26" s="234"/>
      <c r="CL26" s="234"/>
      <c r="CM26" s="234"/>
      <c r="CN26" s="234"/>
      <c r="CO26" s="234"/>
      <c r="CP26" s="234"/>
      <c r="CQ26" s="234"/>
      <c r="CR26" s="234"/>
      <c r="CS26" s="234"/>
      <c r="CT26" s="234"/>
      <c r="CU26" s="234"/>
      <c r="CV26" s="234"/>
      <c r="CW26" s="234"/>
      <c r="CX26" s="234"/>
      <c r="CY26" s="234"/>
      <c r="CZ26" s="234"/>
      <c r="DA26" s="234"/>
      <c r="DB26" s="234"/>
      <c r="DC26" s="234"/>
      <c r="DD26" s="234"/>
      <c r="DE26" s="234"/>
      <c r="DF26" s="234"/>
      <c r="DG26" s="234"/>
      <c r="DH26" s="234"/>
      <c r="DI26" s="234"/>
      <c r="DJ26" s="234"/>
      <c r="DK26" s="234"/>
      <c r="DL26" s="234"/>
      <c r="DM26" s="234"/>
      <c r="DN26" s="234"/>
      <c r="DO26" s="234"/>
      <c r="DP26" s="234"/>
      <c r="DQ26" s="234"/>
      <c r="DR26" s="234"/>
      <c r="DS26" s="234"/>
      <c r="DT26" s="234"/>
      <c r="DU26" s="234"/>
      <c r="DV26" s="234"/>
      <c r="DW26" s="234"/>
      <c r="DX26" s="234"/>
      <c r="DY26" s="234"/>
      <c r="DZ26" s="234"/>
      <c r="EA26" s="234"/>
      <c r="EB26" s="234"/>
      <c r="EC26" s="234"/>
      <c r="ED26" s="234"/>
      <c r="EE26" s="234"/>
      <c r="EF26" s="234"/>
      <c r="EG26" s="234"/>
      <c r="EH26" s="234"/>
      <c r="EI26" s="234"/>
      <c r="EJ26" s="234"/>
      <c r="EK26" s="234"/>
      <c r="EL26" s="234"/>
      <c r="EM26" s="234"/>
      <c r="EN26" s="234"/>
      <c r="EO26" s="234"/>
      <c r="EP26" s="234"/>
      <c r="EQ26" s="234"/>
      <c r="ER26" s="234"/>
      <c r="ES26" s="234"/>
      <c r="ET26" s="234"/>
      <c r="EU26" s="234"/>
      <c r="EV26" s="234"/>
      <c r="EW26" s="234"/>
      <c r="EX26" s="234"/>
      <c r="EY26" s="234"/>
      <c r="EZ26" s="234"/>
      <c r="FA26" s="234"/>
      <c r="FB26" s="234"/>
      <c r="FC26" s="234"/>
      <c r="FD26" s="234"/>
      <c r="FE26" s="234"/>
      <c r="FF26" s="234"/>
      <c r="FG26" s="234"/>
      <c r="FH26" s="234"/>
      <c r="FI26" s="234"/>
      <c r="FJ26" s="234"/>
      <c r="FK26" s="234"/>
      <c r="FL26" s="234"/>
      <c r="FM26" s="234"/>
      <c r="FN26" s="234"/>
      <c r="FO26" s="234"/>
      <c r="FP26" s="234"/>
      <c r="FQ26" s="234"/>
      <c r="FR26" s="234"/>
      <c r="FS26" s="234"/>
      <c r="FT26" s="234"/>
      <c r="FU26" s="234"/>
      <c r="FV26" s="234"/>
      <c r="FW26" s="234"/>
      <c r="FX26" s="234"/>
      <c r="FY26" s="234"/>
      <c r="FZ26" s="234"/>
      <c r="GA26" s="234"/>
      <c r="GB26" s="234"/>
      <c r="GC26" s="234"/>
      <c r="GD26" s="234"/>
      <c r="GE26" s="234"/>
      <c r="GF26" s="234"/>
      <c r="GG26" s="234"/>
      <c r="GH26" s="234"/>
      <c r="GI26" s="234"/>
      <c r="GJ26" s="234"/>
      <c r="GK26" s="234"/>
      <c r="GL26" s="234"/>
      <c r="GM26" s="234"/>
      <c r="GN26" s="234"/>
      <c r="GO26" s="234"/>
      <c r="GP26" s="234"/>
      <c r="GQ26" s="234"/>
      <c r="GR26" s="234"/>
      <c r="GS26" s="234"/>
      <c r="GT26" s="234"/>
      <c r="GU26" s="234"/>
      <c r="GV26" s="234"/>
      <c r="GW26" s="234"/>
      <c r="GX26" s="234"/>
      <c r="GY26" s="234"/>
      <c r="GZ26" s="234"/>
      <c r="HA26" s="234"/>
      <c r="HB26" s="234"/>
      <c r="HC26" s="234"/>
      <c r="HD26" s="234"/>
      <c r="HE26" s="234"/>
      <c r="HF26" s="234"/>
      <c r="HG26" s="234"/>
      <c r="HH26" s="234"/>
      <c r="HI26" s="234"/>
      <c r="HJ26" s="234"/>
      <c r="HK26" s="234"/>
      <c r="HL26" s="234"/>
      <c r="HM26" s="234"/>
      <c r="HN26" s="234"/>
      <c r="HO26" s="234"/>
      <c r="HP26" s="234"/>
      <c r="HQ26" s="234"/>
      <c r="HR26" s="234"/>
      <c r="HS26" s="234"/>
      <c r="HT26" s="234"/>
    </row>
    <row r="27" spans="2:228" ht="15" thickBot="1">
      <c r="B27" s="55">
        <v>24</v>
      </c>
      <c r="C27" s="33" t="s">
        <v>153</v>
      </c>
      <c r="D27" s="8" t="s">
        <v>35</v>
      </c>
      <c r="E27" s="429">
        <v>0.01</v>
      </c>
      <c r="F27" s="403">
        <f t="shared" si="8"/>
        <v>0</v>
      </c>
      <c r="G27" s="8">
        <v>0</v>
      </c>
      <c r="H27" s="8">
        <v>1</v>
      </c>
      <c r="I27" s="230"/>
      <c r="J27" s="230"/>
      <c r="K27" s="8">
        <f>AP97</f>
        <v>0</v>
      </c>
      <c r="L27" s="429">
        <f>K27/H27</f>
        <v>0</v>
      </c>
      <c r="M27" s="230"/>
      <c r="N27" s="230"/>
      <c r="O27" s="8">
        <f>AP98</f>
        <v>0</v>
      </c>
      <c r="P27" s="429">
        <f t="shared" si="25"/>
        <v>0</v>
      </c>
      <c r="Q27" s="230"/>
      <c r="R27" s="230"/>
      <c r="S27" s="8"/>
      <c r="T27" s="429"/>
      <c r="U27" s="230"/>
      <c r="V27" s="230"/>
      <c r="W27" s="8"/>
      <c r="X27" s="154"/>
      <c r="Z27" s="217">
        <f t="shared" si="29"/>
        <v>0</v>
      </c>
      <c r="AJ27" s="959"/>
      <c r="AK27" s="995"/>
      <c r="AL27" s="41" t="s">
        <v>137</v>
      </c>
      <c r="AM27" s="947"/>
      <c r="AN27" s="950"/>
      <c r="AO27" s="950"/>
      <c r="AP27" s="41">
        <f t="shared" si="7"/>
        <v>0</v>
      </c>
      <c r="AQ27" s="45">
        <f>AO24-AP27</f>
        <v>12</v>
      </c>
      <c r="AS27" s="241"/>
      <c r="AT27" s="242"/>
      <c r="AU27" s="242"/>
      <c r="AV27" s="242"/>
      <c r="AW27" s="242"/>
      <c r="AX27" s="242"/>
      <c r="AY27" s="242"/>
      <c r="AZ27" s="242"/>
      <c r="BA27" s="242"/>
      <c r="BB27" s="242"/>
      <c r="BC27" s="242"/>
      <c r="BD27" s="242"/>
      <c r="BE27" s="242"/>
      <c r="BF27" s="242"/>
      <c r="BG27" s="242"/>
      <c r="BH27" s="242"/>
      <c r="BI27" s="242"/>
      <c r="BJ27" s="242"/>
      <c r="BK27" s="242"/>
      <c r="BL27" s="242"/>
      <c r="BM27" s="242"/>
      <c r="BN27" s="242"/>
      <c r="BO27" s="242"/>
      <c r="BP27" s="242"/>
      <c r="BQ27" s="242"/>
      <c r="BR27" s="242"/>
      <c r="BS27" s="242"/>
      <c r="BT27" s="242"/>
      <c r="BU27" s="242"/>
      <c r="BV27" s="242"/>
      <c r="BW27" s="242"/>
      <c r="BX27" s="242"/>
      <c r="BY27" s="242"/>
      <c r="BZ27" s="242"/>
      <c r="CA27" s="242"/>
      <c r="CB27" s="242"/>
      <c r="CC27" s="242"/>
      <c r="CD27" s="242"/>
      <c r="CE27" s="242"/>
      <c r="CF27" s="242"/>
      <c r="CG27" s="242"/>
      <c r="CH27" s="242"/>
      <c r="CI27" s="242"/>
      <c r="CJ27" s="242"/>
      <c r="CK27" s="242"/>
      <c r="CL27" s="242"/>
      <c r="CM27" s="242"/>
      <c r="CN27" s="242"/>
      <c r="CO27" s="242"/>
      <c r="CP27" s="242"/>
      <c r="CQ27" s="242"/>
      <c r="CR27" s="242"/>
      <c r="CS27" s="242"/>
      <c r="CT27" s="242"/>
      <c r="CU27" s="242"/>
      <c r="CV27" s="242"/>
      <c r="CW27" s="242"/>
      <c r="CX27" s="242"/>
      <c r="CY27" s="242"/>
      <c r="CZ27" s="242"/>
      <c r="DA27" s="242"/>
      <c r="DB27" s="242"/>
      <c r="DC27" s="242"/>
      <c r="DD27" s="242"/>
      <c r="DE27" s="242"/>
      <c r="DF27" s="242"/>
      <c r="DG27" s="242"/>
      <c r="DH27" s="242"/>
      <c r="DI27" s="242"/>
      <c r="DJ27" s="242"/>
      <c r="DK27" s="242"/>
      <c r="DL27" s="242"/>
      <c r="DM27" s="242"/>
      <c r="DN27" s="242"/>
      <c r="DO27" s="242"/>
      <c r="DP27" s="242"/>
      <c r="DQ27" s="242"/>
      <c r="DR27" s="242"/>
      <c r="DS27" s="242"/>
      <c r="DT27" s="242"/>
      <c r="DU27" s="242"/>
      <c r="DV27" s="242"/>
      <c r="DW27" s="242"/>
      <c r="DX27" s="242"/>
      <c r="DY27" s="242"/>
      <c r="DZ27" s="242"/>
      <c r="EA27" s="242"/>
      <c r="EB27" s="242"/>
      <c r="EC27" s="242"/>
      <c r="ED27" s="242"/>
      <c r="EE27" s="242"/>
      <c r="EF27" s="242"/>
      <c r="EG27" s="242"/>
      <c r="EH27" s="242"/>
      <c r="EI27" s="242"/>
      <c r="EJ27" s="242"/>
      <c r="EK27" s="242"/>
      <c r="EL27" s="242"/>
      <c r="EM27" s="242"/>
      <c r="EN27" s="242"/>
      <c r="EO27" s="242"/>
      <c r="EP27" s="242"/>
      <c r="EQ27" s="242"/>
      <c r="ER27" s="242"/>
      <c r="ES27" s="242"/>
      <c r="ET27" s="242"/>
      <c r="EU27" s="242"/>
      <c r="EV27" s="242"/>
      <c r="EW27" s="242"/>
      <c r="EX27" s="242"/>
      <c r="EY27" s="242"/>
      <c r="EZ27" s="242"/>
      <c r="FA27" s="242"/>
      <c r="FB27" s="242"/>
      <c r="FC27" s="242"/>
      <c r="FD27" s="242"/>
      <c r="FE27" s="242"/>
      <c r="FF27" s="242"/>
      <c r="FG27" s="242"/>
      <c r="FH27" s="242"/>
      <c r="FI27" s="242"/>
      <c r="FJ27" s="242"/>
      <c r="FK27" s="242"/>
      <c r="FL27" s="242"/>
      <c r="FM27" s="242"/>
      <c r="FN27" s="242"/>
      <c r="FO27" s="242"/>
      <c r="FP27" s="242"/>
      <c r="FQ27" s="242"/>
      <c r="FR27" s="242"/>
      <c r="FS27" s="242"/>
      <c r="FT27" s="242"/>
      <c r="FU27" s="242"/>
      <c r="FV27" s="242"/>
      <c r="FW27" s="242"/>
      <c r="FX27" s="242"/>
      <c r="FY27" s="242"/>
      <c r="FZ27" s="242"/>
      <c r="GA27" s="242"/>
      <c r="GB27" s="242"/>
      <c r="GC27" s="242"/>
      <c r="GD27" s="242"/>
      <c r="GE27" s="242"/>
      <c r="GF27" s="242"/>
      <c r="GG27" s="242"/>
      <c r="GH27" s="242"/>
      <c r="GI27" s="242"/>
      <c r="GJ27" s="242"/>
      <c r="GK27" s="242"/>
      <c r="GL27" s="242"/>
      <c r="GM27" s="242"/>
      <c r="GN27" s="242"/>
      <c r="GO27" s="242"/>
      <c r="GP27" s="242"/>
      <c r="GQ27" s="242"/>
      <c r="GR27" s="242"/>
      <c r="GS27" s="242"/>
      <c r="GT27" s="242"/>
      <c r="GU27" s="242"/>
      <c r="GV27" s="242"/>
      <c r="GW27" s="242"/>
      <c r="GX27" s="242"/>
      <c r="GY27" s="242"/>
      <c r="GZ27" s="242"/>
      <c r="HA27" s="242"/>
      <c r="HB27" s="242"/>
      <c r="HC27" s="242"/>
      <c r="HD27" s="242"/>
      <c r="HE27" s="242"/>
      <c r="HF27" s="242"/>
      <c r="HG27" s="242"/>
      <c r="HH27" s="242"/>
      <c r="HI27" s="242"/>
      <c r="HJ27" s="242"/>
      <c r="HK27" s="242"/>
      <c r="HL27" s="242"/>
      <c r="HM27" s="242"/>
      <c r="HN27" s="242"/>
      <c r="HO27" s="242"/>
      <c r="HP27" s="242"/>
      <c r="HQ27" s="242"/>
      <c r="HR27" s="242"/>
      <c r="HS27" s="242"/>
      <c r="HT27" s="242"/>
    </row>
    <row r="28" spans="2:228">
      <c r="B28" s="55">
        <v>25</v>
      </c>
      <c r="C28" s="33" t="s">
        <v>154</v>
      </c>
      <c r="D28" s="8" t="s">
        <v>98</v>
      </c>
      <c r="E28" s="429">
        <v>0.06</v>
      </c>
      <c r="F28" s="403">
        <v>0</v>
      </c>
      <c r="G28" s="8">
        <v>0</v>
      </c>
      <c r="H28" s="8">
        <v>1</v>
      </c>
      <c r="I28" s="230"/>
      <c r="J28" s="230"/>
      <c r="K28" s="8">
        <f>AP101</f>
        <v>0</v>
      </c>
      <c r="L28" s="429">
        <v>0</v>
      </c>
      <c r="M28" s="230"/>
      <c r="N28" s="230"/>
      <c r="O28" s="8">
        <f>AP102</f>
        <v>0</v>
      </c>
      <c r="P28" s="429">
        <v>0</v>
      </c>
      <c r="Q28" s="230"/>
      <c r="R28" s="230"/>
      <c r="S28" s="8">
        <f>AP103</f>
        <v>0</v>
      </c>
      <c r="T28" s="429">
        <f>S28/H28</f>
        <v>0</v>
      </c>
      <c r="U28" s="230"/>
      <c r="V28" s="230"/>
      <c r="W28" s="8">
        <f>AP108</f>
        <v>0</v>
      </c>
      <c r="X28" s="154">
        <f>W28/H28</f>
        <v>0</v>
      </c>
      <c r="Y28" s="36"/>
      <c r="Z28" s="217">
        <f>AVERAGE(K30,O30,S30,W30)/H30</f>
        <v>0</v>
      </c>
      <c r="AJ28" s="956">
        <v>7</v>
      </c>
      <c r="AK28" s="960" t="s">
        <v>140</v>
      </c>
      <c r="AL28" s="35" t="s">
        <v>132</v>
      </c>
      <c r="AM28" s="946" t="s">
        <v>35</v>
      </c>
      <c r="AN28" s="963">
        <f>G10</f>
        <v>3</v>
      </c>
      <c r="AO28" s="963">
        <f>AN28</f>
        <v>3</v>
      </c>
      <c r="AP28" s="42">
        <f t="shared" si="7"/>
        <v>0</v>
      </c>
      <c r="AQ28" s="185">
        <f>AO28-AP28</f>
        <v>3</v>
      </c>
      <c r="AS28" s="238"/>
      <c r="AT28" s="239"/>
      <c r="AU28" s="239"/>
      <c r="AV28" s="239"/>
      <c r="AW28" s="239"/>
      <c r="AX28" s="239"/>
      <c r="AY28" s="239"/>
      <c r="AZ28" s="239"/>
      <c r="BA28" s="239"/>
      <c r="BB28" s="239"/>
      <c r="BC28" s="239"/>
      <c r="BD28" s="239"/>
      <c r="BE28" s="239"/>
      <c r="BF28" s="239"/>
      <c r="BG28" s="239"/>
      <c r="BH28" s="239"/>
      <c r="BI28" s="239"/>
      <c r="BJ28" s="239"/>
      <c r="BK28" s="239"/>
      <c r="BL28" s="239"/>
      <c r="BM28" s="239"/>
      <c r="BN28" s="239"/>
      <c r="BO28" s="239"/>
      <c r="BP28" s="239"/>
      <c r="BQ28" s="239"/>
      <c r="BR28" s="239"/>
      <c r="BS28" s="239"/>
      <c r="BT28" s="239"/>
      <c r="BU28" s="239"/>
      <c r="BV28" s="239"/>
      <c r="BW28" s="239"/>
      <c r="BX28" s="239"/>
      <c r="BY28" s="239"/>
      <c r="BZ28" s="239"/>
      <c r="CA28" s="239"/>
      <c r="CB28" s="239"/>
      <c r="CC28" s="239"/>
      <c r="CD28" s="239"/>
      <c r="CE28" s="239"/>
      <c r="CF28" s="239"/>
      <c r="CG28" s="239"/>
      <c r="CH28" s="239"/>
      <c r="CI28" s="239"/>
      <c r="CJ28" s="239"/>
      <c r="CK28" s="239"/>
      <c r="CL28" s="239"/>
      <c r="CM28" s="239"/>
      <c r="CN28" s="239"/>
      <c r="CO28" s="239"/>
      <c r="CP28" s="239"/>
      <c r="CQ28" s="239"/>
      <c r="CR28" s="239"/>
      <c r="CS28" s="239"/>
      <c r="CT28" s="239"/>
      <c r="CU28" s="239"/>
      <c r="CV28" s="239"/>
      <c r="CW28" s="239"/>
      <c r="CX28" s="239"/>
      <c r="CY28" s="239"/>
      <c r="CZ28" s="239"/>
      <c r="DA28" s="239"/>
      <c r="DB28" s="239"/>
      <c r="DC28" s="239"/>
      <c r="DD28" s="239"/>
      <c r="DE28" s="239"/>
      <c r="DF28" s="239"/>
      <c r="DG28" s="239"/>
      <c r="DH28" s="239"/>
      <c r="DI28" s="239"/>
      <c r="DJ28" s="239"/>
      <c r="DK28" s="239"/>
      <c r="DL28" s="239"/>
      <c r="DM28" s="239"/>
      <c r="DN28" s="239"/>
      <c r="DO28" s="239"/>
      <c r="DP28" s="239"/>
      <c r="DQ28" s="239"/>
      <c r="DR28" s="239"/>
      <c r="DS28" s="239"/>
      <c r="DT28" s="239"/>
      <c r="DU28" s="239"/>
      <c r="DV28" s="239"/>
      <c r="DW28" s="239"/>
      <c r="DX28" s="239"/>
      <c r="DY28" s="239"/>
      <c r="DZ28" s="239"/>
      <c r="EA28" s="239"/>
      <c r="EB28" s="239"/>
      <c r="EC28" s="239"/>
      <c r="ED28" s="239"/>
      <c r="EE28" s="239"/>
      <c r="EF28" s="239"/>
      <c r="EG28" s="239"/>
      <c r="EH28" s="239"/>
      <c r="EI28" s="239"/>
      <c r="EJ28" s="239"/>
      <c r="EK28" s="239"/>
      <c r="EL28" s="239"/>
      <c r="EM28" s="239"/>
      <c r="EN28" s="239"/>
      <c r="EO28" s="239"/>
      <c r="EP28" s="239"/>
      <c r="EQ28" s="239"/>
      <c r="ER28" s="239"/>
      <c r="ES28" s="239"/>
      <c r="ET28" s="239"/>
      <c r="EU28" s="239"/>
      <c r="EV28" s="239"/>
      <c r="EW28" s="239"/>
      <c r="EX28" s="239"/>
      <c r="EY28" s="239"/>
      <c r="EZ28" s="239"/>
      <c r="FA28" s="239"/>
      <c r="FB28" s="239"/>
      <c r="FC28" s="239"/>
      <c r="FD28" s="239"/>
      <c r="FE28" s="239"/>
      <c r="FF28" s="239"/>
      <c r="FG28" s="239"/>
      <c r="FH28" s="239"/>
      <c r="FI28" s="239"/>
      <c r="FJ28" s="239"/>
      <c r="FK28" s="239"/>
      <c r="FL28" s="239"/>
      <c r="FM28" s="239"/>
      <c r="FN28" s="239"/>
      <c r="FO28" s="239"/>
      <c r="FP28" s="239"/>
      <c r="FQ28" s="239"/>
      <c r="FR28" s="239"/>
      <c r="FS28" s="239"/>
      <c r="FT28" s="239"/>
      <c r="FU28" s="239"/>
      <c r="FV28" s="239"/>
      <c r="FW28" s="239"/>
      <c r="FX28" s="239"/>
      <c r="FY28" s="239"/>
      <c r="FZ28" s="239"/>
      <c r="GA28" s="239"/>
      <c r="GB28" s="239"/>
      <c r="GC28" s="239"/>
      <c r="GD28" s="239"/>
      <c r="GE28" s="239"/>
      <c r="GF28" s="239"/>
      <c r="GG28" s="239"/>
      <c r="GH28" s="239"/>
      <c r="GI28" s="239"/>
      <c r="GJ28" s="239"/>
      <c r="GK28" s="239"/>
      <c r="GL28" s="239"/>
      <c r="GM28" s="239"/>
      <c r="GN28" s="239"/>
      <c r="GO28" s="239"/>
      <c r="GP28" s="239"/>
      <c r="GQ28" s="239"/>
      <c r="GR28" s="239"/>
      <c r="GS28" s="239"/>
      <c r="GT28" s="239"/>
      <c r="GU28" s="239"/>
      <c r="GV28" s="239"/>
      <c r="GW28" s="239"/>
      <c r="GX28" s="239"/>
      <c r="GY28" s="239"/>
      <c r="GZ28" s="239"/>
      <c r="HA28" s="239"/>
      <c r="HB28" s="239"/>
      <c r="HC28" s="239"/>
      <c r="HD28" s="239"/>
      <c r="HE28" s="239"/>
      <c r="HF28" s="239"/>
      <c r="HG28" s="239"/>
      <c r="HH28" s="239"/>
      <c r="HI28" s="239"/>
      <c r="HJ28" s="239"/>
      <c r="HK28" s="239"/>
      <c r="HL28" s="239"/>
      <c r="HM28" s="239"/>
      <c r="HN28" s="239"/>
      <c r="HO28" s="239"/>
      <c r="HP28" s="239"/>
      <c r="HQ28" s="239"/>
      <c r="HR28" s="239"/>
      <c r="HS28" s="239"/>
      <c r="HT28" s="239"/>
    </row>
    <row r="29" spans="2:228" ht="15" thickBot="1">
      <c r="B29" s="51">
        <v>26</v>
      </c>
      <c r="C29" s="404" t="s">
        <v>155</v>
      </c>
      <c r="D29" s="41" t="s">
        <v>98</v>
      </c>
      <c r="E29" s="431">
        <v>0.04</v>
      </c>
      <c r="F29" s="405">
        <v>0</v>
      </c>
      <c r="G29" s="41">
        <v>0</v>
      </c>
      <c r="H29" s="41">
        <v>1</v>
      </c>
      <c r="I29" s="346"/>
      <c r="J29" s="346"/>
      <c r="K29" s="41"/>
      <c r="L29" s="431"/>
      <c r="M29" s="346"/>
      <c r="N29" s="346"/>
      <c r="O29" s="41"/>
      <c r="P29" s="431"/>
      <c r="Q29" s="346"/>
      <c r="R29" s="346"/>
      <c r="S29" s="41"/>
      <c r="T29" s="431"/>
      <c r="U29" s="346"/>
      <c r="V29" s="346"/>
      <c r="W29" s="41"/>
      <c r="X29" s="223"/>
      <c r="Y29" s="36"/>
      <c r="Z29" s="217"/>
      <c r="AJ29" s="957"/>
      <c r="AK29" s="960"/>
      <c r="AL29" s="35"/>
      <c r="AM29" s="946"/>
      <c r="AN29" s="963"/>
      <c r="AO29" s="963"/>
      <c r="AP29" s="35"/>
      <c r="AQ29" s="185"/>
      <c r="AS29" s="428"/>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c r="BX29" s="237"/>
      <c r="BY29" s="237"/>
      <c r="BZ29" s="237"/>
      <c r="CA29" s="237"/>
      <c r="CB29" s="237"/>
      <c r="CC29" s="237"/>
      <c r="CD29" s="237"/>
      <c r="CE29" s="237"/>
      <c r="CF29" s="237"/>
      <c r="CG29" s="237"/>
      <c r="CH29" s="237"/>
      <c r="CI29" s="237"/>
      <c r="CJ29" s="237"/>
      <c r="CK29" s="237"/>
      <c r="CL29" s="237"/>
      <c r="CM29" s="237"/>
      <c r="CN29" s="237"/>
      <c r="CO29" s="237"/>
      <c r="CP29" s="237"/>
      <c r="CQ29" s="237"/>
      <c r="CR29" s="237"/>
      <c r="CS29" s="237"/>
      <c r="CT29" s="237"/>
      <c r="CU29" s="237"/>
      <c r="CV29" s="237"/>
      <c r="CW29" s="237"/>
      <c r="CX29" s="237"/>
      <c r="CY29" s="237"/>
      <c r="CZ29" s="237"/>
      <c r="DA29" s="237"/>
      <c r="DB29" s="237"/>
      <c r="DC29" s="237"/>
      <c r="DD29" s="237"/>
      <c r="DE29" s="237"/>
      <c r="DF29" s="237"/>
      <c r="DG29" s="237"/>
      <c r="DH29" s="237"/>
      <c r="DI29" s="237"/>
      <c r="DJ29" s="237"/>
      <c r="DK29" s="237"/>
      <c r="DL29" s="237"/>
      <c r="DM29" s="237"/>
      <c r="DN29" s="237"/>
      <c r="DO29" s="237"/>
      <c r="DP29" s="237"/>
      <c r="DQ29" s="237"/>
      <c r="DR29" s="237"/>
      <c r="DS29" s="237"/>
      <c r="DT29" s="237"/>
      <c r="DU29" s="237"/>
      <c r="DV29" s="237"/>
      <c r="DW29" s="237"/>
      <c r="DX29" s="237"/>
      <c r="DY29" s="237"/>
      <c r="DZ29" s="237"/>
      <c r="EA29" s="237"/>
      <c r="EB29" s="237"/>
      <c r="EC29" s="237"/>
      <c r="ED29" s="237"/>
      <c r="EE29" s="237"/>
      <c r="EF29" s="237"/>
      <c r="EG29" s="237"/>
      <c r="EH29" s="237"/>
      <c r="EI29" s="237"/>
      <c r="EJ29" s="237"/>
      <c r="EK29" s="237"/>
      <c r="EL29" s="237"/>
      <c r="EM29" s="237"/>
      <c r="EN29" s="237"/>
      <c r="EO29" s="237"/>
      <c r="EP29" s="237"/>
      <c r="EQ29" s="237"/>
      <c r="ER29" s="237"/>
      <c r="ES29" s="237"/>
      <c r="ET29" s="237"/>
      <c r="EU29" s="237"/>
      <c r="EV29" s="237"/>
      <c r="EW29" s="237"/>
      <c r="EX29" s="237"/>
      <c r="EY29" s="237"/>
      <c r="EZ29" s="237"/>
      <c r="FA29" s="237"/>
      <c r="FB29" s="237"/>
      <c r="FC29" s="237"/>
      <c r="FD29" s="237"/>
      <c r="FE29" s="237"/>
      <c r="FF29" s="237"/>
      <c r="FG29" s="237"/>
      <c r="FH29" s="237"/>
      <c r="FI29" s="237"/>
      <c r="FJ29" s="237"/>
      <c r="FK29" s="237"/>
      <c r="FL29" s="237"/>
      <c r="FM29" s="237"/>
      <c r="FN29" s="237"/>
      <c r="FO29" s="237"/>
      <c r="FP29" s="237"/>
      <c r="FQ29" s="237"/>
      <c r="FR29" s="237"/>
      <c r="FS29" s="237"/>
      <c r="FT29" s="237"/>
      <c r="FU29" s="237"/>
      <c r="FV29" s="237"/>
      <c r="FW29" s="237"/>
      <c r="FX29" s="237"/>
      <c r="FY29" s="237"/>
      <c r="FZ29" s="237"/>
      <c r="GA29" s="237"/>
      <c r="GB29" s="237"/>
      <c r="GC29" s="237"/>
      <c r="GD29" s="237"/>
      <c r="GE29" s="237"/>
      <c r="GF29" s="237"/>
      <c r="GG29" s="237"/>
      <c r="GH29" s="237"/>
      <c r="GI29" s="237"/>
      <c r="GJ29" s="237"/>
      <c r="GK29" s="237"/>
      <c r="GL29" s="237"/>
      <c r="GM29" s="237"/>
      <c r="GN29" s="237"/>
      <c r="GO29" s="237"/>
      <c r="GP29" s="237"/>
      <c r="GQ29" s="237"/>
      <c r="GR29" s="237"/>
      <c r="GS29" s="237"/>
      <c r="GT29" s="237"/>
      <c r="GU29" s="237"/>
      <c r="GV29" s="237"/>
      <c r="GW29" s="237"/>
      <c r="GX29" s="237"/>
      <c r="GY29" s="237"/>
      <c r="GZ29" s="237"/>
      <c r="HA29" s="237"/>
      <c r="HB29" s="237"/>
      <c r="HC29" s="237"/>
      <c r="HD29" s="237"/>
      <c r="HE29" s="237"/>
      <c r="HF29" s="237"/>
      <c r="HG29" s="237"/>
      <c r="HH29" s="237"/>
      <c r="HI29" s="237"/>
      <c r="HJ29" s="237"/>
      <c r="HK29" s="237"/>
      <c r="HL29" s="237"/>
      <c r="HM29" s="237"/>
      <c r="HN29" s="237"/>
      <c r="HO29" s="237"/>
      <c r="HP29" s="237"/>
      <c r="HQ29" s="237"/>
      <c r="HR29" s="237"/>
      <c r="HS29" s="237"/>
      <c r="HT29" s="237"/>
    </row>
    <row r="30" spans="2:228" ht="15" thickBot="1">
      <c r="B30" s="953" t="s">
        <v>156</v>
      </c>
      <c r="C30" s="954"/>
      <c r="D30" s="955"/>
      <c r="E30" s="224">
        <f>SUM(E4:E29)</f>
        <v>0.99500000000000011</v>
      </c>
      <c r="F30" s="225">
        <f>SUM(F4:F28)</f>
        <v>0</v>
      </c>
      <c r="G30" s="276">
        <f>SUM(G7:G20)</f>
        <v>152</v>
      </c>
      <c r="H30" s="277">
        <f>SUM(H7:H20)</f>
        <v>152</v>
      </c>
      <c r="I30" s="219">
        <f>MIN(I4:I29)</f>
        <v>0</v>
      </c>
      <c r="J30" s="220">
        <f>MAX(J4:J20)</f>
        <v>0</v>
      </c>
      <c r="K30" s="218">
        <f>SUM(K7:K20)</f>
        <v>0</v>
      </c>
      <c r="L30" s="221">
        <f>K30/H30</f>
        <v>0</v>
      </c>
      <c r="M30" s="220">
        <f>MIN(M4:M29)</f>
        <v>0</v>
      </c>
      <c r="N30" s="220">
        <f>MAX(N4:N20)</f>
        <v>27</v>
      </c>
      <c r="O30" s="218">
        <f>SUM(O7:O20)</f>
        <v>0</v>
      </c>
      <c r="P30" s="222">
        <f>O30/H30</f>
        <v>0</v>
      </c>
      <c r="Q30" s="219">
        <f>MIN(Q4:Q28)</f>
        <v>2</v>
      </c>
      <c r="R30" s="220">
        <f>MAX(R4:R20)</f>
        <v>51</v>
      </c>
      <c r="S30" s="218">
        <f>SUM(S7:S20)</f>
        <v>0</v>
      </c>
      <c r="T30" s="221">
        <f>S30/H30</f>
        <v>0</v>
      </c>
      <c r="U30" s="220">
        <f>MIN(U4:U28)</f>
        <v>4</v>
      </c>
      <c r="V30" s="220">
        <f>MAX(V4:V20)</f>
        <v>57</v>
      </c>
      <c r="W30" s="218">
        <f>SUM(W7:W20)</f>
        <v>0</v>
      </c>
      <c r="X30" s="221">
        <f>W30/H30</f>
        <v>0</v>
      </c>
      <c r="AJ30" s="958"/>
      <c r="AK30" s="961"/>
      <c r="AL30" s="8" t="s">
        <v>124</v>
      </c>
      <c r="AM30" s="946"/>
      <c r="AN30" s="949"/>
      <c r="AO30" s="949"/>
      <c r="AP30" s="8">
        <f t="shared" si="7"/>
        <v>0</v>
      </c>
      <c r="AQ30" s="44">
        <f>AO28-AP30</f>
        <v>3</v>
      </c>
      <c r="AS30" s="240"/>
      <c r="AT30" s="234"/>
      <c r="AU30" s="234"/>
      <c r="AV30" s="234"/>
      <c r="AW30" s="234"/>
      <c r="AX30" s="234"/>
      <c r="AY30" s="234"/>
      <c r="AZ30" s="234"/>
      <c r="BA30" s="234"/>
      <c r="BB30" s="234"/>
      <c r="BC30" s="234"/>
      <c r="BD30" s="234"/>
      <c r="BE30" s="234"/>
      <c r="BF30" s="234"/>
      <c r="BG30" s="234"/>
      <c r="BH30" s="234"/>
      <c r="BI30" s="234"/>
      <c r="BJ30" s="234"/>
      <c r="BK30" s="234"/>
      <c r="BL30" s="234"/>
      <c r="BM30" s="234"/>
      <c r="BN30" s="234"/>
      <c r="BO30" s="234"/>
      <c r="BP30" s="234"/>
      <c r="BQ30" s="234"/>
      <c r="BR30" s="234"/>
      <c r="BS30" s="234"/>
      <c r="BT30" s="234"/>
      <c r="BU30" s="234"/>
      <c r="BV30" s="234"/>
      <c r="BW30" s="234"/>
      <c r="BX30" s="234"/>
      <c r="BY30" s="234"/>
      <c r="BZ30" s="234"/>
      <c r="CA30" s="234"/>
      <c r="CB30" s="234"/>
      <c r="CC30" s="234"/>
      <c r="CD30" s="234"/>
      <c r="CE30" s="234"/>
      <c r="CF30" s="234"/>
      <c r="CG30" s="234"/>
      <c r="CH30" s="234"/>
      <c r="CI30" s="234"/>
      <c r="CJ30" s="234"/>
      <c r="CK30" s="234"/>
      <c r="CL30" s="234"/>
      <c r="CM30" s="234"/>
      <c r="CN30" s="234"/>
      <c r="CO30" s="234"/>
      <c r="CP30" s="234"/>
      <c r="CQ30" s="234"/>
      <c r="CR30" s="234"/>
      <c r="CS30" s="234"/>
      <c r="CT30" s="234"/>
      <c r="CU30" s="234"/>
      <c r="CV30" s="234"/>
      <c r="CW30" s="234"/>
      <c r="CX30" s="234"/>
      <c r="CY30" s="234"/>
      <c r="CZ30" s="234"/>
      <c r="DA30" s="234"/>
      <c r="DB30" s="234"/>
      <c r="DC30" s="234"/>
      <c r="DD30" s="234"/>
      <c r="DE30" s="234"/>
      <c r="DF30" s="234"/>
      <c r="DG30" s="234"/>
      <c r="DH30" s="234"/>
      <c r="DI30" s="234"/>
      <c r="DJ30" s="234"/>
      <c r="DK30" s="234"/>
      <c r="DL30" s="234"/>
      <c r="DM30" s="234"/>
      <c r="DN30" s="234"/>
      <c r="DO30" s="234"/>
      <c r="DP30" s="234"/>
      <c r="DQ30" s="234"/>
      <c r="DR30" s="234"/>
      <c r="DS30" s="234"/>
      <c r="DT30" s="234"/>
      <c r="DU30" s="234"/>
      <c r="DV30" s="234"/>
      <c r="DW30" s="234"/>
      <c r="DX30" s="234"/>
      <c r="DY30" s="234"/>
      <c r="DZ30" s="234"/>
      <c r="EA30" s="234"/>
      <c r="EB30" s="234"/>
      <c r="EC30" s="234"/>
      <c r="ED30" s="234"/>
      <c r="EE30" s="234"/>
      <c r="EF30" s="234"/>
      <c r="EG30" s="234"/>
      <c r="EH30" s="234"/>
      <c r="EI30" s="234"/>
      <c r="EJ30" s="234"/>
      <c r="EK30" s="234"/>
      <c r="EL30" s="234"/>
      <c r="EM30" s="234"/>
      <c r="EN30" s="234"/>
      <c r="EO30" s="234"/>
      <c r="EP30" s="234"/>
      <c r="EQ30" s="234"/>
      <c r="ER30" s="234"/>
      <c r="ES30" s="234"/>
      <c r="ET30" s="234"/>
      <c r="EU30" s="234"/>
      <c r="EV30" s="234"/>
      <c r="EW30" s="234"/>
      <c r="EX30" s="234"/>
      <c r="EY30" s="234"/>
      <c r="EZ30" s="234"/>
      <c r="FA30" s="234"/>
      <c r="FB30" s="234"/>
      <c r="FC30" s="234"/>
      <c r="FD30" s="234"/>
      <c r="FE30" s="234"/>
      <c r="FF30" s="234"/>
      <c r="FG30" s="234"/>
      <c r="FH30" s="234"/>
      <c r="FI30" s="234"/>
      <c r="FJ30" s="234"/>
      <c r="FK30" s="234"/>
      <c r="FL30" s="234"/>
      <c r="FM30" s="234"/>
      <c r="FN30" s="234"/>
      <c r="FO30" s="234"/>
      <c r="FP30" s="234"/>
      <c r="FQ30" s="234"/>
      <c r="FR30" s="234"/>
      <c r="FS30" s="234"/>
      <c r="FT30" s="234"/>
      <c r="FU30" s="234"/>
      <c r="FV30" s="234"/>
      <c r="FW30" s="234"/>
      <c r="FX30" s="234"/>
      <c r="FY30" s="234"/>
      <c r="FZ30" s="234"/>
      <c r="GA30" s="234"/>
      <c r="GB30" s="234"/>
      <c r="GC30" s="234"/>
      <c r="GD30" s="234"/>
      <c r="GE30" s="234"/>
      <c r="GF30" s="234"/>
      <c r="GG30" s="234"/>
      <c r="GH30" s="234"/>
      <c r="GI30" s="234"/>
      <c r="GJ30" s="234"/>
      <c r="GK30" s="234"/>
      <c r="GL30" s="234"/>
      <c r="GM30" s="234"/>
      <c r="GN30" s="234"/>
      <c r="GO30" s="234"/>
      <c r="GP30" s="234"/>
      <c r="GQ30" s="234"/>
      <c r="GR30" s="234"/>
      <c r="GS30" s="234"/>
      <c r="GT30" s="234"/>
      <c r="GU30" s="234"/>
      <c r="GV30" s="234"/>
      <c r="GW30" s="234"/>
      <c r="GX30" s="234"/>
      <c r="GY30" s="234"/>
      <c r="GZ30" s="234"/>
      <c r="HA30" s="234"/>
      <c r="HB30" s="234"/>
      <c r="HC30" s="234"/>
      <c r="HD30" s="234"/>
      <c r="HE30" s="234"/>
      <c r="HF30" s="234"/>
      <c r="HG30" s="234"/>
      <c r="HH30" s="234"/>
      <c r="HI30" s="234"/>
      <c r="HJ30" s="234"/>
      <c r="HK30" s="234"/>
      <c r="HL30" s="234"/>
      <c r="HM30" s="234"/>
      <c r="HN30" s="234"/>
      <c r="HO30" s="234"/>
      <c r="HP30" s="234"/>
      <c r="HQ30" s="234"/>
      <c r="HR30" s="234"/>
      <c r="HS30" s="234"/>
      <c r="HT30" s="234"/>
    </row>
    <row r="31" spans="2:228">
      <c r="AJ31" s="958"/>
      <c r="AK31" s="961"/>
      <c r="AL31" s="8" t="s">
        <v>135</v>
      </c>
      <c r="AM31" s="946"/>
      <c r="AN31" s="949"/>
      <c r="AO31" s="949"/>
      <c r="AP31" s="8">
        <f t="shared" si="7"/>
        <v>0</v>
      </c>
      <c r="AQ31" s="44">
        <f>AO28-AP31</f>
        <v>3</v>
      </c>
      <c r="AS31" s="240"/>
      <c r="AT31" s="234"/>
      <c r="AU31" s="234"/>
      <c r="AV31" s="234"/>
      <c r="AW31" s="234"/>
      <c r="AX31" s="234"/>
      <c r="AY31" s="234"/>
      <c r="AZ31" s="234"/>
      <c r="BA31" s="234"/>
      <c r="BB31" s="234"/>
      <c r="BC31" s="234"/>
      <c r="BD31" s="234"/>
      <c r="BE31" s="234"/>
      <c r="BF31" s="234"/>
      <c r="BG31" s="234"/>
      <c r="BH31" s="234"/>
      <c r="BI31" s="234"/>
      <c r="BJ31" s="234"/>
      <c r="BK31" s="234"/>
      <c r="BL31" s="234"/>
      <c r="BM31" s="234"/>
      <c r="BN31" s="234"/>
      <c r="BO31" s="234"/>
      <c r="BP31" s="234"/>
      <c r="BQ31" s="234"/>
      <c r="BR31" s="234"/>
      <c r="BS31" s="234"/>
      <c r="BT31" s="234"/>
      <c r="BU31" s="234"/>
      <c r="BV31" s="234"/>
      <c r="BW31" s="234"/>
      <c r="BX31" s="234"/>
      <c r="BY31" s="234"/>
      <c r="BZ31" s="234"/>
      <c r="CA31" s="234"/>
      <c r="CB31" s="234"/>
      <c r="CC31" s="234"/>
      <c r="CD31" s="234"/>
      <c r="CE31" s="234"/>
      <c r="CF31" s="234"/>
      <c r="CG31" s="234"/>
      <c r="CH31" s="234"/>
      <c r="CI31" s="234"/>
      <c r="CJ31" s="234"/>
      <c r="CK31" s="234"/>
      <c r="CL31" s="234"/>
      <c r="CM31" s="234"/>
      <c r="CN31" s="234"/>
      <c r="CO31" s="234"/>
      <c r="CP31" s="234"/>
      <c r="CQ31" s="234"/>
      <c r="CR31" s="234"/>
      <c r="CS31" s="234"/>
      <c r="CT31" s="234"/>
      <c r="CU31" s="234"/>
      <c r="CV31" s="234"/>
      <c r="CW31" s="234"/>
      <c r="CX31" s="234"/>
      <c r="CY31" s="234"/>
      <c r="CZ31" s="234"/>
      <c r="DA31" s="234"/>
      <c r="DB31" s="234"/>
      <c r="DC31" s="234"/>
      <c r="DD31" s="234"/>
      <c r="DE31" s="234"/>
      <c r="DF31" s="234"/>
      <c r="DG31" s="234"/>
      <c r="DH31" s="234"/>
      <c r="DI31" s="234"/>
      <c r="DJ31" s="234"/>
      <c r="DK31" s="234"/>
      <c r="DL31" s="234"/>
      <c r="DM31" s="234"/>
      <c r="DN31" s="234"/>
      <c r="DO31" s="234"/>
      <c r="DP31" s="234"/>
      <c r="DQ31" s="234"/>
      <c r="DR31" s="234"/>
      <c r="DS31" s="234"/>
      <c r="DT31" s="234"/>
      <c r="DU31" s="234"/>
      <c r="DV31" s="234"/>
      <c r="DW31" s="234"/>
      <c r="DX31" s="234"/>
      <c r="DY31" s="234"/>
      <c r="DZ31" s="234"/>
      <c r="EA31" s="234"/>
      <c r="EB31" s="234"/>
      <c r="EC31" s="234"/>
      <c r="ED31" s="234"/>
      <c r="EE31" s="234"/>
      <c r="EF31" s="234"/>
      <c r="EG31" s="234"/>
      <c r="EH31" s="234"/>
      <c r="EI31" s="234"/>
      <c r="EJ31" s="234"/>
      <c r="EK31" s="234"/>
      <c r="EL31" s="234"/>
      <c r="EM31" s="234"/>
      <c r="EN31" s="234"/>
      <c r="EO31" s="234"/>
      <c r="EP31" s="234"/>
      <c r="EQ31" s="234"/>
      <c r="ER31" s="234"/>
      <c r="ES31" s="234"/>
      <c r="ET31" s="234"/>
      <c r="EU31" s="234"/>
      <c r="EV31" s="234"/>
      <c r="EW31" s="234"/>
      <c r="EX31" s="234"/>
      <c r="EY31" s="234"/>
      <c r="EZ31" s="234"/>
      <c r="FA31" s="234"/>
      <c r="FB31" s="234"/>
      <c r="FC31" s="234"/>
      <c r="FD31" s="234"/>
      <c r="FE31" s="234"/>
      <c r="FF31" s="234"/>
      <c r="FG31" s="234"/>
      <c r="FH31" s="234"/>
      <c r="FI31" s="234"/>
      <c r="FJ31" s="234"/>
      <c r="FK31" s="234"/>
      <c r="FL31" s="234"/>
      <c r="FM31" s="234"/>
      <c r="FN31" s="234"/>
      <c r="FO31" s="234"/>
      <c r="FP31" s="234"/>
      <c r="FQ31" s="234"/>
      <c r="FR31" s="234"/>
      <c r="FS31" s="234"/>
      <c r="FT31" s="234"/>
      <c r="FU31" s="234"/>
      <c r="FV31" s="234"/>
      <c r="FW31" s="234"/>
      <c r="FX31" s="234"/>
      <c r="FY31" s="234"/>
      <c r="FZ31" s="234"/>
      <c r="GA31" s="234"/>
      <c r="GB31" s="234"/>
      <c r="GC31" s="234"/>
      <c r="GD31" s="234"/>
      <c r="GE31" s="234"/>
      <c r="GF31" s="234"/>
      <c r="GG31" s="234"/>
      <c r="GH31" s="234"/>
      <c r="GI31" s="234"/>
      <c r="GJ31" s="234"/>
      <c r="GK31" s="234"/>
      <c r="GL31" s="234"/>
      <c r="GM31" s="234"/>
      <c r="GN31" s="234"/>
      <c r="GO31" s="234"/>
      <c r="GP31" s="234"/>
      <c r="GQ31" s="234"/>
      <c r="GR31" s="234"/>
      <c r="GS31" s="234"/>
      <c r="GT31" s="234"/>
      <c r="GU31" s="234"/>
      <c r="GV31" s="234"/>
      <c r="GW31" s="234"/>
      <c r="GX31" s="234"/>
      <c r="GY31" s="234"/>
      <c r="GZ31" s="234"/>
      <c r="HA31" s="234"/>
      <c r="HB31" s="234"/>
      <c r="HC31" s="234"/>
      <c r="HD31" s="234"/>
      <c r="HE31" s="234"/>
      <c r="HF31" s="234"/>
      <c r="HG31" s="234"/>
      <c r="HH31" s="234"/>
      <c r="HI31" s="234"/>
      <c r="HJ31" s="234"/>
      <c r="HK31" s="234"/>
      <c r="HL31" s="234"/>
      <c r="HM31" s="234"/>
      <c r="HN31" s="234"/>
      <c r="HO31" s="234"/>
      <c r="HP31" s="234"/>
      <c r="HQ31" s="234"/>
      <c r="HR31" s="234"/>
      <c r="HS31" s="234"/>
      <c r="HT31" s="234"/>
    </row>
    <row r="32" spans="2:228" ht="15" customHeight="1" thickBot="1">
      <c r="I32" s="7"/>
      <c r="AJ32" s="959"/>
      <c r="AK32" s="962"/>
      <c r="AL32" s="41" t="s">
        <v>137</v>
      </c>
      <c r="AM32" s="947"/>
      <c r="AN32" s="950"/>
      <c r="AO32" s="950"/>
      <c r="AP32" s="41">
        <f t="shared" si="7"/>
        <v>0</v>
      </c>
      <c r="AQ32" s="252">
        <f>AO28-AP32</f>
        <v>3</v>
      </c>
      <c r="AS32" s="241"/>
      <c r="AT32" s="242"/>
      <c r="AU32" s="242"/>
      <c r="AV32" s="242"/>
      <c r="AW32" s="242"/>
      <c r="AX32" s="242"/>
      <c r="AY32" s="242"/>
      <c r="AZ32" s="242"/>
      <c r="BA32" s="242"/>
      <c r="BB32" s="242"/>
      <c r="BC32" s="242"/>
      <c r="BD32" s="242"/>
      <c r="BE32" s="242"/>
      <c r="BF32" s="242"/>
      <c r="BG32" s="242"/>
      <c r="BH32" s="242"/>
      <c r="BI32" s="242"/>
      <c r="BJ32" s="242"/>
      <c r="BK32" s="242"/>
      <c r="BL32" s="242"/>
      <c r="BM32" s="242"/>
      <c r="BN32" s="242"/>
      <c r="BO32" s="242"/>
      <c r="BP32" s="242"/>
      <c r="BQ32" s="242"/>
      <c r="BR32" s="242"/>
      <c r="BS32" s="242"/>
      <c r="BT32" s="242"/>
      <c r="BU32" s="242"/>
      <c r="BV32" s="242"/>
      <c r="BW32" s="242"/>
      <c r="BX32" s="242"/>
      <c r="BY32" s="242"/>
      <c r="BZ32" s="242"/>
      <c r="CA32" s="242"/>
      <c r="CB32" s="242"/>
      <c r="CC32" s="242"/>
      <c r="CD32" s="242"/>
      <c r="CE32" s="242"/>
      <c r="CF32" s="242"/>
      <c r="CG32" s="242"/>
      <c r="CH32" s="242"/>
      <c r="CI32" s="242"/>
      <c r="CJ32" s="242"/>
      <c r="CK32" s="242"/>
      <c r="CL32" s="242"/>
      <c r="CM32" s="242"/>
      <c r="CN32" s="242"/>
      <c r="CO32" s="242"/>
      <c r="CP32" s="242"/>
      <c r="CQ32" s="242"/>
      <c r="CR32" s="242"/>
      <c r="CS32" s="242"/>
      <c r="CT32" s="242"/>
      <c r="CU32" s="242"/>
      <c r="CV32" s="242"/>
      <c r="CW32" s="242"/>
      <c r="CX32" s="242"/>
      <c r="CY32" s="242"/>
      <c r="CZ32" s="242"/>
      <c r="DA32" s="242"/>
      <c r="DB32" s="242"/>
      <c r="DC32" s="242"/>
      <c r="DD32" s="242"/>
      <c r="DE32" s="242"/>
      <c r="DF32" s="242"/>
      <c r="DG32" s="242"/>
      <c r="DH32" s="242"/>
      <c r="DI32" s="242"/>
      <c r="DJ32" s="242"/>
      <c r="DK32" s="242"/>
      <c r="DL32" s="242"/>
      <c r="DM32" s="242"/>
      <c r="DN32" s="242"/>
      <c r="DO32" s="242"/>
      <c r="DP32" s="242"/>
      <c r="DQ32" s="242"/>
      <c r="DR32" s="242"/>
      <c r="DS32" s="242"/>
      <c r="DT32" s="242"/>
      <c r="DU32" s="242"/>
      <c r="DV32" s="242"/>
      <c r="DW32" s="242"/>
      <c r="DX32" s="242"/>
      <c r="DY32" s="242"/>
      <c r="DZ32" s="242"/>
      <c r="EA32" s="242"/>
      <c r="EB32" s="242"/>
      <c r="EC32" s="242"/>
      <c r="ED32" s="242"/>
      <c r="EE32" s="242"/>
      <c r="EF32" s="242"/>
      <c r="EG32" s="242"/>
      <c r="EH32" s="242"/>
      <c r="EI32" s="242"/>
      <c r="EJ32" s="242"/>
      <c r="EK32" s="242"/>
      <c r="EL32" s="242"/>
      <c r="EM32" s="242"/>
      <c r="EN32" s="242"/>
      <c r="EO32" s="242"/>
      <c r="EP32" s="242"/>
      <c r="EQ32" s="242"/>
      <c r="ER32" s="242"/>
      <c r="ES32" s="242"/>
      <c r="ET32" s="242"/>
      <c r="EU32" s="242"/>
      <c r="EV32" s="242"/>
      <c r="EW32" s="242"/>
      <c r="EX32" s="242"/>
      <c r="EY32" s="242"/>
      <c r="EZ32" s="242"/>
      <c r="FA32" s="242"/>
      <c r="FB32" s="242"/>
      <c r="FC32" s="242"/>
      <c r="FD32" s="242"/>
      <c r="FE32" s="242"/>
      <c r="FF32" s="242"/>
      <c r="FG32" s="242"/>
      <c r="FH32" s="242"/>
      <c r="FI32" s="242"/>
      <c r="FJ32" s="242"/>
      <c r="FK32" s="242"/>
      <c r="FL32" s="242"/>
      <c r="FM32" s="242"/>
      <c r="FN32" s="242"/>
      <c r="FO32" s="242"/>
      <c r="FP32" s="242"/>
      <c r="FQ32" s="242"/>
      <c r="FR32" s="242"/>
      <c r="FS32" s="242"/>
      <c r="FT32" s="242"/>
      <c r="FU32" s="242"/>
      <c r="FV32" s="242"/>
      <c r="FW32" s="242"/>
      <c r="FX32" s="242"/>
      <c r="FY32" s="242"/>
      <c r="FZ32" s="242"/>
      <c r="GA32" s="242"/>
      <c r="GB32" s="242"/>
      <c r="GC32" s="242"/>
      <c r="GD32" s="242"/>
      <c r="GE32" s="242"/>
      <c r="GF32" s="242"/>
      <c r="GG32" s="242"/>
      <c r="GH32" s="242"/>
      <c r="GI32" s="242"/>
      <c r="GJ32" s="242"/>
      <c r="GK32" s="242"/>
      <c r="GL32" s="242"/>
      <c r="GM32" s="242"/>
      <c r="GN32" s="242"/>
      <c r="GO32" s="242"/>
      <c r="GP32" s="242"/>
      <c r="GQ32" s="242"/>
      <c r="GR32" s="242"/>
      <c r="GS32" s="242"/>
      <c r="GT32" s="242"/>
      <c r="GU32" s="242"/>
      <c r="GV32" s="242"/>
      <c r="GW32" s="242"/>
      <c r="GX32" s="242"/>
      <c r="GY32" s="242"/>
      <c r="GZ32" s="242"/>
      <c r="HA32" s="242"/>
      <c r="HB32" s="242"/>
      <c r="HC32" s="242"/>
      <c r="HD32" s="242"/>
      <c r="HE32" s="242"/>
      <c r="HF32" s="242"/>
      <c r="HG32" s="242"/>
      <c r="HH32" s="242"/>
      <c r="HI32" s="242"/>
      <c r="HJ32" s="242"/>
      <c r="HK32" s="242"/>
      <c r="HL32" s="242"/>
      <c r="HM32" s="242"/>
      <c r="HN32" s="242"/>
      <c r="HO32" s="242"/>
      <c r="HP32" s="242"/>
      <c r="HQ32" s="242"/>
      <c r="HR32" s="242"/>
      <c r="HS32" s="242"/>
      <c r="HT32" s="242"/>
    </row>
    <row r="33" spans="36:228">
      <c r="AJ33" s="964">
        <v>8</v>
      </c>
      <c r="AK33" s="966" t="s">
        <v>157</v>
      </c>
      <c r="AL33" s="42" t="s">
        <v>132</v>
      </c>
      <c r="AM33" s="945" t="s">
        <v>35</v>
      </c>
      <c r="AN33" s="945">
        <f>G11</f>
        <v>3</v>
      </c>
      <c r="AO33" s="945">
        <f>AN33</f>
        <v>3</v>
      </c>
      <c r="AP33" s="42">
        <f t="shared" si="7"/>
        <v>0</v>
      </c>
      <c r="AQ33" s="43">
        <f>AO33-AP33</f>
        <v>3</v>
      </c>
      <c r="AS33" s="238"/>
      <c r="AT33" s="239"/>
      <c r="AU33" s="239"/>
      <c r="AV33" s="239"/>
      <c r="AW33" s="239"/>
      <c r="AX33" s="239"/>
      <c r="AY33" s="239"/>
      <c r="AZ33" s="239"/>
      <c r="BA33" s="239"/>
      <c r="BB33" s="239"/>
      <c r="BC33" s="239"/>
      <c r="BD33" s="239"/>
      <c r="BE33" s="239"/>
      <c r="BF33" s="239"/>
      <c r="BG33" s="239"/>
      <c r="BH33" s="239"/>
      <c r="BI33" s="239"/>
      <c r="BJ33" s="239"/>
      <c r="BK33" s="239"/>
      <c r="BL33" s="239"/>
      <c r="BM33" s="239"/>
      <c r="BN33" s="239"/>
      <c r="BO33" s="239"/>
      <c r="BP33" s="239"/>
      <c r="BQ33" s="239"/>
      <c r="BR33" s="239"/>
      <c r="BS33" s="239"/>
      <c r="BT33" s="239"/>
      <c r="BU33" s="239"/>
      <c r="BV33" s="239"/>
      <c r="BW33" s="239"/>
      <c r="BX33" s="239"/>
      <c r="BY33" s="239"/>
      <c r="BZ33" s="239"/>
      <c r="CA33" s="239"/>
      <c r="CB33" s="239"/>
      <c r="CC33" s="239"/>
      <c r="CD33" s="239"/>
      <c r="CE33" s="239"/>
      <c r="CF33" s="239"/>
      <c r="CG33" s="239"/>
      <c r="CH33" s="239"/>
      <c r="CI33" s="239"/>
      <c r="CJ33" s="239"/>
      <c r="CK33" s="239"/>
      <c r="CL33" s="239"/>
      <c r="CM33" s="239"/>
      <c r="CN33" s="239"/>
      <c r="CO33" s="239"/>
      <c r="CP33" s="239"/>
      <c r="CQ33" s="239"/>
      <c r="CR33" s="239"/>
      <c r="CS33" s="239"/>
      <c r="CT33" s="239"/>
      <c r="CU33" s="239"/>
      <c r="CV33" s="239"/>
      <c r="CW33" s="239"/>
      <c r="CX33" s="239"/>
      <c r="CY33" s="239"/>
      <c r="CZ33" s="239"/>
      <c r="DA33" s="239"/>
      <c r="DB33" s="239"/>
      <c r="DC33" s="239"/>
      <c r="DD33" s="239"/>
      <c r="DE33" s="239"/>
      <c r="DF33" s="239"/>
      <c r="DG33" s="239"/>
      <c r="DH33" s="239"/>
      <c r="DI33" s="239"/>
      <c r="DJ33" s="239"/>
      <c r="DK33" s="239"/>
      <c r="DL33" s="239"/>
      <c r="DM33" s="239"/>
      <c r="DN33" s="239"/>
      <c r="DO33" s="239"/>
      <c r="DP33" s="239"/>
      <c r="DQ33" s="239"/>
      <c r="DR33" s="239"/>
      <c r="DS33" s="239"/>
      <c r="DT33" s="239"/>
      <c r="DU33" s="239"/>
      <c r="DV33" s="239"/>
      <c r="DW33" s="239"/>
      <c r="DX33" s="239"/>
      <c r="DY33" s="239"/>
      <c r="DZ33" s="239"/>
      <c r="EA33" s="239"/>
      <c r="EB33" s="239"/>
      <c r="EC33" s="239"/>
      <c r="ED33" s="239"/>
      <c r="EE33" s="239"/>
      <c r="EF33" s="239"/>
      <c r="EG33" s="239"/>
      <c r="EH33" s="239"/>
      <c r="EI33" s="239"/>
      <c r="EJ33" s="239"/>
      <c r="EK33" s="239"/>
      <c r="EL33" s="239"/>
      <c r="EM33" s="239"/>
      <c r="EN33" s="239"/>
      <c r="EO33" s="239"/>
      <c r="EP33" s="239"/>
      <c r="EQ33" s="239"/>
      <c r="ER33" s="239"/>
      <c r="ES33" s="239"/>
      <c r="ET33" s="239"/>
      <c r="EU33" s="239"/>
      <c r="EV33" s="239"/>
      <c r="EW33" s="239"/>
      <c r="EX33" s="239"/>
      <c r="EY33" s="239"/>
      <c r="EZ33" s="239"/>
      <c r="FA33" s="239"/>
      <c r="FB33" s="239"/>
      <c r="FC33" s="239"/>
      <c r="FD33" s="239"/>
      <c r="FE33" s="239"/>
      <c r="FF33" s="239"/>
      <c r="FG33" s="239"/>
      <c r="FH33" s="239"/>
      <c r="FI33" s="239"/>
      <c r="FJ33" s="239"/>
      <c r="FK33" s="239"/>
      <c r="FL33" s="239"/>
      <c r="FM33" s="239"/>
      <c r="FN33" s="239"/>
      <c r="FO33" s="239"/>
      <c r="FP33" s="239"/>
      <c r="FQ33" s="239"/>
      <c r="FR33" s="239"/>
      <c r="FS33" s="239"/>
      <c r="FT33" s="239"/>
      <c r="FU33" s="239"/>
      <c r="FV33" s="239"/>
      <c r="FW33" s="239"/>
      <c r="FX33" s="239"/>
      <c r="FY33" s="239"/>
      <c r="FZ33" s="239"/>
      <c r="GA33" s="239"/>
      <c r="GB33" s="239"/>
      <c r="GC33" s="239"/>
      <c r="GD33" s="239"/>
      <c r="GE33" s="239"/>
      <c r="GF33" s="239"/>
      <c r="GG33" s="239"/>
      <c r="GH33" s="239"/>
      <c r="GI33" s="239"/>
      <c r="GJ33" s="239"/>
      <c r="GK33" s="239"/>
      <c r="GL33" s="239"/>
      <c r="GM33" s="239"/>
      <c r="GN33" s="239"/>
      <c r="GO33" s="239"/>
      <c r="GP33" s="239"/>
      <c r="GQ33" s="239"/>
      <c r="GR33" s="239"/>
      <c r="GS33" s="239"/>
      <c r="GT33" s="239"/>
      <c r="GU33" s="239"/>
      <c r="GV33" s="239"/>
      <c r="GW33" s="239"/>
      <c r="GX33" s="239"/>
      <c r="GY33" s="239"/>
      <c r="GZ33" s="239"/>
      <c r="HA33" s="239"/>
      <c r="HB33" s="239"/>
      <c r="HC33" s="239"/>
      <c r="HD33" s="239"/>
      <c r="HE33" s="239"/>
      <c r="HF33" s="239"/>
      <c r="HG33" s="239"/>
      <c r="HH33" s="239"/>
      <c r="HI33" s="239"/>
      <c r="HJ33" s="239"/>
      <c r="HK33" s="239"/>
      <c r="HL33" s="239"/>
      <c r="HM33" s="239"/>
      <c r="HN33" s="239"/>
      <c r="HO33" s="239"/>
      <c r="HP33" s="239"/>
      <c r="HQ33" s="239"/>
      <c r="HR33" s="239"/>
      <c r="HS33" s="239"/>
      <c r="HT33" s="239"/>
    </row>
    <row r="34" spans="36:228">
      <c r="AJ34" s="965"/>
      <c r="AK34" s="967"/>
      <c r="AL34" s="8" t="s">
        <v>124</v>
      </c>
      <c r="AM34" s="946"/>
      <c r="AN34" s="946"/>
      <c r="AO34" s="946"/>
      <c r="AP34" s="8">
        <f t="shared" si="7"/>
        <v>0</v>
      </c>
      <c r="AQ34" s="44">
        <f>AO33-AP34</f>
        <v>3</v>
      </c>
      <c r="AS34" s="240"/>
      <c r="AT34" s="234"/>
      <c r="AU34" s="234"/>
      <c r="AV34" s="234"/>
      <c r="AW34" s="234"/>
      <c r="AX34" s="234"/>
      <c r="AY34" s="234"/>
      <c r="AZ34" s="234"/>
      <c r="BA34" s="234"/>
      <c r="BB34" s="234"/>
      <c r="BC34" s="234"/>
      <c r="BD34" s="234"/>
      <c r="BE34" s="234"/>
      <c r="BF34" s="234"/>
      <c r="BG34" s="234"/>
      <c r="BH34" s="234"/>
      <c r="BI34" s="234"/>
      <c r="BJ34" s="234"/>
      <c r="BK34" s="234"/>
      <c r="BL34" s="234"/>
      <c r="BM34" s="234"/>
      <c r="BN34" s="234"/>
      <c r="BO34" s="234"/>
      <c r="BP34" s="234"/>
      <c r="BQ34" s="234"/>
      <c r="BR34" s="234"/>
      <c r="BS34" s="234"/>
      <c r="BT34" s="234"/>
      <c r="BU34" s="234"/>
      <c r="BV34" s="234"/>
      <c r="BW34" s="234"/>
      <c r="BX34" s="234"/>
      <c r="BY34" s="234"/>
      <c r="BZ34" s="234"/>
      <c r="CA34" s="234"/>
      <c r="CB34" s="234"/>
      <c r="CC34" s="234"/>
      <c r="CD34" s="234"/>
      <c r="CE34" s="234"/>
      <c r="CF34" s="234"/>
      <c r="CG34" s="234"/>
      <c r="CH34" s="234"/>
      <c r="CI34" s="234"/>
      <c r="CJ34" s="234"/>
      <c r="CK34" s="234"/>
      <c r="CL34" s="234"/>
      <c r="CM34" s="234"/>
      <c r="CN34" s="234"/>
      <c r="CO34" s="234"/>
      <c r="CP34" s="234"/>
      <c r="CQ34" s="234"/>
      <c r="CR34" s="234"/>
      <c r="CS34" s="234"/>
      <c r="CT34" s="234"/>
      <c r="CU34" s="234"/>
      <c r="CV34" s="234"/>
      <c r="CW34" s="234"/>
      <c r="CX34" s="234"/>
      <c r="CY34" s="234"/>
      <c r="CZ34" s="234"/>
      <c r="DA34" s="234"/>
      <c r="DB34" s="234"/>
      <c r="DC34" s="234"/>
      <c r="DD34" s="234"/>
      <c r="DE34" s="234"/>
      <c r="DF34" s="234"/>
      <c r="DG34" s="234"/>
      <c r="DH34" s="234"/>
      <c r="DI34" s="234"/>
      <c r="DJ34" s="234"/>
      <c r="DK34" s="234"/>
      <c r="DL34" s="234"/>
      <c r="DM34" s="234"/>
      <c r="DN34" s="234"/>
      <c r="DO34" s="234"/>
      <c r="DP34" s="234"/>
      <c r="DQ34" s="234"/>
      <c r="DR34" s="234"/>
      <c r="DS34" s="234"/>
      <c r="DT34" s="234"/>
      <c r="DU34" s="234"/>
      <c r="DV34" s="234"/>
      <c r="DW34" s="234"/>
      <c r="DX34" s="234"/>
      <c r="DY34" s="234"/>
      <c r="DZ34" s="234"/>
      <c r="EA34" s="234"/>
      <c r="EB34" s="234"/>
      <c r="EC34" s="234"/>
      <c r="ED34" s="234"/>
      <c r="EE34" s="234"/>
      <c r="EF34" s="234"/>
      <c r="EG34" s="234"/>
      <c r="EH34" s="234"/>
      <c r="EI34" s="234"/>
      <c r="EJ34" s="234"/>
      <c r="EK34" s="234"/>
      <c r="EL34" s="234"/>
      <c r="EM34" s="234"/>
      <c r="EN34" s="234"/>
      <c r="EO34" s="234"/>
      <c r="EP34" s="234"/>
      <c r="EQ34" s="234"/>
      <c r="ER34" s="234"/>
      <c r="ES34" s="234"/>
      <c r="ET34" s="234"/>
      <c r="EU34" s="234"/>
      <c r="EV34" s="234"/>
      <c r="EW34" s="234"/>
      <c r="EX34" s="234"/>
      <c r="EY34" s="234"/>
      <c r="EZ34" s="234"/>
      <c r="FA34" s="234"/>
      <c r="FB34" s="234"/>
      <c r="FC34" s="234"/>
      <c r="FD34" s="234"/>
      <c r="FE34" s="234"/>
      <c r="FF34" s="234"/>
      <c r="FG34" s="234"/>
      <c r="FH34" s="234"/>
      <c r="FI34" s="234"/>
      <c r="FJ34" s="234"/>
      <c r="FK34" s="234"/>
      <c r="FL34" s="234"/>
      <c r="FM34" s="234"/>
      <c r="FN34" s="234"/>
      <c r="FO34" s="234"/>
      <c r="FP34" s="234"/>
      <c r="FQ34" s="234"/>
      <c r="FR34" s="234"/>
      <c r="FS34" s="234"/>
      <c r="FT34" s="234"/>
      <c r="FU34" s="234"/>
      <c r="FV34" s="234"/>
      <c r="FW34" s="234"/>
      <c r="FX34" s="234"/>
      <c r="FY34" s="234"/>
      <c r="FZ34" s="234"/>
      <c r="GA34" s="234"/>
      <c r="GB34" s="234"/>
      <c r="GC34" s="234"/>
      <c r="GD34" s="234"/>
      <c r="GE34" s="234"/>
      <c r="GF34" s="234"/>
      <c r="GG34" s="234"/>
      <c r="GH34" s="234"/>
      <c r="GI34" s="234"/>
      <c r="GJ34" s="234"/>
      <c r="GK34" s="234"/>
      <c r="GL34" s="234"/>
      <c r="GM34" s="234"/>
      <c r="GN34" s="234"/>
      <c r="GO34" s="234"/>
      <c r="GP34" s="234"/>
      <c r="GQ34" s="234"/>
      <c r="GR34" s="234"/>
      <c r="GS34" s="234"/>
      <c r="GT34" s="234"/>
      <c r="GU34" s="234"/>
      <c r="GV34" s="234"/>
      <c r="GW34" s="234"/>
      <c r="GX34" s="234"/>
      <c r="GY34" s="234"/>
      <c r="GZ34" s="234"/>
      <c r="HA34" s="234"/>
      <c r="HB34" s="234"/>
      <c r="HC34" s="234"/>
      <c r="HD34" s="234"/>
      <c r="HE34" s="234"/>
      <c r="HF34" s="234"/>
      <c r="HG34" s="234"/>
      <c r="HH34" s="234"/>
      <c r="HI34" s="234"/>
      <c r="HJ34" s="234"/>
      <c r="HK34" s="234"/>
      <c r="HL34" s="234"/>
      <c r="HM34" s="234"/>
      <c r="HN34" s="234"/>
      <c r="HO34" s="234"/>
      <c r="HP34" s="234"/>
      <c r="HQ34" s="234"/>
      <c r="HR34" s="234"/>
      <c r="HS34" s="234"/>
      <c r="HT34" s="234"/>
    </row>
    <row r="35" spans="36:228">
      <c r="AJ35" s="965"/>
      <c r="AK35" s="967"/>
      <c r="AL35" s="8" t="s">
        <v>135</v>
      </c>
      <c r="AM35" s="946"/>
      <c r="AN35" s="946"/>
      <c r="AO35" s="946"/>
      <c r="AP35" s="8">
        <f t="shared" si="7"/>
        <v>0</v>
      </c>
      <c r="AQ35" s="44">
        <f>AO33-AP35</f>
        <v>3</v>
      </c>
      <c r="AS35" s="240"/>
      <c r="AT35" s="234"/>
      <c r="AU35" s="234"/>
      <c r="AV35" s="234"/>
      <c r="AW35" s="234"/>
      <c r="AX35" s="234"/>
      <c r="AY35" s="234"/>
      <c r="AZ35" s="234"/>
      <c r="BA35" s="234"/>
      <c r="BB35" s="234"/>
      <c r="BC35" s="234"/>
      <c r="BD35" s="234"/>
      <c r="BE35" s="234"/>
      <c r="BF35" s="234"/>
      <c r="BG35" s="234"/>
      <c r="BH35" s="234"/>
      <c r="BI35" s="234"/>
      <c r="BJ35" s="234"/>
      <c r="BK35" s="234"/>
      <c r="BL35" s="234"/>
      <c r="BM35" s="234"/>
      <c r="BN35" s="234"/>
      <c r="BO35" s="234"/>
      <c r="BP35" s="234"/>
      <c r="BQ35" s="234"/>
      <c r="BR35" s="234"/>
      <c r="BS35" s="234"/>
      <c r="BT35" s="234"/>
      <c r="BU35" s="234"/>
      <c r="BV35" s="234"/>
      <c r="BW35" s="234"/>
      <c r="BX35" s="234"/>
      <c r="BY35" s="234"/>
      <c r="BZ35" s="234"/>
      <c r="CA35" s="234"/>
      <c r="CB35" s="234"/>
      <c r="CC35" s="234"/>
      <c r="CD35" s="234"/>
      <c r="CE35" s="234"/>
      <c r="CF35" s="234"/>
      <c r="CG35" s="234"/>
      <c r="CH35" s="234"/>
      <c r="CI35" s="234"/>
      <c r="CJ35" s="234"/>
      <c r="CK35" s="234"/>
      <c r="CL35" s="234"/>
      <c r="CM35" s="234"/>
      <c r="CN35" s="234"/>
      <c r="CO35" s="234"/>
      <c r="CP35" s="234"/>
      <c r="CQ35" s="234"/>
      <c r="CR35" s="234"/>
      <c r="CS35" s="234"/>
      <c r="CT35" s="234"/>
      <c r="CU35" s="234"/>
      <c r="CV35" s="234"/>
      <c r="CW35" s="234"/>
      <c r="CX35" s="234"/>
      <c r="CY35" s="234"/>
      <c r="CZ35" s="234"/>
      <c r="DA35" s="234"/>
      <c r="DB35" s="234"/>
      <c r="DC35" s="234"/>
      <c r="DD35" s="234"/>
      <c r="DE35" s="234"/>
      <c r="DF35" s="234"/>
      <c r="DG35" s="234"/>
      <c r="DH35" s="234"/>
      <c r="DI35" s="234"/>
      <c r="DJ35" s="234"/>
      <c r="DK35" s="234"/>
      <c r="DL35" s="234"/>
      <c r="DM35" s="234"/>
      <c r="DN35" s="234"/>
      <c r="DO35" s="234"/>
      <c r="DP35" s="234"/>
      <c r="DQ35" s="234"/>
      <c r="DR35" s="234"/>
      <c r="DS35" s="234"/>
      <c r="DT35" s="234"/>
      <c r="DU35" s="234"/>
      <c r="DV35" s="234"/>
      <c r="DW35" s="234"/>
      <c r="DX35" s="234"/>
      <c r="DY35" s="234"/>
      <c r="DZ35" s="234"/>
      <c r="EA35" s="234"/>
      <c r="EB35" s="234"/>
      <c r="EC35" s="234"/>
      <c r="ED35" s="234"/>
      <c r="EE35" s="234"/>
      <c r="EF35" s="234"/>
      <c r="EG35" s="234"/>
      <c r="EH35" s="234"/>
      <c r="EI35" s="234"/>
      <c r="EJ35" s="234"/>
      <c r="EK35" s="234"/>
      <c r="EL35" s="234"/>
      <c r="EM35" s="234"/>
      <c r="EN35" s="234"/>
      <c r="EO35" s="234"/>
      <c r="EP35" s="234"/>
      <c r="EQ35" s="234"/>
      <c r="ER35" s="234"/>
      <c r="ES35" s="234"/>
      <c r="ET35" s="234"/>
      <c r="EU35" s="234"/>
      <c r="EV35" s="234"/>
      <c r="EW35" s="234"/>
      <c r="EX35" s="234"/>
      <c r="EY35" s="234"/>
      <c r="EZ35" s="234"/>
      <c r="FA35" s="234"/>
      <c r="FB35" s="234"/>
      <c r="FC35" s="234"/>
      <c r="FD35" s="234"/>
      <c r="FE35" s="234"/>
      <c r="FF35" s="234"/>
      <c r="FG35" s="234"/>
      <c r="FH35" s="234"/>
      <c r="FI35" s="234"/>
      <c r="FJ35" s="234"/>
      <c r="FK35" s="234"/>
      <c r="FL35" s="234"/>
      <c r="FM35" s="234"/>
      <c r="FN35" s="234"/>
      <c r="FO35" s="234"/>
      <c r="FP35" s="234"/>
      <c r="FQ35" s="234"/>
      <c r="FR35" s="234"/>
      <c r="FS35" s="234"/>
      <c r="FT35" s="234"/>
      <c r="FU35" s="234"/>
      <c r="FV35" s="234"/>
      <c r="FW35" s="234"/>
      <c r="FX35" s="234"/>
      <c r="FY35" s="234"/>
      <c r="FZ35" s="234"/>
      <c r="GA35" s="234"/>
      <c r="GB35" s="234"/>
      <c r="GC35" s="234"/>
      <c r="GD35" s="234"/>
      <c r="GE35" s="234"/>
      <c r="GF35" s="234"/>
      <c r="GG35" s="234"/>
      <c r="GH35" s="234"/>
      <c r="GI35" s="234"/>
      <c r="GJ35" s="234"/>
      <c r="GK35" s="234"/>
      <c r="GL35" s="234"/>
      <c r="GM35" s="234"/>
      <c r="GN35" s="234"/>
      <c r="GO35" s="234"/>
      <c r="GP35" s="234"/>
      <c r="GQ35" s="234"/>
      <c r="GR35" s="234"/>
      <c r="GS35" s="234"/>
      <c r="GT35" s="234"/>
      <c r="GU35" s="234"/>
      <c r="GV35" s="234"/>
      <c r="GW35" s="234"/>
      <c r="GX35" s="234"/>
      <c r="GY35" s="234"/>
      <c r="GZ35" s="234"/>
      <c r="HA35" s="234"/>
      <c r="HB35" s="234"/>
      <c r="HC35" s="234"/>
      <c r="HD35" s="234"/>
      <c r="HE35" s="234"/>
      <c r="HF35" s="234"/>
      <c r="HG35" s="234"/>
      <c r="HH35" s="234"/>
      <c r="HI35" s="234"/>
      <c r="HJ35" s="234"/>
      <c r="HK35" s="234"/>
      <c r="HL35" s="234"/>
      <c r="HM35" s="234"/>
      <c r="HN35" s="234"/>
      <c r="HO35" s="234"/>
      <c r="HP35" s="234"/>
      <c r="HQ35" s="234"/>
      <c r="HR35" s="234"/>
      <c r="HS35" s="234"/>
      <c r="HT35" s="234"/>
    </row>
    <row r="36" spans="36:228" ht="15" thickBot="1">
      <c r="AJ36" s="996"/>
      <c r="AK36" s="997"/>
      <c r="AL36" s="41" t="s">
        <v>137</v>
      </c>
      <c r="AM36" s="947"/>
      <c r="AN36" s="947"/>
      <c r="AO36" s="947"/>
      <c r="AP36" s="41">
        <f t="shared" si="7"/>
        <v>0</v>
      </c>
      <c r="AQ36" s="45">
        <f>AO33-AP36</f>
        <v>3</v>
      </c>
      <c r="AS36" s="241"/>
      <c r="AT36" s="242"/>
      <c r="AU36" s="242"/>
      <c r="AV36" s="242"/>
      <c r="AW36" s="242"/>
      <c r="AX36" s="242"/>
      <c r="AY36" s="242"/>
      <c r="AZ36" s="242"/>
      <c r="BA36" s="242"/>
      <c r="BB36" s="242"/>
      <c r="BC36" s="242"/>
      <c r="BD36" s="242"/>
      <c r="BE36" s="242"/>
      <c r="BF36" s="242"/>
      <c r="BG36" s="242"/>
      <c r="BH36" s="242"/>
      <c r="BI36" s="242"/>
      <c r="BJ36" s="242"/>
      <c r="BK36" s="242"/>
      <c r="BL36" s="242"/>
      <c r="BM36" s="242"/>
      <c r="BN36" s="242"/>
      <c r="BO36" s="242"/>
      <c r="BP36" s="242"/>
      <c r="BQ36" s="242"/>
      <c r="BR36" s="242"/>
      <c r="BS36" s="242"/>
      <c r="BT36" s="242"/>
      <c r="BU36" s="242"/>
      <c r="BV36" s="242"/>
      <c r="BW36" s="242"/>
      <c r="BX36" s="242"/>
      <c r="BY36" s="242"/>
      <c r="BZ36" s="242"/>
      <c r="CA36" s="242"/>
      <c r="CB36" s="242"/>
      <c r="CC36" s="242"/>
      <c r="CD36" s="242"/>
      <c r="CE36" s="242"/>
      <c r="CF36" s="242"/>
      <c r="CG36" s="242"/>
      <c r="CH36" s="242"/>
      <c r="CI36" s="242"/>
      <c r="CJ36" s="242"/>
      <c r="CK36" s="242"/>
      <c r="CL36" s="242"/>
      <c r="CM36" s="242"/>
      <c r="CN36" s="242"/>
      <c r="CO36" s="242"/>
      <c r="CP36" s="242"/>
      <c r="CQ36" s="242"/>
      <c r="CR36" s="242"/>
      <c r="CS36" s="242"/>
      <c r="CT36" s="242"/>
      <c r="CU36" s="242"/>
      <c r="CV36" s="242"/>
      <c r="CW36" s="242"/>
      <c r="CX36" s="242"/>
      <c r="CY36" s="242"/>
      <c r="CZ36" s="242"/>
      <c r="DA36" s="242"/>
      <c r="DB36" s="242"/>
      <c r="DC36" s="242"/>
      <c r="DD36" s="242"/>
      <c r="DE36" s="242"/>
      <c r="DF36" s="242"/>
      <c r="DG36" s="242"/>
      <c r="DH36" s="242"/>
      <c r="DI36" s="242"/>
      <c r="DJ36" s="242"/>
      <c r="DK36" s="242"/>
      <c r="DL36" s="242"/>
      <c r="DM36" s="242"/>
      <c r="DN36" s="242"/>
      <c r="DO36" s="242"/>
      <c r="DP36" s="242"/>
      <c r="DQ36" s="242"/>
      <c r="DR36" s="242"/>
      <c r="DS36" s="242"/>
      <c r="DT36" s="242"/>
      <c r="DU36" s="242"/>
      <c r="DV36" s="242"/>
      <c r="DW36" s="242"/>
      <c r="DX36" s="242"/>
      <c r="DY36" s="242"/>
      <c r="DZ36" s="242"/>
      <c r="EA36" s="242"/>
      <c r="EB36" s="242"/>
      <c r="EC36" s="242"/>
      <c r="ED36" s="242"/>
      <c r="EE36" s="242"/>
      <c r="EF36" s="242"/>
      <c r="EG36" s="242"/>
      <c r="EH36" s="242"/>
      <c r="EI36" s="242"/>
      <c r="EJ36" s="242"/>
      <c r="EK36" s="242"/>
      <c r="EL36" s="242"/>
      <c r="EM36" s="242"/>
      <c r="EN36" s="242"/>
      <c r="EO36" s="242"/>
      <c r="EP36" s="242"/>
      <c r="EQ36" s="242"/>
      <c r="ER36" s="242"/>
      <c r="ES36" s="242"/>
      <c r="ET36" s="242"/>
      <c r="EU36" s="242"/>
      <c r="EV36" s="242"/>
      <c r="EW36" s="242"/>
      <c r="EX36" s="242"/>
      <c r="EY36" s="242"/>
      <c r="EZ36" s="242"/>
      <c r="FA36" s="242"/>
      <c r="FB36" s="242"/>
      <c r="FC36" s="242"/>
      <c r="FD36" s="242"/>
      <c r="FE36" s="242"/>
      <c r="FF36" s="242"/>
      <c r="FG36" s="242"/>
      <c r="FH36" s="242"/>
      <c r="FI36" s="242"/>
      <c r="FJ36" s="242"/>
      <c r="FK36" s="242"/>
      <c r="FL36" s="242"/>
      <c r="FM36" s="242"/>
      <c r="FN36" s="242"/>
      <c r="FO36" s="242"/>
      <c r="FP36" s="242"/>
      <c r="FQ36" s="242"/>
      <c r="FR36" s="242"/>
      <c r="FS36" s="242"/>
      <c r="FT36" s="242"/>
      <c r="FU36" s="242"/>
      <c r="FV36" s="242"/>
      <c r="FW36" s="242"/>
      <c r="FX36" s="242"/>
      <c r="FY36" s="242"/>
      <c r="FZ36" s="242"/>
      <c r="GA36" s="242"/>
      <c r="GB36" s="242"/>
      <c r="GC36" s="242"/>
      <c r="GD36" s="242"/>
      <c r="GE36" s="242"/>
      <c r="GF36" s="242"/>
      <c r="GG36" s="242"/>
      <c r="GH36" s="242"/>
      <c r="GI36" s="242"/>
      <c r="GJ36" s="242"/>
      <c r="GK36" s="242"/>
      <c r="GL36" s="242"/>
      <c r="GM36" s="242"/>
      <c r="GN36" s="242"/>
      <c r="GO36" s="242"/>
      <c r="GP36" s="242"/>
      <c r="GQ36" s="242"/>
      <c r="GR36" s="242"/>
      <c r="GS36" s="242"/>
      <c r="GT36" s="242"/>
      <c r="GU36" s="242"/>
      <c r="GV36" s="242"/>
      <c r="GW36" s="242"/>
      <c r="GX36" s="242"/>
      <c r="GY36" s="242"/>
      <c r="GZ36" s="242"/>
      <c r="HA36" s="242"/>
      <c r="HB36" s="242"/>
      <c r="HC36" s="242"/>
      <c r="HD36" s="242"/>
      <c r="HE36" s="242"/>
      <c r="HF36" s="242"/>
      <c r="HG36" s="242"/>
      <c r="HH36" s="242"/>
      <c r="HI36" s="242"/>
      <c r="HJ36" s="242"/>
      <c r="HK36" s="242"/>
      <c r="HL36" s="242"/>
      <c r="HM36" s="242"/>
      <c r="HN36" s="242"/>
      <c r="HO36" s="242"/>
      <c r="HP36" s="242"/>
      <c r="HQ36" s="242"/>
      <c r="HR36" s="242"/>
      <c r="HS36" s="242"/>
      <c r="HT36" s="242"/>
    </row>
    <row r="37" spans="36:228">
      <c r="AJ37" s="964">
        <v>9</v>
      </c>
      <c r="AK37" s="966" t="s">
        <v>142</v>
      </c>
      <c r="AL37" s="42" t="s">
        <v>132</v>
      </c>
      <c r="AM37" s="945" t="s">
        <v>35</v>
      </c>
      <c r="AN37" s="945">
        <f>G12</f>
        <v>6</v>
      </c>
      <c r="AO37" s="945">
        <f>AN37</f>
        <v>6</v>
      </c>
      <c r="AP37" s="42">
        <f t="shared" ref="AP37:AP68" si="30">SUM(AS37:JG37)</f>
        <v>0</v>
      </c>
      <c r="AQ37" s="43">
        <f>AO37-AP37</f>
        <v>6</v>
      </c>
      <c r="AS37" s="238"/>
      <c r="AT37" s="239"/>
      <c r="AU37" s="239"/>
      <c r="AV37" s="239"/>
      <c r="AW37" s="239"/>
      <c r="AX37" s="239"/>
      <c r="AY37" s="239"/>
      <c r="AZ37" s="239"/>
      <c r="BA37" s="239"/>
      <c r="BB37" s="239"/>
      <c r="BC37" s="239"/>
      <c r="BD37" s="239"/>
      <c r="BE37" s="239"/>
      <c r="BF37" s="239"/>
      <c r="BG37" s="239"/>
      <c r="BH37" s="239"/>
      <c r="BI37" s="239"/>
      <c r="BJ37" s="239"/>
      <c r="BK37" s="239"/>
      <c r="BL37" s="239"/>
      <c r="BM37" s="239"/>
      <c r="BN37" s="239"/>
      <c r="BO37" s="239"/>
      <c r="BP37" s="239"/>
      <c r="BQ37" s="239"/>
      <c r="BR37" s="239"/>
      <c r="BS37" s="239"/>
      <c r="BT37" s="239"/>
      <c r="BU37" s="239"/>
      <c r="BV37" s="239"/>
      <c r="BW37" s="239"/>
      <c r="BX37" s="239"/>
      <c r="BY37" s="239"/>
      <c r="BZ37" s="239"/>
      <c r="CA37" s="239"/>
      <c r="CB37" s="239"/>
      <c r="CC37" s="239"/>
      <c r="CD37" s="239"/>
      <c r="CE37" s="239"/>
      <c r="CF37" s="239"/>
      <c r="CG37" s="239"/>
      <c r="CH37" s="239"/>
      <c r="CI37" s="239"/>
      <c r="CJ37" s="239"/>
      <c r="CK37" s="239"/>
      <c r="CL37" s="239"/>
      <c r="CM37" s="239"/>
      <c r="CN37" s="239"/>
      <c r="CO37" s="239"/>
      <c r="CP37" s="239"/>
      <c r="CQ37" s="239"/>
      <c r="CR37" s="239"/>
      <c r="CS37" s="239"/>
      <c r="CT37" s="239"/>
      <c r="CU37" s="239"/>
      <c r="CV37" s="239"/>
      <c r="CW37" s="239"/>
      <c r="CX37" s="239"/>
      <c r="CY37" s="239"/>
      <c r="CZ37" s="239"/>
      <c r="DA37" s="239"/>
      <c r="DB37" s="239"/>
      <c r="DC37" s="239"/>
      <c r="DD37" s="239"/>
      <c r="DE37" s="239"/>
      <c r="DF37" s="239"/>
      <c r="DG37" s="239"/>
      <c r="DH37" s="239"/>
      <c r="DI37" s="239"/>
      <c r="DJ37" s="239"/>
      <c r="DK37" s="239"/>
      <c r="DL37" s="239"/>
      <c r="DM37" s="239"/>
      <c r="DN37" s="239"/>
      <c r="DO37" s="239"/>
      <c r="DP37" s="239"/>
      <c r="DQ37" s="239"/>
      <c r="DR37" s="239"/>
      <c r="DS37" s="239"/>
      <c r="DT37" s="239"/>
      <c r="DU37" s="239"/>
      <c r="DV37" s="239"/>
      <c r="DW37" s="239"/>
      <c r="DX37" s="239"/>
      <c r="DY37" s="239"/>
      <c r="DZ37" s="239"/>
      <c r="EA37" s="239"/>
      <c r="EB37" s="239"/>
      <c r="EC37" s="239"/>
      <c r="ED37" s="239"/>
      <c r="EE37" s="239"/>
      <c r="EF37" s="239"/>
      <c r="EG37" s="239"/>
      <c r="EH37" s="239"/>
      <c r="EI37" s="239"/>
      <c r="EJ37" s="239"/>
      <c r="EK37" s="239"/>
      <c r="EL37" s="239"/>
      <c r="EM37" s="239"/>
      <c r="EN37" s="239"/>
      <c r="EO37" s="239"/>
      <c r="EP37" s="239"/>
      <c r="EQ37" s="239"/>
      <c r="ER37" s="239"/>
      <c r="ES37" s="239"/>
      <c r="ET37" s="239"/>
      <c r="EU37" s="239"/>
      <c r="EV37" s="239"/>
      <c r="EW37" s="239"/>
      <c r="EX37" s="239"/>
      <c r="EY37" s="239"/>
      <c r="EZ37" s="239"/>
      <c r="FA37" s="239"/>
      <c r="FB37" s="239"/>
      <c r="FC37" s="239"/>
      <c r="FD37" s="239"/>
      <c r="FE37" s="239"/>
      <c r="FF37" s="239"/>
      <c r="FG37" s="239"/>
      <c r="FH37" s="239"/>
      <c r="FI37" s="239"/>
      <c r="FJ37" s="239"/>
      <c r="FK37" s="239"/>
      <c r="FL37" s="239"/>
      <c r="FM37" s="239"/>
      <c r="FN37" s="239"/>
      <c r="FO37" s="239"/>
      <c r="FP37" s="239"/>
      <c r="FQ37" s="239"/>
      <c r="FR37" s="239"/>
      <c r="FS37" s="239"/>
      <c r="FT37" s="239"/>
      <c r="FU37" s="239"/>
      <c r="FV37" s="239"/>
      <c r="FW37" s="239"/>
      <c r="FX37" s="239"/>
      <c r="FY37" s="239"/>
      <c r="FZ37" s="239"/>
      <c r="GA37" s="239"/>
      <c r="GB37" s="239"/>
      <c r="GC37" s="239"/>
      <c r="GD37" s="239"/>
      <c r="GE37" s="239"/>
      <c r="GF37" s="239"/>
      <c r="GG37" s="239"/>
      <c r="GH37" s="239"/>
      <c r="GI37" s="239"/>
      <c r="GJ37" s="239"/>
      <c r="GK37" s="239"/>
      <c r="GL37" s="239"/>
      <c r="GM37" s="239"/>
      <c r="GN37" s="239"/>
      <c r="GO37" s="239"/>
      <c r="GP37" s="239"/>
      <c r="GQ37" s="239"/>
      <c r="GR37" s="239"/>
      <c r="GS37" s="239"/>
      <c r="GT37" s="239"/>
      <c r="GU37" s="239"/>
      <c r="GV37" s="239"/>
      <c r="GW37" s="239"/>
      <c r="GX37" s="239"/>
      <c r="GY37" s="239"/>
      <c r="GZ37" s="239"/>
      <c r="HA37" s="239"/>
      <c r="HB37" s="239"/>
      <c r="HC37" s="239"/>
      <c r="HD37" s="239"/>
      <c r="HE37" s="239"/>
      <c r="HF37" s="239"/>
      <c r="HG37" s="239"/>
      <c r="HH37" s="239"/>
      <c r="HI37" s="239"/>
      <c r="HJ37" s="239"/>
      <c r="HK37" s="239"/>
      <c r="HL37" s="239"/>
      <c r="HM37" s="239"/>
      <c r="HN37" s="239"/>
      <c r="HO37" s="239"/>
      <c r="HP37" s="239"/>
      <c r="HQ37" s="239"/>
      <c r="HR37" s="239"/>
      <c r="HS37" s="239"/>
      <c r="HT37" s="239"/>
    </row>
    <row r="38" spans="36:228">
      <c r="AJ38" s="965"/>
      <c r="AK38" s="967"/>
      <c r="AL38" s="8" t="s">
        <v>124</v>
      </c>
      <c r="AM38" s="946"/>
      <c r="AN38" s="946"/>
      <c r="AO38" s="946"/>
      <c r="AP38" s="8">
        <f t="shared" si="30"/>
        <v>0</v>
      </c>
      <c r="AQ38" s="44">
        <f>AO37-AP38</f>
        <v>6</v>
      </c>
      <c r="AS38" s="240"/>
      <c r="AT38" s="234"/>
      <c r="AU38" s="234"/>
      <c r="AV38" s="234"/>
      <c r="AW38" s="234"/>
      <c r="AX38" s="234"/>
      <c r="AY38" s="234"/>
      <c r="AZ38" s="234"/>
      <c r="BA38" s="234"/>
      <c r="BB38" s="234"/>
      <c r="BC38" s="234"/>
      <c r="BD38" s="234"/>
      <c r="BE38" s="234"/>
      <c r="BF38" s="234"/>
      <c r="BG38" s="234"/>
      <c r="BH38" s="234"/>
      <c r="BI38" s="234"/>
      <c r="BJ38" s="234"/>
      <c r="BK38" s="234"/>
      <c r="BL38" s="234"/>
      <c r="BM38" s="234"/>
      <c r="BN38" s="234"/>
      <c r="BO38" s="234"/>
      <c r="BP38" s="234"/>
      <c r="BQ38" s="234"/>
      <c r="BR38" s="234"/>
      <c r="BS38" s="234"/>
      <c r="BT38" s="234"/>
      <c r="BU38" s="234"/>
      <c r="BV38" s="234"/>
      <c r="BW38" s="234"/>
      <c r="BX38" s="234"/>
      <c r="BY38" s="234"/>
      <c r="BZ38" s="234"/>
      <c r="CA38" s="234"/>
      <c r="CB38" s="234"/>
      <c r="CC38" s="234"/>
      <c r="CD38" s="234"/>
      <c r="CE38" s="234"/>
      <c r="CF38" s="234"/>
      <c r="CG38" s="234"/>
      <c r="CH38" s="234"/>
      <c r="CI38" s="234"/>
      <c r="CJ38" s="234"/>
      <c r="CK38" s="234"/>
      <c r="CL38" s="234"/>
      <c r="CM38" s="234"/>
      <c r="CN38" s="234"/>
      <c r="CO38" s="234"/>
      <c r="CP38" s="234"/>
      <c r="CQ38" s="234"/>
      <c r="CR38" s="234"/>
      <c r="CS38" s="234"/>
      <c r="CT38" s="234"/>
      <c r="CU38" s="234"/>
      <c r="CV38" s="234"/>
      <c r="CW38" s="234"/>
      <c r="CX38" s="234"/>
      <c r="CY38" s="234"/>
      <c r="CZ38" s="234"/>
      <c r="DA38" s="234"/>
      <c r="DB38" s="234"/>
      <c r="DC38" s="234"/>
      <c r="DD38" s="234"/>
      <c r="DE38" s="234"/>
      <c r="DF38" s="234"/>
      <c r="DG38" s="234"/>
      <c r="DH38" s="234"/>
      <c r="DI38" s="234"/>
      <c r="DJ38" s="234"/>
      <c r="DK38" s="234"/>
      <c r="DL38" s="234"/>
      <c r="DM38" s="234"/>
      <c r="DN38" s="234"/>
      <c r="DO38" s="234"/>
      <c r="DP38" s="234"/>
      <c r="DQ38" s="234"/>
      <c r="DR38" s="234"/>
      <c r="DS38" s="234"/>
      <c r="DT38" s="234"/>
      <c r="DU38" s="234"/>
      <c r="DV38" s="234"/>
      <c r="DW38" s="234"/>
      <c r="DX38" s="234"/>
      <c r="DY38" s="234"/>
      <c r="DZ38" s="234"/>
      <c r="EA38" s="234"/>
      <c r="EB38" s="234"/>
      <c r="EC38" s="234"/>
      <c r="ED38" s="234"/>
      <c r="EE38" s="234"/>
      <c r="EF38" s="234"/>
      <c r="EG38" s="234"/>
      <c r="EH38" s="234"/>
      <c r="EI38" s="234"/>
      <c r="EJ38" s="234"/>
      <c r="EK38" s="234"/>
      <c r="EL38" s="234"/>
      <c r="EM38" s="234"/>
      <c r="EN38" s="234"/>
      <c r="EO38" s="234"/>
      <c r="EP38" s="234"/>
      <c r="EQ38" s="234"/>
      <c r="ER38" s="234"/>
      <c r="ES38" s="234"/>
      <c r="ET38" s="234"/>
      <c r="EU38" s="234"/>
      <c r="EV38" s="234"/>
      <c r="EW38" s="234"/>
      <c r="EX38" s="234"/>
      <c r="EY38" s="234"/>
      <c r="EZ38" s="234"/>
      <c r="FA38" s="234"/>
      <c r="FB38" s="234"/>
      <c r="FC38" s="234"/>
      <c r="FD38" s="234"/>
      <c r="FE38" s="234"/>
      <c r="FF38" s="234"/>
      <c r="FG38" s="234"/>
      <c r="FH38" s="234"/>
      <c r="FI38" s="234"/>
      <c r="FJ38" s="234"/>
      <c r="FK38" s="234"/>
      <c r="FL38" s="234"/>
      <c r="FM38" s="234"/>
      <c r="FN38" s="234"/>
      <c r="FO38" s="234"/>
      <c r="FP38" s="234"/>
      <c r="FQ38" s="234"/>
      <c r="FR38" s="234"/>
      <c r="FS38" s="234"/>
      <c r="FT38" s="234"/>
      <c r="FU38" s="234"/>
      <c r="FV38" s="234"/>
      <c r="FW38" s="234"/>
      <c r="FX38" s="234"/>
      <c r="FY38" s="234"/>
      <c r="FZ38" s="234"/>
      <c r="GA38" s="234"/>
      <c r="GB38" s="234"/>
      <c r="GC38" s="234"/>
      <c r="GD38" s="234"/>
      <c r="GE38" s="234"/>
      <c r="GF38" s="234"/>
      <c r="GG38" s="234"/>
      <c r="GH38" s="234"/>
      <c r="GI38" s="234"/>
      <c r="GJ38" s="234"/>
      <c r="GK38" s="234"/>
      <c r="GL38" s="234"/>
      <c r="GM38" s="234"/>
      <c r="GN38" s="234"/>
      <c r="GO38" s="234"/>
      <c r="GP38" s="234"/>
      <c r="GQ38" s="234"/>
      <c r="GR38" s="234"/>
      <c r="GS38" s="234"/>
      <c r="GT38" s="234"/>
      <c r="GU38" s="234"/>
      <c r="GV38" s="234"/>
      <c r="GW38" s="234"/>
      <c r="GX38" s="234"/>
      <c r="GY38" s="234"/>
      <c r="GZ38" s="234"/>
      <c r="HA38" s="234"/>
      <c r="HB38" s="234"/>
      <c r="HC38" s="234"/>
      <c r="HD38" s="234"/>
      <c r="HE38" s="234"/>
      <c r="HF38" s="234"/>
      <c r="HG38" s="234"/>
      <c r="HH38" s="234"/>
      <c r="HI38" s="234"/>
      <c r="HJ38" s="234"/>
      <c r="HK38" s="234"/>
      <c r="HL38" s="234"/>
      <c r="HM38" s="234"/>
      <c r="HN38" s="234"/>
      <c r="HO38" s="234"/>
      <c r="HP38" s="234"/>
      <c r="HQ38" s="234"/>
      <c r="HR38" s="234"/>
      <c r="HS38" s="234"/>
      <c r="HT38" s="234"/>
    </row>
    <row r="39" spans="36:228">
      <c r="AJ39" s="965"/>
      <c r="AK39" s="967"/>
      <c r="AL39" s="8" t="s">
        <v>135</v>
      </c>
      <c r="AM39" s="946"/>
      <c r="AN39" s="946"/>
      <c r="AO39" s="946"/>
      <c r="AP39" s="8">
        <f t="shared" si="30"/>
        <v>0</v>
      </c>
      <c r="AQ39" s="44">
        <f>AO37-AP39</f>
        <v>6</v>
      </c>
      <c r="AS39" s="240"/>
      <c r="AT39" s="234"/>
      <c r="AU39" s="234"/>
      <c r="AV39" s="234"/>
      <c r="AW39" s="234"/>
      <c r="AX39" s="234"/>
      <c r="AY39" s="234"/>
      <c r="AZ39" s="234"/>
      <c r="BA39" s="234"/>
      <c r="BB39" s="234"/>
      <c r="BC39" s="23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c r="CE39" s="234"/>
      <c r="CF39" s="234"/>
      <c r="CG39" s="234"/>
      <c r="CH39" s="234"/>
      <c r="CI39" s="234"/>
      <c r="CJ39" s="234"/>
      <c r="CK39" s="234"/>
      <c r="CL39" s="234"/>
      <c r="CM39" s="234"/>
      <c r="CN39" s="234"/>
      <c r="CO39" s="234"/>
      <c r="CP39" s="234"/>
      <c r="CQ39" s="234"/>
      <c r="CR39" s="234"/>
      <c r="CS39" s="234"/>
      <c r="CT39" s="234"/>
      <c r="CU39" s="234"/>
      <c r="CV39" s="234"/>
      <c r="CW39" s="234"/>
      <c r="CX39" s="234"/>
      <c r="CY39" s="234"/>
      <c r="CZ39" s="234"/>
      <c r="DA39" s="234"/>
      <c r="DB39" s="234"/>
      <c r="DC39" s="234"/>
      <c r="DD39" s="234"/>
      <c r="DE39" s="234"/>
      <c r="DF39" s="234"/>
      <c r="DG39" s="234"/>
      <c r="DH39" s="234"/>
      <c r="DI39" s="234"/>
      <c r="DJ39" s="234"/>
      <c r="DK39" s="234"/>
      <c r="DL39" s="234"/>
      <c r="DM39" s="234"/>
      <c r="DN39" s="234"/>
      <c r="DO39" s="234"/>
      <c r="DP39" s="234"/>
      <c r="DQ39" s="234"/>
      <c r="DR39" s="234"/>
      <c r="DS39" s="234"/>
      <c r="DT39" s="234"/>
      <c r="DU39" s="234"/>
      <c r="DV39" s="234"/>
      <c r="DW39" s="234"/>
      <c r="DX39" s="234"/>
      <c r="DY39" s="234"/>
      <c r="DZ39" s="234"/>
      <c r="EA39" s="234"/>
      <c r="EB39" s="234"/>
      <c r="EC39" s="234"/>
      <c r="ED39" s="234"/>
      <c r="EE39" s="234"/>
      <c r="EF39" s="234"/>
      <c r="EG39" s="234"/>
      <c r="EH39" s="234"/>
      <c r="EI39" s="234"/>
      <c r="EJ39" s="234"/>
      <c r="EK39" s="234"/>
      <c r="EL39" s="234"/>
      <c r="EM39" s="234"/>
      <c r="EN39" s="234"/>
      <c r="EO39" s="234"/>
      <c r="EP39" s="234"/>
      <c r="EQ39" s="234"/>
      <c r="ER39" s="234"/>
      <c r="ES39" s="234"/>
      <c r="ET39" s="234"/>
      <c r="EU39" s="234"/>
      <c r="EV39" s="234"/>
      <c r="EW39" s="234"/>
      <c r="EX39" s="234"/>
      <c r="EY39" s="234"/>
      <c r="EZ39" s="234"/>
      <c r="FA39" s="234"/>
      <c r="FB39" s="234"/>
      <c r="FC39" s="234"/>
      <c r="FD39" s="234"/>
      <c r="FE39" s="234"/>
      <c r="FF39" s="234"/>
      <c r="FG39" s="234"/>
      <c r="FH39" s="234"/>
      <c r="FI39" s="234"/>
      <c r="FJ39" s="234"/>
      <c r="FK39" s="234"/>
      <c r="FL39" s="234"/>
      <c r="FM39" s="234"/>
      <c r="FN39" s="234"/>
      <c r="FO39" s="234"/>
      <c r="FP39" s="234"/>
      <c r="FQ39" s="234"/>
      <c r="FR39" s="234"/>
      <c r="FS39" s="234"/>
      <c r="FT39" s="234"/>
      <c r="FU39" s="234"/>
      <c r="FV39" s="234"/>
      <c r="FW39" s="234"/>
      <c r="FX39" s="234"/>
      <c r="FY39" s="234"/>
      <c r="FZ39" s="234"/>
      <c r="GA39" s="234"/>
      <c r="GB39" s="234"/>
      <c r="GC39" s="234"/>
      <c r="GD39" s="234"/>
      <c r="GE39" s="234"/>
      <c r="GF39" s="234"/>
      <c r="GG39" s="234"/>
      <c r="GH39" s="234"/>
      <c r="GI39" s="234"/>
      <c r="GJ39" s="234"/>
      <c r="GK39" s="234"/>
      <c r="GL39" s="234"/>
      <c r="GM39" s="234"/>
      <c r="GN39" s="234"/>
      <c r="GO39" s="234"/>
      <c r="GP39" s="234"/>
      <c r="GQ39" s="234"/>
      <c r="GR39" s="234"/>
      <c r="GS39" s="234"/>
      <c r="GT39" s="234"/>
      <c r="GU39" s="234"/>
      <c r="GV39" s="234"/>
      <c r="GW39" s="234"/>
      <c r="GX39" s="234"/>
      <c r="GY39" s="234"/>
      <c r="GZ39" s="234"/>
      <c r="HA39" s="234"/>
      <c r="HB39" s="234"/>
      <c r="HC39" s="234"/>
      <c r="HD39" s="234"/>
      <c r="HE39" s="234"/>
      <c r="HF39" s="234"/>
      <c r="HG39" s="234"/>
      <c r="HH39" s="234"/>
      <c r="HI39" s="234"/>
      <c r="HJ39" s="234"/>
      <c r="HK39" s="234"/>
      <c r="HL39" s="234"/>
      <c r="HM39" s="234"/>
      <c r="HN39" s="234"/>
      <c r="HO39" s="234"/>
      <c r="HP39" s="234"/>
      <c r="HQ39" s="234"/>
      <c r="HR39" s="234"/>
      <c r="HS39" s="234"/>
      <c r="HT39" s="234"/>
    </row>
    <row r="40" spans="36:228" ht="15" thickBot="1">
      <c r="AJ40" s="996"/>
      <c r="AK40" s="997"/>
      <c r="AL40" s="41" t="s">
        <v>137</v>
      </c>
      <c r="AM40" s="947"/>
      <c r="AN40" s="947"/>
      <c r="AO40" s="947"/>
      <c r="AP40" s="41">
        <f t="shared" si="30"/>
        <v>0</v>
      </c>
      <c r="AQ40" s="45">
        <f>AO37-AP40</f>
        <v>6</v>
      </c>
      <c r="AS40" s="241"/>
      <c r="AT40" s="242"/>
      <c r="AU40" s="242"/>
      <c r="AV40" s="242"/>
      <c r="AW40" s="242"/>
      <c r="AX40" s="242"/>
      <c r="AY40" s="242"/>
      <c r="AZ40" s="242"/>
      <c r="BA40" s="242"/>
      <c r="BB40" s="242"/>
      <c r="BC40" s="242"/>
      <c r="BD40" s="242"/>
      <c r="BE40" s="242"/>
      <c r="BF40" s="242"/>
      <c r="BG40" s="242"/>
      <c r="BH40" s="242"/>
      <c r="BI40" s="242"/>
      <c r="BJ40" s="242"/>
      <c r="BK40" s="242"/>
      <c r="BL40" s="242"/>
      <c r="BM40" s="242"/>
      <c r="BN40" s="242"/>
      <c r="BO40" s="242"/>
      <c r="BP40" s="242"/>
      <c r="BQ40" s="242"/>
      <c r="BR40" s="242"/>
      <c r="BS40" s="242"/>
      <c r="BT40" s="242"/>
      <c r="BU40" s="242"/>
      <c r="BV40" s="242"/>
      <c r="BW40" s="242"/>
      <c r="BX40" s="242"/>
      <c r="BY40" s="242"/>
      <c r="BZ40" s="242"/>
      <c r="CA40" s="242"/>
      <c r="CB40" s="242"/>
      <c r="CC40" s="242"/>
      <c r="CD40" s="242"/>
      <c r="CE40" s="242"/>
      <c r="CF40" s="242"/>
      <c r="CG40" s="242"/>
      <c r="CH40" s="242"/>
      <c r="CI40" s="242"/>
      <c r="CJ40" s="242"/>
      <c r="CK40" s="242"/>
      <c r="CL40" s="242"/>
      <c r="CM40" s="242"/>
      <c r="CN40" s="242"/>
      <c r="CO40" s="242"/>
      <c r="CP40" s="242"/>
      <c r="CQ40" s="242"/>
      <c r="CR40" s="242"/>
      <c r="CS40" s="242"/>
      <c r="CT40" s="242"/>
      <c r="CU40" s="242"/>
      <c r="CV40" s="242"/>
      <c r="CW40" s="242"/>
      <c r="CX40" s="242"/>
      <c r="CY40" s="242"/>
      <c r="CZ40" s="242"/>
      <c r="DA40" s="242"/>
      <c r="DB40" s="242"/>
      <c r="DC40" s="242"/>
      <c r="DD40" s="242"/>
      <c r="DE40" s="242"/>
      <c r="DF40" s="242"/>
      <c r="DG40" s="242"/>
      <c r="DH40" s="242"/>
      <c r="DI40" s="242"/>
      <c r="DJ40" s="242"/>
      <c r="DK40" s="242"/>
      <c r="DL40" s="242"/>
      <c r="DM40" s="242"/>
      <c r="DN40" s="242"/>
      <c r="DO40" s="242"/>
      <c r="DP40" s="242"/>
      <c r="DQ40" s="242"/>
      <c r="DR40" s="242"/>
      <c r="DS40" s="242"/>
      <c r="DT40" s="242"/>
      <c r="DU40" s="242"/>
      <c r="DV40" s="242"/>
      <c r="DW40" s="242"/>
      <c r="DX40" s="242"/>
      <c r="DY40" s="242"/>
      <c r="DZ40" s="242"/>
      <c r="EA40" s="242"/>
      <c r="EB40" s="242"/>
      <c r="EC40" s="242"/>
      <c r="ED40" s="242"/>
      <c r="EE40" s="242"/>
      <c r="EF40" s="242"/>
      <c r="EG40" s="242"/>
      <c r="EH40" s="242"/>
      <c r="EI40" s="242"/>
      <c r="EJ40" s="242"/>
      <c r="EK40" s="242"/>
      <c r="EL40" s="242"/>
      <c r="EM40" s="242"/>
      <c r="EN40" s="242"/>
      <c r="EO40" s="242"/>
      <c r="EP40" s="242"/>
      <c r="EQ40" s="242"/>
      <c r="ER40" s="242"/>
      <c r="ES40" s="242"/>
      <c r="ET40" s="242"/>
      <c r="EU40" s="242"/>
      <c r="EV40" s="242"/>
      <c r="EW40" s="242"/>
      <c r="EX40" s="242"/>
      <c r="EY40" s="242"/>
      <c r="EZ40" s="242"/>
      <c r="FA40" s="242"/>
      <c r="FB40" s="242"/>
      <c r="FC40" s="242"/>
      <c r="FD40" s="242"/>
      <c r="FE40" s="242"/>
      <c r="FF40" s="242"/>
      <c r="FG40" s="242"/>
      <c r="FH40" s="242"/>
      <c r="FI40" s="242"/>
      <c r="FJ40" s="242"/>
      <c r="FK40" s="242"/>
      <c r="FL40" s="242"/>
      <c r="FM40" s="242"/>
      <c r="FN40" s="242"/>
      <c r="FO40" s="242"/>
      <c r="FP40" s="242"/>
      <c r="FQ40" s="242"/>
      <c r="FR40" s="242"/>
      <c r="FS40" s="242"/>
      <c r="FT40" s="242"/>
      <c r="FU40" s="242"/>
      <c r="FV40" s="242"/>
      <c r="FW40" s="242"/>
      <c r="FX40" s="242"/>
      <c r="FY40" s="242"/>
      <c r="FZ40" s="242"/>
      <c r="GA40" s="242"/>
      <c r="GB40" s="242"/>
      <c r="GC40" s="242"/>
      <c r="GD40" s="242"/>
      <c r="GE40" s="242"/>
      <c r="GF40" s="242"/>
      <c r="GG40" s="242"/>
      <c r="GH40" s="242"/>
      <c r="GI40" s="242"/>
      <c r="GJ40" s="242"/>
      <c r="GK40" s="242"/>
      <c r="GL40" s="242"/>
      <c r="GM40" s="242"/>
      <c r="GN40" s="242"/>
      <c r="GO40" s="242"/>
      <c r="GP40" s="242"/>
      <c r="GQ40" s="242"/>
      <c r="GR40" s="242"/>
      <c r="GS40" s="242"/>
      <c r="GT40" s="242"/>
      <c r="GU40" s="242"/>
      <c r="GV40" s="242"/>
      <c r="GW40" s="242"/>
      <c r="GX40" s="242"/>
      <c r="GY40" s="242"/>
      <c r="GZ40" s="242"/>
      <c r="HA40" s="242"/>
      <c r="HB40" s="242"/>
      <c r="HC40" s="242"/>
      <c r="HD40" s="242"/>
      <c r="HE40" s="242"/>
      <c r="HF40" s="242"/>
      <c r="HG40" s="242"/>
      <c r="HH40" s="242"/>
      <c r="HI40" s="242"/>
      <c r="HJ40" s="242"/>
      <c r="HK40" s="242"/>
      <c r="HL40" s="242"/>
      <c r="HM40" s="242"/>
      <c r="HN40" s="242"/>
      <c r="HO40" s="242"/>
      <c r="HP40" s="242"/>
      <c r="HQ40" s="242"/>
      <c r="HR40" s="242"/>
      <c r="HS40" s="242"/>
      <c r="HT40" s="242"/>
    </row>
    <row r="41" spans="36:228">
      <c r="AJ41" s="964">
        <v>10</v>
      </c>
      <c r="AK41" s="966" t="s">
        <v>143</v>
      </c>
      <c r="AL41" s="42" t="s">
        <v>132</v>
      </c>
      <c r="AM41" s="945" t="s">
        <v>35</v>
      </c>
      <c r="AN41" s="945">
        <f>G13</f>
        <v>3</v>
      </c>
      <c r="AO41" s="945">
        <v>3</v>
      </c>
      <c r="AP41" s="42">
        <f t="shared" si="30"/>
        <v>0</v>
      </c>
      <c r="AQ41" s="43">
        <f>AO41-AP41</f>
        <v>3</v>
      </c>
      <c r="AS41" s="238"/>
      <c r="AT41" s="239"/>
      <c r="AU41" s="239"/>
      <c r="AV41" s="239"/>
      <c r="AW41" s="239"/>
      <c r="AX41" s="239"/>
      <c r="AY41" s="239"/>
      <c r="AZ41" s="239"/>
      <c r="BA41" s="239"/>
      <c r="BB41" s="239"/>
      <c r="BC41" s="239"/>
      <c r="BD41" s="239"/>
      <c r="BE41" s="239"/>
      <c r="BF41" s="239"/>
      <c r="BG41" s="239"/>
      <c r="BH41" s="239"/>
      <c r="BI41" s="239"/>
      <c r="BJ41" s="239"/>
      <c r="BK41" s="239"/>
      <c r="BL41" s="239"/>
      <c r="BM41" s="239"/>
      <c r="BN41" s="239"/>
      <c r="BO41" s="239"/>
      <c r="BP41" s="239"/>
      <c r="BQ41" s="239"/>
      <c r="BR41" s="239"/>
      <c r="BS41" s="239"/>
      <c r="BT41" s="239"/>
      <c r="BU41" s="239"/>
      <c r="BV41" s="239"/>
      <c r="BW41" s="239"/>
      <c r="BX41" s="239"/>
      <c r="BY41" s="239"/>
      <c r="BZ41" s="239"/>
      <c r="CA41" s="239"/>
      <c r="CB41" s="239"/>
      <c r="CC41" s="239"/>
      <c r="CD41" s="239"/>
      <c r="CE41" s="239"/>
      <c r="CF41" s="239"/>
      <c r="CG41" s="239"/>
      <c r="CH41" s="239"/>
      <c r="CI41" s="239"/>
      <c r="CJ41" s="239"/>
      <c r="CK41" s="239"/>
      <c r="CL41" s="239"/>
      <c r="CM41" s="239"/>
      <c r="CN41" s="239"/>
      <c r="CO41" s="239"/>
      <c r="CP41" s="239"/>
      <c r="CQ41" s="239"/>
      <c r="CR41" s="239"/>
      <c r="CS41" s="239"/>
      <c r="CT41" s="239"/>
      <c r="CU41" s="239"/>
      <c r="CV41" s="239"/>
      <c r="CW41" s="239"/>
      <c r="CX41" s="239"/>
      <c r="CY41" s="239"/>
      <c r="CZ41" s="239"/>
      <c r="DA41" s="239"/>
      <c r="DB41" s="239"/>
      <c r="DC41" s="239"/>
      <c r="DD41" s="239"/>
      <c r="DE41" s="239"/>
      <c r="DF41" s="239"/>
      <c r="DG41" s="239"/>
      <c r="DH41" s="239"/>
      <c r="DI41" s="239"/>
      <c r="DJ41" s="239"/>
      <c r="DK41" s="239"/>
      <c r="DL41" s="239"/>
      <c r="DM41" s="239"/>
      <c r="DN41" s="239"/>
      <c r="DO41" s="239"/>
      <c r="DP41" s="239"/>
      <c r="DQ41" s="239"/>
      <c r="DR41" s="239"/>
      <c r="DS41" s="239"/>
      <c r="DT41" s="239"/>
      <c r="DU41" s="239"/>
      <c r="DV41" s="239"/>
      <c r="DW41" s="239"/>
      <c r="DX41" s="239"/>
      <c r="DY41" s="239"/>
      <c r="DZ41" s="239"/>
      <c r="EA41" s="239"/>
      <c r="EB41" s="239"/>
      <c r="EC41" s="239"/>
      <c r="ED41" s="239"/>
      <c r="EE41" s="239"/>
      <c r="EF41" s="239"/>
      <c r="EG41" s="239"/>
      <c r="EH41" s="239"/>
      <c r="EI41" s="239"/>
      <c r="EJ41" s="239"/>
      <c r="EK41" s="239"/>
      <c r="EL41" s="239"/>
      <c r="EM41" s="239"/>
      <c r="EN41" s="239"/>
      <c r="EO41" s="239"/>
      <c r="EP41" s="239"/>
      <c r="EQ41" s="239"/>
      <c r="ER41" s="239"/>
      <c r="ES41" s="239"/>
      <c r="ET41" s="239"/>
      <c r="EU41" s="239"/>
      <c r="EV41" s="239"/>
      <c r="EW41" s="239"/>
      <c r="EX41" s="239"/>
      <c r="EY41" s="239"/>
      <c r="EZ41" s="239"/>
      <c r="FA41" s="239"/>
      <c r="FB41" s="239"/>
      <c r="FC41" s="239"/>
      <c r="FD41" s="239"/>
      <c r="FE41" s="239"/>
      <c r="FF41" s="239"/>
      <c r="FG41" s="239"/>
      <c r="FH41" s="239"/>
      <c r="FI41" s="239"/>
      <c r="FJ41" s="239"/>
      <c r="FK41" s="239"/>
      <c r="FL41" s="239"/>
      <c r="FM41" s="239"/>
      <c r="FN41" s="239"/>
      <c r="FO41" s="239"/>
      <c r="FP41" s="239"/>
      <c r="FQ41" s="239"/>
      <c r="FR41" s="239"/>
      <c r="FS41" s="239"/>
      <c r="FT41" s="239"/>
      <c r="FU41" s="239"/>
      <c r="FV41" s="239"/>
      <c r="FW41" s="239"/>
      <c r="FX41" s="239"/>
      <c r="FY41" s="239"/>
      <c r="FZ41" s="239"/>
      <c r="GA41" s="239"/>
      <c r="GB41" s="239"/>
      <c r="GC41" s="239"/>
      <c r="GD41" s="239"/>
      <c r="GE41" s="239"/>
      <c r="GF41" s="239"/>
      <c r="GG41" s="239"/>
      <c r="GH41" s="239"/>
      <c r="GI41" s="239"/>
      <c r="GJ41" s="239"/>
      <c r="GK41" s="239"/>
      <c r="GL41" s="239"/>
      <c r="GM41" s="239"/>
      <c r="GN41" s="239"/>
      <c r="GO41" s="239"/>
      <c r="GP41" s="239"/>
      <c r="GQ41" s="239"/>
      <c r="GR41" s="239"/>
      <c r="GS41" s="239"/>
      <c r="GT41" s="239"/>
      <c r="GU41" s="239"/>
      <c r="GV41" s="239"/>
      <c r="GW41" s="239"/>
      <c r="GX41" s="239"/>
      <c r="GY41" s="239"/>
      <c r="GZ41" s="239"/>
      <c r="HA41" s="239"/>
      <c r="HB41" s="239"/>
      <c r="HC41" s="239"/>
      <c r="HD41" s="239"/>
      <c r="HE41" s="239"/>
      <c r="HF41" s="239"/>
      <c r="HG41" s="239"/>
      <c r="HH41" s="239"/>
      <c r="HI41" s="239"/>
      <c r="HJ41" s="239"/>
      <c r="HK41" s="239"/>
      <c r="HL41" s="239"/>
      <c r="HM41" s="239"/>
      <c r="HN41" s="239"/>
      <c r="HO41" s="239"/>
      <c r="HP41" s="239"/>
      <c r="HQ41" s="239"/>
      <c r="HR41" s="239"/>
      <c r="HS41" s="239"/>
      <c r="HT41" s="239"/>
    </row>
    <row r="42" spans="36:228">
      <c r="AJ42" s="965"/>
      <c r="AK42" s="967"/>
      <c r="AL42" s="8" t="s">
        <v>124</v>
      </c>
      <c r="AM42" s="946"/>
      <c r="AN42" s="946"/>
      <c r="AO42" s="946"/>
      <c r="AP42" s="8">
        <f t="shared" si="30"/>
        <v>0</v>
      </c>
      <c r="AQ42" s="44">
        <f>AO41-AP42</f>
        <v>3</v>
      </c>
      <c r="AS42" s="240"/>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4"/>
      <c r="BW42" s="234"/>
      <c r="BX42" s="234"/>
      <c r="BY42" s="234"/>
      <c r="BZ42" s="234"/>
      <c r="CA42" s="234"/>
      <c r="CB42" s="234"/>
      <c r="CC42" s="234"/>
      <c r="CD42" s="234"/>
      <c r="CE42" s="234"/>
      <c r="CF42" s="234"/>
      <c r="CG42" s="234"/>
      <c r="CH42" s="234"/>
      <c r="CI42" s="234"/>
      <c r="CJ42" s="234"/>
      <c r="CK42" s="234"/>
      <c r="CL42" s="234"/>
      <c r="CM42" s="234"/>
      <c r="CN42" s="234"/>
      <c r="CO42" s="234"/>
      <c r="CP42" s="234"/>
      <c r="CQ42" s="234"/>
      <c r="CR42" s="234"/>
      <c r="CS42" s="234"/>
      <c r="CT42" s="234"/>
      <c r="CU42" s="234"/>
      <c r="CV42" s="234"/>
      <c r="CW42" s="234"/>
      <c r="CX42" s="234"/>
      <c r="CY42" s="234"/>
      <c r="CZ42" s="234"/>
      <c r="DA42" s="234"/>
      <c r="DB42" s="234"/>
      <c r="DC42" s="234"/>
      <c r="DD42" s="234"/>
      <c r="DE42" s="234"/>
      <c r="DF42" s="234"/>
      <c r="DG42" s="234"/>
      <c r="DH42" s="234"/>
      <c r="DI42" s="234"/>
      <c r="DJ42" s="234"/>
      <c r="DK42" s="234"/>
      <c r="DL42" s="234"/>
      <c r="DM42" s="234"/>
      <c r="DN42" s="234"/>
      <c r="DO42" s="234"/>
      <c r="DP42" s="234"/>
      <c r="DQ42" s="234"/>
      <c r="DR42" s="234"/>
      <c r="DS42" s="234"/>
      <c r="DT42" s="234"/>
      <c r="DU42" s="234"/>
      <c r="DV42" s="234"/>
      <c r="DW42" s="234"/>
      <c r="DX42" s="234"/>
      <c r="DY42" s="234"/>
      <c r="DZ42" s="234"/>
      <c r="EA42" s="234"/>
      <c r="EB42" s="234"/>
      <c r="EC42" s="234"/>
      <c r="ED42" s="234"/>
      <c r="EE42" s="234"/>
      <c r="EF42" s="234"/>
      <c r="EG42" s="234"/>
      <c r="EH42" s="234"/>
      <c r="EI42" s="234"/>
      <c r="EJ42" s="234"/>
      <c r="EK42" s="234"/>
      <c r="EL42" s="234"/>
      <c r="EM42" s="234"/>
      <c r="EN42" s="234"/>
      <c r="EO42" s="234"/>
      <c r="EP42" s="234"/>
      <c r="EQ42" s="234"/>
      <c r="ER42" s="234"/>
      <c r="ES42" s="234"/>
      <c r="ET42" s="234"/>
      <c r="EU42" s="234"/>
      <c r="EV42" s="234"/>
      <c r="EW42" s="234"/>
      <c r="EX42" s="234"/>
      <c r="EY42" s="234"/>
      <c r="EZ42" s="234"/>
      <c r="FA42" s="234"/>
      <c r="FB42" s="234"/>
      <c r="FC42" s="234"/>
      <c r="FD42" s="234"/>
      <c r="FE42" s="234"/>
      <c r="FF42" s="234"/>
      <c r="FG42" s="234"/>
      <c r="FH42" s="234"/>
      <c r="FI42" s="234"/>
      <c r="FJ42" s="234"/>
      <c r="FK42" s="234"/>
      <c r="FL42" s="234"/>
      <c r="FM42" s="234"/>
      <c r="FN42" s="234"/>
      <c r="FO42" s="234"/>
      <c r="FP42" s="234"/>
      <c r="FQ42" s="234"/>
      <c r="FR42" s="234"/>
      <c r="FS42" s="234"/>
      <c r="FT42" s="234"/>
      <c r="FU42" s="234"/>
      <c r="FV42" s="234"/>
      <c r="FW42" s="234"/>
      <c r="FX42" s="234"/>
      <c r="FY42" s="234"/>
      <c r="FZ42" s="234"/>
      <c r="GA42" s="234"/>
      <c r="GB42" s="234"/>
      <c r="GC42" s="234"/>
      <c r="GD42" s="234"/>
      <c r="GE42" s="234"/>
      <c r="GF42" s="234"/>
      <c r="GG42" s="234"/>
      <c r="GH42" s="234"/>
      <c r="GI42" s="234"/>
      <c r="GJ42" s="234"/>
      <c r="GK42" s="234"/>
      <c r="GL42" s="234"/>
      <c r="GM42" s="234"/>
      <c r="GN42" s="234"/>
      <c r="GO42" s="234"/>
      <c r="GP42" s="234"/>
      <c r="GQ42" s="234"/>
      <c r="GR42" s="234"/>
      <c r="GS42" s="234"/>
      <c r="GT42" s="234"/>
      <c r="GU42" s="234"/>
      <c r="GV42" s="234"/>
      <c r="GW42" s="234"/>
      <c r="GX42" s="234"/>
      <c r="GY42" s="234"/>
      <c r="GZ42" s="234"/>
      <c r="HA42" s="234"/>
      <c r="HB42" s="234"/>
      <c r="HC42" s="234"/>
      <c r="HD42" s="234"/>
      <c r="HE42" s="234"/>
      <c r="HF42" s="234"/>
      <c r="HG42" s="234"/>
      <c r="HH42" s="234"/>
      <c r="HI42" s="234"/>
      <c r="HJ42" s="234"/>
      <c r="HK42" s="234"/>
      <c r="HL42" s="234"/>
      <c r="HM42" s="234"/>
      <c r="HN42" s="234"/>
      <c r="HO42" s="234"/>
      <c r="HP42" s="234"/>
      <c r="HQ42" s="234"/>
      <c r="HR42" s="234"/>
      <c r="HS42" s="234"/>
      <c r="HT42" s="234"/>
    </row>
    <row r="43" spans="36:228">
      <c r="AJ43" s="965"/>
      <c r="AK43" s="967"/>
      <c r="AL43" s="8" t="s">
        <v>135</v>
      </c>
      <c r="AM43" s="946"/>
      <c r="AN43" s="946"/>
      <c r="AO43" s="946"/>
      <c r="AP43" s="8">
        <f t="shared" si="30"/>
        <v>0</v>
      </c>
      <c r="AQ43" s="44">
        <f>AO41-AP43</f>
        <v>3</v>
      </c>
      <c r="AS43" s="240"/>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c r="CF43" s="234"/>
      <c r="CG43" s="234"/>
      <c r="CH43" s="234"/>
      <c r="CI43" s="234"/>
      <c r="CJ43" s="234"/>
      <c r="CK43" s="234"/>
      <c r="CL43" s="234"/>
      <c r="CM43" s="234"/>
      <c r="CN43" s="234"/>
      <c r="CO43" s="234"/>
      <c r="CP43" s="234"/>
      <c r="CQ43" s="234"/>
      <c r="CR43" s="234"/>
      <c r="CS43" s="234"/>
      <c r="CT43" s="234"/>
      <c r="CU43" s="234"/>
      <c r="CV43" s="234"/>
      <c r="CW43" s="234"/>
      <c r="CX43" s="234"/>
      <c r="CY43" s="234"/>
      <c r="CZ43" s="234"/>
      <c r="DA43" s="234"/>
      <c r="DB43" s="234"/>
      <c r="DC43" s="234"/>
      <c r="DD43" s="234"/>
      <c r="DE43" s="234"/>
      <c r="DF43" s="234"/>
      <c r="DG43" s="234"/>
      <c r="DH43" s="234"/>
      <c r="DI43" s="234"/>
      <c r="DJ43" s="234"/>
      <c r="DK43" s="234"/>
      <c r="DL43" s="234"/>
      <c r="DM43" s="234"/>
      <c r="DN43" s="234"/>
      <c r="DO43" s="234"/>
      <c r="DP43" s="234"/>
      <c r="DQ43" s="234"/>
      <c r="DR43" s="234"/>
      <c r="DS43" s="234"/>
      <c r="DT43" s="234"/>
      <c r="DU43" s="234"/>
      <c r="DV43" s="234"/>
      <c r="DW43" s="234"/>
      <c r="DX43" s="234"/>
      <c r="DY43" s="234"/>
      <c r="DZ43" s="234"/>
      <c r="EA43" s="234"/>
      <c r="EB43" s="234"/>
      <c r="EC43" s="234"/>
      <c r="ED43" s="234"/>
      <c r="EE43" s="234"/>
      <c r="EF43" s="234"/>
      <c r="EG43" s="234"/>
      <c r="EH43" s="234"/>
      <c r="EI43" s="234"/>
      <c r="EJ43" s="234"/>
      <c r="EK43" s="234"/>
      <c r="EL43" s="234"/>
      <c r="EM43" s="234"/>
      <c r="EN43" s="234"/>
      <c r="EO43" s="234"/>
      <c r="EP43" s="234"/>
      <c r="EQ43" s="234"/>
      <c r="ER43" s="234"/>
      <c r="ES43" s="234"/>
      <c r="ET43" s="234"/>
      <c r="EU43" s="234"/>
      <c r="EV43" s="234"/>
      <c r="EW43" s="234"/>
      <c r="EX43" s="234"/>
      <c r="EY43" s="234"/>
      <c r="EZ43" s="234"/>
      <c r="FA43" s="234"/>
      <c r="FB43" s="234"/>
      <c r="FC43" s="234"/>
      <c r="FD43" s="234"/>
      <c r="FE43" s="234"/>
      <c r="FF43" s="234"/>
      <c r="FG43" s="234"/>
      <c r="FH43" s="234"/>
      <c r="FI43" s="234"/>
      <c r="FJ43" s="234"/>
      <c r="FK43" s="234"/>
      <c r="FL43" s="234"/>
      <c r="FM43" s="234"/>
      <c r="FN43" s="234"/>
      <c r="FO43" s="234"/>
      <c r="FP43" s="234"/>
      <c r="FQ43" s="234"/>
      <c r="FR43" s="234"/>
      <c r="FS43" s="234"/>
      <c r="FT43" s="234"/>
      <c r="FU43" s="234"/>
      <c r="FV43" s="234"/>
      <c r="FW43" s="234"/>
      <c r="FX43" s="234"/>
      <c r="FY43" s="234"/>
      <c r="FZ43" s="234"/>
      <c r="GA43" s="234"/>
      <c r="GB43" s="234"/>
      <c r="GC43" s="234"/>
      <c r="GD43" s="234"/>
      <c r="GE43" s="234"/>
      <c r="GF43" s="234"/>
      <c r="GG43" s="234"/>
      <c r="GH43" s="234"/>
      <c r="GI43" s="234"/>
      <c r="GJ43" s="234"/>
      <c r="GK43" s="234"/>
      <c r="GL43" s="234"/>
      <c r="GM43" s="234"/>
      <c r="GN43" s="234"/>
      <c r="GO43" s="234"/>
      <c r="GP43" s="234"/>
      <c r="GQ43" s="234"/>
      <c r="GR43" s="234"/>
      <c r="GS43" s="234"/>
      <c r="GT43" s="234"/>
      <c r="GU43" s="234"/>
      <c r="GV43" s="234"/>
      <c r="GW43" s="234"/>
      <c r="GX43" s="234"/>
      <c r="GY43" s="234"/>
      <c r="GZ43" s="234"/>
      <c r="HA43" s="234"/>
      <c r="HB43" s="234"/>
      <c r="HC43" s="234"/>
      <c r="HD43" s="234"/>
      <c r="HE43" s="234"/>
      <c r="HF43" s="234"/>
      <c r="HG43" s="234"/>
      <c r="HH43" s="234"/>
      <c r="HI43" s="234"/>
      <c r="HJ43" s="234"/>
      <c r="HK43" s="234"/>
      <c r="HL43" s="234"/>
      <c r="HM43" s="234"/>
      <c r="HN43" s="234"/>
      <c r="HO43" s="234"/>
      <c r="HP43" s="234"/>
      <c r="HQ43" s="234"/>
      <c r="HR43" s="234"/>
      <c r="HS43" s="234"/>
      <c r="HT43" s="234"/>
    </row>
    <row r="44" spans="36:228" ht="15" thickBot="1">
      <c r="AJ44" s="996"/>
      <c r="AK44" s="997"/>
      <c r="AL44" s="41" t="s">
        <v>137</v>
      </c>
      <c r="AM44" s="947"/>
      <c r="AN44" s="947"/>
      <c r="AO44" s="947"/>
      <c r="AP44" s="41">
        <f t="shared" si="30"/>
        <v>0</v>
      </c>
      <c r="AQ44" s="45">
        <f>AO41-AP44</f>
        <v>3</v>
      </c>
      <c r="AS44" s="241"/>
      <c r="AT44" s="242"/>
      <c r="AU44" s="242"/>
      <c r="AV44" s="242"/>
      <c r="AW44" s="242"/>
      <c r="AX44" s="242"/>
      <c r="AY44" s="242"/>
      <c r="AZ44" s="242"/>
      <c r="BA44" s="242"/>
      <c r="BB44" s="242"/>
      <c r="BC44" s="242"/>
      <c r="BD44" s="242"/>
      <c r="BE44" s="242"/>
      <c r="BF44" s="242"/>
      <c r="BG44" s="242"/>
      <c r="BH44" s="242"/>
      <c r="BI44" s="242"/>
      <c r="BJ44" s="242"/>
      <c r="BK44" s="242"/>
      <c r="BL44" s="242"/>
      <c r="BM44" s="242"/>
      <c r="BN44" s="242"/>
      <c r="BO44" s="242"/>
      <c r="BP44" s="242"/>
      <c r="BQ44" s="242"/>
      <c r="BR44" s="242"/>
      <c r="BS44" s="242"/>
      <c r="BT44" s="242"/>
      <c r="BU44" s="242"/>
      <c r="BV44" s="242"/>
      <c r="BW44" s="242"/>
      <c r="BX44" s="242"/>
      <c r="BY44" s="242"/>
      <c r="BZ44" s="242"/>
      <c r="CA44" s="242"/>
      <c r="CB44" s="242"/>
      <c r="CC44" s="242"/>
      <c r="CD44" s="242"/>
      <c r="CE44" s="242"/>
      <c r="CF44" s="242"/>
      <c r="CG44" s="242"/>
      <c r="CH44" s="242"/>
      <c r="CI44" s="242"/>
      <c r="CJ44" s="242"/>
      <c r="CK44" s="242"/>
      <c r="CL44" s="242"/>
      <c r="CM44" s="242"/>
      <c r="CN44" s="242"/>
      <c r="CO44" s="242"/>
      <c r="CP44" s="242"/>
      <c r="CQ44" s="242"/>
      <c r="CR44" s="242"/>
      <c r="CS44" s="242"/>
      <c r="CT44" s="242"/>
      <c r="CU44" s="242"/>
      <c r="CV44" s="242"/>
      <c r="CW44" s="242"/>
      <c r="CX44" s="242"/>
      <c r="CY44" s="242"/>
      <c r="CZ44" s="242"/>
      <c r="DA44" s="242"/>
      <c r="DB44" s="242"/>
      <c r="DC44" s="242"/>
      <c r="DD44" s="242"/>
      <c r="DE44" s="242"/>
      <c r="DF44" s="242"/>
      <c r="DG44" s="242"/>
      <c r="DH44" s="242"/>
      <c r="DI44" s="242"/>
      <c r="DJ44" s="242"/>
      <c r="DK44" s="242"/>
      <c r="DL44" s="242"/>
      <c r="DM44" s="242"/>
      <c r="DN44" s="242"/>
      <c r="DO44" s="242"/>
      <c r="DP44" s="242"/>
      <c r="DQ44" s="242"/>
      <c r="DR44" s="242"/>
      <c r="DS44" s="242"/>
      <c r="DT44" s="242"/>
      <c r="DU44" s="242"/>
      <c r="DV44" s="242"/>
      <c r="DW44" s="242"/>
      <c r="DX44" s="242"/>
      <c r="DY44" s="242"/>
      <c r="DZ44" s="242"/>
      <c r="EA44" s="242"/>
      <c r="EB44" s="242"/>
      <c r="EC44" s="242"/>
      <c r="ED44" s="242"/>
      <c r="EE44" s="242"/>
      <c r="EF44" s="242"/>
      <c r="EG44" s="242"/>
      <c r="EH44" s="242"/>
      <c r="EI44" s="242"/>
      <c r="EJ44" s="242"/>
      <c r="EK44" s="242"/>
      <c r="EL44" s="242"/>
      <c r="EM44" s="242"/>
      <c r="EN44" s="242"/>
      <c r="EO44" s="242"/>
      <c r="EP44" s="242"/>
      <c r="EQ44" s="242"/>
      <c r="ER44" s="242"/>
      <c r="ES44" s="242"/>
      <c r="ET44" s="242"/>
      <c r="EU44" s="242"/>
      <c r="EV44" s="242"/>
      <c r="EW44" s="242"/>
      <c r="EX44" s="242"/>
      <c r="EY44" s="242"/>
      <c r="EZ44" s="242"/>
      <c r="FA44" s="242"/>
      <c r="FB44" s="242"/>
      <c r="FC44" s="242"/>
      <c r="FD44" s="242"/>
      <c r="FE44" s="242"/>
      <c r="FF44" s="242"/>
      <c r="FG44" s="242"/>
      <c r="FH44" s="242"/>
      <c r="FI44" s="242"/>
      <c r="FJ44" s="242"/>
      <c r="FK44" s="242"/>
      <c r="FL44" s="242"/>
      <c r="FM44" s="242"/>
      <c r="FN44" s="242"/>
      <c r="FO44" s="242"/>
      <c r="FP44" s="242"/>
      <c r="FQ44" s="242"/>
      <c r="FR44" s="242"/>
      <c r="FS44" s="242"/>
      <c r="FT44" s="242"/>
      <c r="FU44" s="242"/>
      <c r="FV44" s="242"/>
      <c r="FW44" s="242"/>
      <c r="FX44" s="242"/>
      <c r="FY44" s="242"/>
      <c r="FZ44" s="242"/>
      <c r="GA44" s="242"/>
      <c r="GB44" s="242"/>
      <c r="GC44" s="242"/>
      <c r="GD44" s="242"/>
      <c r="GE44" s="242"/>
      <c r="GF44" s="242"/>
      <c r="GG44" s="242"/>
      <c r="GH44" s="242"/>
      <c r="GI44" s="242"/>
      <c r="GJ44" s="242"/>
      <c r="GK44" s="242"/>
      <c r="GL44" s="242"/>
      <c r="GM44" s="242"/>
      <c r="GN44" s="242"/>
      <c r="GO44" s="242"/>
      <c r="GP44" s="242"/>
      <c r="GQ44" s="242"/>
      <c r="GR44" s="242"/>
      <c r="GS44" s="242"/>
      <c r="GT44" s="242"/>
      <c r="GU44" s="242"/>
      <c r="GV44" s="242"/>
      <c r="GW44" s="242"/>
      <c r="GX44" s="242"/>
      <c r="GY44" s="242"/>
      <c r="GZ44" s="242"/>
      <c r="HA44" s="242"/>
      <c r="HB44" s="242"/>
      <c r="HC44" s="242"/>
      <c r="HD44" s="242"/>
      <c r="HE44" s="242"/>
      <c r="HF44" s="242"/>
      <c r="HG44" s="242"/>
      <c r="HH44" s="242"/>
      <c r="HI44" s="242"/>
      <c r="HJ44" s="242"/>
      <c r="HK44" s="242"/>
      <c r="HL44" s="242"/>
      <c r="HM44" s="242"/>
      <c r="HN44" s="242"/>
      <c r="HO44" s="242"/>
      <c r="HP44" s="242"/>
      <c r="HQ44" s="242"/>
      <c r="HR44" s="242"/>
      <c r="HS44" s="242"/>
      <c r="HT44" s="242"/>
    </row>
    <row r="45" spans="36:228">
      <c r="AJ45" s="964">
        <v>11</v>
      </c>
      <c r="AK45" s="966" t="s">
        <v>144</v>
      </c>
      <c r="AL45" s="42" t="s">
        <v>132</v>
      </c>
      <c r="AM45" s="945" t="s">
        <v>35</v>
      </c>
      <c r="AN45" s="945">
        <f>G14</f>
        <v>12</v>
      </c>
      <c r="AO45" s="945">
        <f>AN45</f>
        <v>12</v>
      </c>
      <c r="AP45" s="42">
        <f t="shared" si="30"/>
        <v>0</v>
      </c>
      <c r="AQ45" s="43">
        <f>AO45-AP45</f>
        <v>12</v>
      </c>
      <c r="AS45" s="238"/>
      <c r="AT45" s="239"/>
      <c r="AU45" s="239"/>
      <c r="AV45" s="239"/>
      <c r="AW45" s="239"/>
      <c r="AX45" s="239"/>
      <c r="AY45" s="239"/>
      <c r="AZ45" s="239"/>
      <c r="BA45" s="239"/>
      <c r="BB45" s="239"/>
      <c r="BC45" s="239"/>
      <c r="BD45" s="239"/>
      <c r="BE45" s="239"/>
      <c r="BF45" s="239"/>
      <c r="BG45" s="239"/>
      <c r="BH45" s="239"/>
      <c r="BI45" s="239"/>
      <c r="BJ45" s="239"/>
      <c r="BK45" s="239"/>
      <c r="BL45" s="239"/>
      <c r="BM45" s="239"/>
      <c r="BN45" s="239"/>
      <c r="BO45" s="239"/>
      <c r="BP45" s="239"/>
      <c r="BQ45" s="239"/>
      <c r="BR45" s="239"/>
      <c r="BS45" s="239"/>
      <c r="BT45" s="239"/>
      <c r="BU45" s="239"/>
      <c r="BV45" s="239"/>
      <c r="BW45" s="239"/>
      <c r="BX45" s="239"/>
      <c r="BY45" s="239"/>
      <c r="BZ45" s="239"/>
      <c r="CA45" s="239"/>
      <c r="CB45" s="239"/>
      <c r="CC45" s="239"/>
      <c r="CD45" s="239"/>
      <c r="CE45" s="239"/>
      <c r="CF45" s="239"/>
      <c r="CG45" s="239"/>
      <c r="CH45" s="239"/>
      <c r="CI45" s="239"/>
      <c r="CJ45" s="239"/>
      <c r="CK45" s="239"/>
      <c r="CL45" s="239"/>
      <c r="CM45" s="239"/>
      <c r="CN45" s="239"/>
      <c r="CO45" s="239"/>
      <c r="CP45" s="239"/>
      <c r="CQ45" s="239"/>
      <c r="CR45" s="239"/>
      <c r="CS45" s="239"/>
      <c r="CT45" s="239"/>
      <c r="CU45" s="239"/>
      <c r="CV45" s="239"/>
      <c r="CW45" s="239"/>
      <c r="CX45" s="239"/>
      <c r="CY45" s="239"/>
      <c r="CZ45" s="239"/>
      <c r="DA45" s="239"/>
      <c r="DB45" s="239"/>
      <c r="DC45" s="239"/>
      <c r="DD45" s="239"/>
      <c r="DE45" s="239"/>
      <c r="DF45" s="239"/>
      <c r="DG45" s="239"/>
      <c r="DH45" s="239"/>
      <c r="DI45" s="239"/>
      <c r="DJ45" s="239"/>
      <c r="DK45" s="239"/>
      <c r="DL45" s="239"/>
      <c r="DM45" s="239"/>
      <c r="DN45" s="239"/>
      <c r="DO45" s="239"/>
      <c r="DP45" s="239"/>
      <c r="DQ45" s="239"/>
      <c r="DR45" s="239"/>
      <c r="DS45" s="239"/>
      <c r="DT45" s="239"/>
      <c r="DU45" s="239"/>
      <c r="DV45" s="239"/>
      <c r="DW45" s="239"/>
      <c r="DX45" s="239"/>
      <c r="DY45" s="239"/>
      <c r="DZ45" s="239"/>
      <c r="EA45" s="239"/>
      <c r="EB45" s="239"/>
      <c r="EC45" s="239"/>
      <c r="ED45" s="239"/>
      <c r="EE45" s="239"/>
      <c r="EF45" s="239"/>
      <c r="EG45" s="239"/>
      <c r="EH45" s="239"/>
      <c r="EI45" s="239"/>
      <c r="EJ45" s="239"/>
      <c r="EK45" s="239"/>
      <c r="EL45" s="239"/>
      <c r="EM45" s="239"/>
      <c r="EN45" s="239"/>
      <c r="EO45" s="239"/>
      <c r="EP45" s="239"/>
      <c r="EQ45" s="239"/>
      <c r="ER45" s="239"/>
      <c r="ES45" s="239"/>
      <c r="ET45" s="239"/>
      <c r="EU45" s="239"/>
      <c r="EV45" s="239"/>
      <c r="EW45" s="239"/>
      <c r="EX45" s="239"/>
      <c r="EY45" s="239"/>
      <c r="EZ45" s="239"/>
      <c r="FA45" s="239"/>
      <c r="FB45" s="239"/>
      <c r="FC45" s="239"/>
      <c r="FD45" s="239"/>
      <c r="FE45" s="239"/>
      <c r="FF45" s="239"/>
      <c r="FG45" s="239"/>
      <c r="FH45" s="239"/>
      <c r="FI45" s="239"/>
      <c r="FJ45" s="239"/>
      <c r="FK45" s="239"/>
      <c r="FL45" s="239"/>
      <c r="FM45" s="239"/>
      <c r="FN45" s="239"/>
      <c r="FO45" s="239"/>
      <c r="FP45" s="239"/>
      <c r="FQ45" s="239"/>
      <c r="FR45" s="239"/>
      <c r="FS45" s="239"/>
      <c r="FT45" s="239"/>
      <c r="FU45" s="239"/>
      <c r="FV45" s="239"/>
      <c r="FW45" s="239"/>
      <c r="FX45" s="239"/>
      <c r="FY45" s="239"/>
      <c r="FZ45" s="239"/>
      <c r="GA45" s="239"/>
      <c r="GB45" s="239"/>
      <c r="GC45" s="239"/>
      <c r="GD45" s="239"/>
      <c r="GE45" s="239"/>
      <c r="GF45" s="239"/>
      <c r="GG45" s="239"/>
      <c r="GH45" s="239"/>
      <c r="GI45" s="239"/>
      <c r="GJ45" s="239"/>
      <c r="GK45" s="239"/>
      <c r="GL45" s="239"/>
      <c r="GM45" s="239"/>
      <c r="GN45" s="239"/>
      <c r="GO45" s="239"/>
      <c r="GP45" s="239"/>
      <c r="GQ45" s="239"/>
      <c r="GR45" s="239"/>
      <c r="GS45" s="239"/>
      <c r="GT45" s="239"/>
      <c r="GU45" s="239"/>
      <c r="GV45" s="239"/>
      <c r="GW45" s="239"/>
      <c r="GX45" s="239"/>
      <c r="GY45" s="239"/>
      <c r="GZ45" s="239"/>
      <c r="HA45" s="239"/>
      <c r="HB45" s="239"/>
      <c r="HC45" s="239"/>
      <c r="HD45" s="239"/>
      <c r="HE45" s="239"/>
      <c r="HF45" s="239"/>
      <c r="HG45" s="239"/>
      <c r="HH45" s="239"/>
      <c r="HI45" s="239"/>
      <c r="HJ45" s="239"/>
      <c r="HK45" s="239"/>
      <c r="HL45" s="239"/>
      <c r="HM45" s="239"/>
      <c r="HN45" s="239"/>
      <c r="HO45" s="239"/>
      <c r="HP45" s="239"/>
      <c r="HQ45" s="239"/>
      <c r="HR45" s="239"/>
      <c r="HS45" s="239"/>
      <c r="HT45" s="239"/>
    </row>
    <row r="46" spans="36:228">
      <c r="AJ46" s="965"/>
      <c r="AK46" s="967"/>
      <c r="AL46" s="8" t="s">
        <v>124</v>
      </c>
      <c r="AM46" s="946"/>
      <c r="AN46" s="946"/>
      <c r="AO46" s="946"/>
      <c r="AP46" s="8">
        <f t="shared" si="30"/>
        <v>0</v>
      </c>
      <c r="AQ46" s="44">
        <f>AO45-AP46</f>
        <v>12</v>
      </c>
      <c r="AS46" s="240"/>
      <c r="AT46" s="234"/>
      <c r="AU46" s="234"/>
      <c r="AV46" s="234"/>
      <c r="AW46" s="234"/>
      <c r="AX46" s="234"/>
      <c r="AY46" s="234"/>
      <c r="AZ46" s="234"/>
      <c r="BA46" s="234"/>
      <c r="BB46" s="234"/>
      <c r="BC46" s="234"/>
      <c r="BD46" s="234"/>
      <c r="BE46" s="234"/>
      <c r="BF46" s="234"/>
      <c r="BG46" s="234"/>
      <c r="BH46" s="234"/>
      <c r="BI46" s="234"/>
      <c r="BJ46" s="234"/>
      <c r="BK46" s="234"/>
      <c r="BL46" s="234"/>
      <c r="BM46" s="234"/>
      <c r="BN46" s="234"/>
      <c r="BO46" s="234"/>
      <c r="BP46" s="234"/>
      <c r="BQ46" s="234"/>
      <c r="BR46" s="234"/>
      <c r="BS46" s="234"/>
      <c r="BT46" s="234"/>
      <c r="BU46" s="234"/>
      <c r="BV46" s="234"/>
      <c r="BW46" s="234"/>
      <c r="BX46" s="234"/>
      <c r="BY46" s="234"/>
      <c r="BZ46" s="234"/>
      <c r="CA46" s="234"/>
      <c r="CB46" s="234"/>
      <c r="CC46" s="234"/>
      <c r="CD46" s="234"/>
      <c r="CE46" s="234"/>
      <c r="CF46" s="234"/>
      <c r="CG46" s="234"/>
      <c r="CH46" s="234"/>
      <c r="CI46" s="234"/>
      <c r="CJ46" s="234"/>
      <c r="CK46" s="234"/>
      <c r="CL46" s="234"/>
      <c r="CM46" s="234"/>
      <c r="CN46" s="234"/>
      <c r="CO46" s="234"/>
      <c r="CP46" s="234"/>
      <c r="CQ46" s="234"/>
      <c r="CR46" s="234"/>
      <c r="CS46" s="234"/>
      <c r="CT46" s="234"/>
      <c r="CU46" s="234"/>
      <c r="CV46" s="234"/>
      <c r="CW46" s="234"/>
      <c r="CX46" s="234"/>
      <c r="CY46" s="234"/>
      <c r="CZ46" s="234"/>
      <c r="DA46" s="234"/>
      <c r="DB46" s="234"/>
      <c r="DC46" s="234"/>
      <c r="DD46" s="234"/>
      <c r="DE46" s="234"/>
      <c r="DF46" s="234"/>
      <c r="DG46" s="234"/>
      <c r="DH46" s="234"/>
      <c r="DI46" s="234"/>
      <c r="DJ46" s="234"/>
      <c r="DK46" s="234"/>
      <c r="DL46" s="234"/>
      <c r="DM46" s="234"/>
      <c r="DN46" s="234"/>
      <c r="DO46" s="234"/>
      <c r="DP46" s="234"/>
      <c r="DQ46" s="234"/>
      <c r="DR46" s="234"/>
      <c r="DS46" s="234"/>
      <c r="DT46" s="234"/>
      <c r="DU46" s="234"/>
      <c r="DV46" s="234"/>
      <c r="DW46" s="234"/>
      <c r="DX46" s="234"/>
      <c r="DY46" s="234"/>
      <c r="DZ46" s="234"/>
      <c r="EA46" s="234"/>
      <c r="EB46" s="234"/>
      <c r="EC46" s="234"/>
      <c r="ED46" s="234"/>
      <c r="EE46" s="234"/>
      <c r="EF46" s="234"/>
      <c r="EG46" s="234"/>
      <c r="EH46" s="234"/>
      <c r="EI46" s="234"/>
      <c r="EJ46" s="234"/>
      <c r="EK46" s="234"/>
      <c r="EL46" s="234"/>
      <c r="EM46" s="234"/>
      <c r="EN46" s="234"/>
      <c r="EO46" s="234"/>
      <c r="EP46" s="234"/>
      <c r="EQ46" s="234"/>
      <c r="ER46" s="234"/>
      <c r="ES46" s="234"/>
      <c r="ET46" s="234"/>
      <c r="EU46" s="234"/>
      <c r="EV46" s="234"/>
      <c r="EW46" s="234"/>
      <c r="EX46" s="234"/>
      <c r="EY46" s="234"/>
      <c r="EZ46" s="234"/>
      <c r="FA46" s="234"/>
      <c r="FB46" s="234"/>
      <c r="FC46" s="234"/>
      <c r="FD46" s="234"/>
      <c r="FE46" s="234"/>
      <c r="FF46" s="234"/>
      <c r="FG46" s="234"/>
      <c r="FH46" s="234"/>
      <c r="FI46" s="234"/>
      <c r="FJ46" s="234"/>
      <c r="FK46" s="234"/>
      <c r="FL46" s="234"/>
      <c r="FM46" s="234"/>
      <c r="FN46" s="234"/>
      <c r="FO46" s="234"/>
      <c r="FP46" s="234"/>
      <c r="FQ46" s="234"/>
      <c r="FR46" s="234"/>
      <c r="FS46" s="234"/>
      <c r="FT46" s="234"/>
      <c r="FU46" s="234"/>
      <c r="FV46" s="234"/>
      <c r="FW46" s="234"/>
      <c r="FX46" s="234"/>
      <c r="FY46" s="234"/>
      <c r="FZ46" s="234"/>
      <c r="GA46" s="234"/>
      <c r="GB46" s="234"/>
      <c r="GC46" s="234"/>
      <c r="GD46" s="234"/>
      <c r="GE46" s="234"/>
      <c r="GF46" s="234"/>
      <c r="GG46" s="234"/>
      <c r="GH46" s="234"/>
      <c r="GI46" s="234"/>
      <c r="GJ46" s="234"/>
      <c r="GK46" s="234"/>
      <c r="GL46" s="234"/>
      <c r="GM46" s="234"/>
      <c r="GN46" s="234"/>
      <c r="GO46" s="234"/>
      <c r="GP46" s="234"/>
      <c r="GQ46" s="234"/>
      <c r="GR46" s="234"/>
      <c r="GS46" s="234"/>
      <c r="GT46" s="234"/>
      <c r="GU46" s="234"/>
      <c r="GV46" s="234"/>
      <c r="GW46" s="234"/>
      <c r="GX46" s="234"/>
      <c r="GY46" s="234"/>
      <c r="GZ46" s="234"/>
      <c r="HA46" s="234"/>
      <c r="HB46" s="234"/>
      <c r="HC46" s="234"/>
      <c r="HD46" s="234"/>
      <c r="HE46" s="234"/>
      <c r="HF46" s="234"/>
      <c r="HG46" s="234"/>
      <c r="HH46" s="234"/>
      <c r="HI46" s="234"/>
      <c r="HJ46" s="234"/>
      <c r="HK46" s="234"/>
      <c r="HL46" s="234"/>
      <c r="HM46" s="234"/>
      <c r="HN46" s="234"/>
      <c r="HO46" s="234"/>
      <c r="HP46" s="234"/>
      <c r="HQ46" s="234"/>
      <c r="HR46" s="234"/>
      <c r="HS46" s="234"/>
      <c r="HT46" s="234"/>
    </row>
    <row r="47" spans="36:228">
      <c r="AJ47" s="965"/>
      <c r="AK47" s="967"/>
      <c r="AL47" s="8" t="s">
        <v>135</v>
      </c>
      <c r="AM47" s="946"/>
      <c r="AN47" s="946"/>
      <c r="AO47" s="946"/>
      <c r="AP47" s="8">
        <f t="shared" si="30"/>
        <v>0</v>
      </c>
      <c r="AQ47" s="44">
        <f>AO45-AP47</f>
        <v>12</v>
      </c>
      <c r="AS47" s="240"/>
      <c r="AT47" s="234"/>
      <c r="AU47" s="234"/>
      <c r="AV47" s="234"/>
      <c r="AW47" s="234"/>
      <c r="AX47" s="234"/>
      <c r="AY47" s="234"/>
      <c r="AZ47" s="234"/>
      <c r="BA47" s="234"/>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4"/>
      <c r="CA47" s="234"/>
      <c r="CB47" s="234"/>
      <c r="CC47" s="234"/>
      <c r="CD47" s="234"/>
      <c r="CE47" s="234"/>
      <c r="CF47" s="234"/>
      <c r="CG47" s="234"/>
      <c r="CH47" s="234"/>
      <c r="CI47" s="234"/>
      <c r="CJ47" s="234"/>
      <c r="CK47" s="234"/>
      <c r="CL47" s="234"/>
      <c r="CM47" s="234"/>
      <c r="CN47" s="234"/>
      <c r="CO47" s="234"/>
      <c r="CP47" s="234"/>
      <c r="CQ47" s="234"/>
      <c r="CR47" s="234"/>
      <c r="CS47" s="234"/>
      <c r="CT47" s="234"/>
      <c r="CU47" s="234"/>
      <c r="CV47" s="234"/>
      <c r="CW47" s="234"/>
      <c r="CX47" s="234"/>
      <c r="CY47" s="234"/>
      <c r="CZ47" s="234"/>
      <c r="DA47" s="234"/>
      <c r="DB47" s="234"/>
      <c r="DC47" s="234"/>
      <c r="DD47" s="234"/>
      <c r="DE47" s="234"/>
      <c r="DF47" s="234"/>
      <c r="DG47" s="234"/>
      <c r="DH47" s="234"/>
      <c r="DI47" s="234"/>
      <c r="DJ47" s="234"/>
      <c r="DK47" s="234"/>
      <c r="DL47" s="234"/>
      <c r="DM47" s="234"/>
      <c r="DN47" s="234"/>
      <c r="DO47" s="234"/>
      <c r="DP47" s="234"/>
      <c r="DQ47" s="234"/>
      <c r="DR47" s="234"/>
      <c r="DS47" s="234"/>
      <c r="DT47" s="234"/>
      <c r="DU47" s="234"/>
      <c r="DV47" s="234"/>
      <c r="DW47" s="234"/>
      <c r="DX47" s="234"/>
      <c r="DY47" s="234"/>
      <c r="DZ47" s="234"/>
      <c r="EA47" s="234"/>
      <c r="EB47" s="234"/>
      <c r="EC47" s="234"/>
      <c r="ED47" s="234"/>
      <c r="EE47" s="234"/>
      <c r="EF47" s="234"/>
      <c r="EG47" s="234"/>
      <c r="EH47" s="234"/>
      <c r="EI47" s="234"/>
      <c r="EJ47" s="234"/>
      <c r="EK47" s="234"/>
      <c r="EL47" s="234"/>
      <c r="EM47" s="234"/>
      <c r="EN47" s="234"/>
      <c r="EO47" s="234"/>
      <c r="EP47" s="234"/>
      <c r="EQ47" s="234"/>
      <c r="ER47" s="234"/>
      <c r="ES47" s="234"/>
      <c r="ET47" s="234"/>
      <c r="EU47" s="234"/>
      <c r="EV47" s="234"/>
      <c r="EW47" s="234"/>
      <c r="EX47" s="234"/>
      <c r="EY47" s="234"/>
      <c r="EZ47" s="234"/>
      <c r="FA47" s="234"/>
      <c r="FB47" s="234"/>
      <c r="FC47" s="234"/>
      <c r="FD47" s="234"/>
      <c r="FE47" s="234"/>
      <c r="FF47" s="234"/>
      <c r="FG47" s="234"/>
      <c r="FH47" s="234"/>
      <c r="FI47" s="234"/>
      <c r="FJ47" s="234"/>
      <c r="FK47" s="234"/>
      <c r="FL47" s="234"/>
      <c r="FM47" s="234"/>
      <c r="FN47" s="234"/>
      <c r="FO47" s="234"/>
      <c r="FP47" s="234"/>
      <c r="FQ47" s="234"/>
      <c r="FR47" s="234"/>
      <c r="FS47" s="234"/>
      <c r="FT47" s="234"/>
      <c r="FU47" s="234"/>
      <c r="FV47" s="234"/>
      <c r="FW47" s="234"/>
      <c r="FX47" s="234"/>
      <c r="FY47" s="234"/>
      <c r="FZ47" s="234"/>
      <c r="GA47" s="234"/>
      <c r="GB47" s="234"/>
      <c r="GC47" s="234"/>
      <c r="GD47" s="234"/>
      <c r="GE47" s="234"/>
      <c r="GF47" s="234"/>
      <c r="GG47" s="234"/>
      <c r="GH47" s="234"/>
      <c r="GI47" s="234"/>
      <c r="GJ47" s="234"/>
      <c r="GK47" s="234"/>
      <c r="GL47" s="234"/>
      <c r="GM47" s="234"/>
      <c r="GN47" s="234"/>
      <c r="GO47" s="234"/>
      <c r="GP47" s="234"/>
      <c r="GQ47" s="234"/>
      <c r="GR47" s="234"/>
      <c r="GS47" s="234"/>
      <c r="GT47" s="234"/>
      <c r="GU47" s="234"/>
      <c r="GV47" s="234"/>
      <c r="GW47" s="234"/>
      <c r="GX47" s="234"/>
      <c r="GY47" s="234"/>
      <c r="GZ47" s="234"/>
      <c r="HA47" s="234"/>
      <c r="HB47" s="234"/>
      <c r="HC47" s="234"/>
      <c r="HD47" s="234"/>
      <c r="HE47" s="234"/>
      <c r="HF47" s="234"/>
      <c r="HG47" s="234"/>
      <c r="HH47" s="234"/>
      <c r="HI47" s="234"/>
      <c r="HJ47" s="234"/>
      <c r="HK47" s="234"/>
      <c r="HL47" s="234"/>
      <c r="HM47" s="234"/>
      <c r="HN47" s="234"/>
      <c r="HO47" s="234"/>
      <c r="HP47" s="234"/>
      <c r="HQ47" s="234"/>
      <c r="HR47" s="234"/>
      <c r="HS47" s="234"/>
      <c r="HT47" s="234"/>
    </row>
    <row r="48" spans="36:228" ht="15" thickBot="1">
      <c r="AJ48" s="996"/>
      <c r="AK48" s="997"/>
      <c r="AL48" s="41" t="s">
        <v>137</v>
      </c>
      <c r="AM48" s="947"/>
      <c r="AN48" s="947"/>
      <c r="AO48" s="947"/>
      <c r="AP48" s="41">
        <f t="shared" si="30"/>
        <v>0</v>
      </c>
      <c r="AQ48" s="45">
        <f>AO45-AP48</f>
        <v>12</v>
      </c>
      <c r="AS48" s="241"/>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242"/>
      <c r="CA48" s="242"/>
      <c r="CB48" s="242"/>
      <c r="CC48" s="242"/>
      <c r="CD48" s="242"/>
      <c r="CE48" s="242"/>
      <c r="CF48" s="242"/>
      <c r="CG48" s="242"/>
      <c r="CH48" s="242"/>
      <c r="CI48" s="242"/>
      <c r="CJ48" s="242"/>
      <c r="CK48" s="242"/>
      <c r="CL48" s="242"/>
      <c r="CM48" s="242"/>
      <c r="CN48" s="242"/>
      <c r="CO48" s="242"/>
      <c r="CP48" s="242"/>
      <c r="CQ48" s="242"/>
      <c r="CR48" s="242"/>
      <c r="CS48" s="242"/>
      <c r="CT48" s="242"/>
      <c r="CU48" s="242"/>
      <c r="CV48" s="242"/>
      <c r="CW48" s="242"/>
      <c r="CX48" s="242"/>
      <c r="CY48" s="242"/>
      <c r="CZ48" s="242"/>
      <c r="DA48" s="242"/>
      <c r="DB48" s="242"/>
      <c r="DC48" s="242"/>
      <c r="DD48" s="242"/>
      <c r="DE48" s="242"/>
      <c r="DF48" s="242"/>
      <c r="DG48" s="242"/>
      <c r="DH48" s="242"/>
      <c r="DI48" s="242"/>
      <c r="DJ48" s="242"/>
      <c r="DK48" s="242"/>
      <c r="DL48" s="242"/>
      <c r="DM48" s="242"/>
      <c r="DN48" s="242"/>
      <c r="DO48" s="242"/>
      <c r="DP48" s="242"/>
      <c r="DQ48" s="242"/>
      <c r="DR48" s="242"/>
      <c r="DS48" s="242"/>
      <c r="DT48" s="242"/>
      <c r="DU48" s="242"/>
      <c r="DV48" s="242"/>
      <c r="DW48" s="242"/>
      <c r="DX48" s="242"/>
      <c r="DY48" s="242"/>
      <c r="DZ48" s="242"/>
      <c r="EA48" s="242"/>
      <c r="EB48" s="242"/>
      <c r="EC48" s="242"/>
      <c r="ED48" s="242"/>
      <c r="EE48" s="242"/>
      <c r="EF48" s="242"/>
      <c r="EG48" s="242"/>
      <c r="EH48" s="242"/>
      <c r="EI48" s="242"/>
      <c r="EJ48" s="242"/>
      <c r="EK48" s="242"/>
      <c r="EL48" s="242"/>
      <c r="EM48" s="242"/>
      <c r="EN48" s="242"/>
      <c r="EO48" s="242"/>
      <c r="EP48" s="242"/>
      <c r="EQ48" s="242"/>
      <c r="ER48" s="242"/>
      <c r="ES48" s="242"/>
      <c r="ET48" s="242"/>
      <c r="EU48" s="242"/>
      <c r="EV48" s="242"/>
      <c r="EW48" s="242"/>
      <c r="EX48" s="242"/>
      <c r="EY48" s="242"/>
      <c r="EZ48" s="242"/>
      <c r="FA48" s="242"/>
      <c r="FB48" s="242"/>
      <c r="FC48" s="242"/>
      <c r="FD48" s="242"/>
      <c r="FE48" s="242"/>
      <c r="FF48" s="242"/>
      <c r="FG48" s="242"/>
      <c r="FH48" s="242"/>
      <c r="FI48" s="242"/>
      <c r="FJ48" s="242"/>
      <c r="FK48" s="242"/>
      <c r="FL48" s="242"/>
      <c r="FM48" s="242"/>
      <c r="FN48" s="242"/>
      <c r="FO48" s="242"/>
      <c r="FP48" s="242"/>
      <c r="FQ48" s="242"/>
      <c r="FR48" s="242"/>
      <c r="FS48" s="242"/>
      <c r="FT48" s="242"/>
      <c r="FU48" s="242"/>
      <c r="FV48" s="242"/>
      <c r="FW48" s="242"/>
      <c r="FX48" s="242"/>
      <c r="FY48" s="242"/>
      <c r="FZ48" s="242"/>
      <c r="GA48" s="242"/>
      <c r="GB48" s="242"/>
      <c r="GC48" s="242"/>
      <c r="GD48" s="242"/>
      <c r="GE48" s="242"/>
      <c r="GF48" s="242"/>
      <c r="GG48" s="242"/>
      <c r="GH48" s="242"/>
      <c r="GI48" s="242"/>
      <c r="GJ48" s="242"/>
      <c r="GK48" s="242"/>
      <c r="GL48" s="242"/>
      <c r="GM48" s="242"/>
      <c r="GN48" s="242"/>
      <c r="GO48" s="242"/>
      <c r="GP48" s="242"/>
      <c r="GQ48" s="242"/>
      <c r="GR48" s="242"/>
      <c r="GS48" s="242"/>
      <c r="GT48" s="242"/>
      <c r="GU48" s="242"/>
      <c r="GV48" s="242"/>
      <c r="GW48" s="242"/>
      <c r="GX48" s="242"/>
      <c r="GY48" s="242"/>
      <c r="GZ48" s="242"/>
      <c r="HA48" s="242"/>
      <c r="HB48" s="242"/>
      <c r="HC48" s="242"/>
      <c r="HD48" s="242"/>
      <c r="HE48" s="242"/>
      <c r="HF48" s="242"/>
      <c r="HG48" s="242"/>
      <c r="HH48" s="242"/>
      <c r="HI48" s="242"/>
      <c r="HJ48" s="242"/>
      <c r="HK48" s="242"/>
      <c r="HL48" s="242"/>
      <c r="HM48" s="242"/>
      <c r="HN48" s="242"/>
      <c r="HO48" s="242"/>
      <c r="HP48" s="242"/>
      <c r="HQ48" s="242"/>
      <c r="HR48" s="242"/>
      <c r="HS48" s="242"/>
      <c r="HT48" s="242"/>
    </row>
    <row r="49" spans="36:228">
      <c r="AJ49" s="964">
        <v>12</v>
      </c>
      <c r="AK49" s="966" t="s">
        <v>145</v>
      </c>
      <c r="AL49" s="42" t="s">
        <v>132</v>
      </c>
      <c r="AM49" s="945" t="s">
        <v>35</v>
      </c>
      <c r="AN49" s="945">
        <f>G15</f>
        <v>3</v>
      </c>
      <c r="AO49" s="945">
        <f>AN49</f>
        <v>3</v>
      </c>
      <c r="AP49" s="42">
        <f t="shared" si="30"/>
        <v>0</v>
      </c>
      <c r="AQ49" s="43">
        <f>AO49-AP49</f>
        <v>3</v>
      </c>
      <c r="AS49" s="238"/>
      <c r="AT49" s="239"/>
      <c r="AU49" s="239"/>
      <c r="AV49" s="239"/>
      <c r="AW49" s="239"/>
      <c r="AX49" s="239"/>
      <c r="AY49" s="239"/>
      <c r="AZ49" s="239"/>
      <c r="BA49" s="239"/>
      <c r="BB49" s="239"/>
      <c r="BC49" s="239"/>
      <c r="BD49" s="239"/>
      <c r="BE49" s="239"/>
      <c r="BF49" s="239"/>
      <c r="BG49" s="239"/>
      <c r="BH49" s="239"/>
      <c r="BI49" s="239"/>
      <c r="BJ49" s="239"/>
      <c r="BK49" s="239"/>
      <c r="BL49" s="239"/>
      <c r="BM49" s="239"/>
      <c r="BN49" s="239"/>
      <c r="BO49" s="239"/>
      <c r="BP49" s="239"/>
      <c r="BQ49" s="239"/>
      <c r="BR49" s="239"/>
      <c r="BS49" s="239"/>
      <c r="BT49" s="239"/>
      <c r="BU49" s="239"/>
      <c r="BV49" s="239"/>
      <c r="BW49" s="239"/>
      <c r="BX49" s="239"/>
      <c r="BY49" s="239"/>
      <c r="BZ49" s="239"/>
      <c r="CA49" s="239"/>
      <c r="CB49" s="239"/>
      <c r="CC49" s="239"/>
      <c r="CD49" s="239"/>
      <c r="CE49" s="239"/>
      <c r="CF49" s="239"/>
      <c r="CG49" s="239"/>
      <c r="CH49" s="239"/>
      <c r="CI49" s="239"/>
      <c r="CJ49" s="239"/>
      <c r="CK49" s="239"/>
      <c r="CL49" s="239"/>
      <c r="CM49" s="239"/>
      <c r="CN49" s="239"/>
      <c r="CO49" s="239"/>
      <c r="CP49" s="239"/>
      <c r="CQ49" s="239"/>
      <c r="CR49" s="239"/>
      <c r="CS49" s="239"/>
      <c r="CT49" s="239"/>
      <c r="CU49" s="239"/>
      <c r="CV49" s="239"/>
      <c r="CW49" s="239"/>
      <c r="CX49" s="239"/>
      <c r="CY49" s="239"/>
      <c r="CZ49" s="239"/>
      <c r="DA49" s="239"/>
      <c r="DB49" s="239"/>
      <c r="DC49" s="239"/>
      <c r="DD49" s="239"/>
      <c r="DE49" s="239"/>
      <c r="DF49" s="239"/>
      <c r="DG49" s="239"/>
      <c r="DH49" s="239"/>
      <c r="DI49" s="239"/>
      <c r="DJ49" s="239"/>
      <c r="DK49" s="239"/>
      <c r="DL49" s="239"/>
      <c r="DM49" s="239"/>
      <c r="DN49" s="239"/>
      <c r="DO49" s="239"/>
      <c r="DP49" s="239"/>
      <c r="DQ49" s="239"/>
      <c r="DR49" s="239"/>
      <c r="DS49" s="239"/>
      <c r="DT49" s="239"/>
      <c r="DU49" s="239"/>
      <c r="DV49" s="239"/>
      <c r="DW49" s="239"/>
      <c r="DX49" s="239"/>
      <c r="DY49" s="239"/>
      <c r="DZ49" s="239"/>
      <c r="EA49" s="239"/>
      <c r="EB49" s="239"/>
      <c r="EC49" s="239"/>
      <c r="ED49" s="239"/>
      <c r="EE49" s="239"/>
      <c r="EF49" s="239"/>
      <c r="EG49" s="239"/>
      <c r="EH49" s="239"/>
      <c r="EI49" s="239"/>
      <c r="EJ49" s="239"/>
      <c r="EK49" s="239"/>
      <c r="EL49" s="239"/>
      <c r="EM49" s="239"/>
      <c r="EN49" s="239"/>
      <c r="EO49" s="239"/>
      <c r="EP49" s="239"/>
      <c r="EQ49" s="239"/>
      <c r="ER49" s="239"/>
      <c r="ES49" s="239"/>
      <c r="ET49" s="239"/>
      <c r="EU49" s="239"/>
      <c r="EV49" s="239"/>
      <c r="EW49" s="239"/>
      <c r="EX49" s="239"/>
      <c r="EY49" s="239"/>
      <c r="EZ49" s="239"/>
      <c r="FA49" s="239"/>
      <c r="FB49" s="239"/>
      <c r="FC49" s="239"/>
      <c r="FD49" s="239"/>
      <c r="FE49" s="239"/>
      <c r="FF49" s="239"/>
      <c r="FG49" s="239"/>
      <c r="FH49" s="239"/>
      <c r="FI49" s="239"/>
      <c r="FJ49" s="239"/>
      <c r="FK49" s="239"/>
      <c r="FL49" s="239"/>
      <c r="FM49" s="239"/>
      <c r="FN49" s="239"/>
      <c r="FO49" s="239"/>
      <c r="FP49" s="239"/>
      <c r="FQ49" s="239"/>
      <c r="FR49" s="239"/>
      <c r="FS49" s="239"/>
      <c r="FT49" s="239"/>
      <c r="FU49" s="239"/>
      <c r="FV49" s="239"/>
      <c r="FW49" s="239"/>
      <c r="FX49" s="239"/>
      <c r="FY49" s="239"/>
      <c r="FZ49" s="239"/>
      <c r="GA49" s="239"/>
      <c r="GB49" s="239"/>
      <c r="GC49" s="239"/>
      <c r="GD49" s="239"/>
      <c r="GE49" s="239"/>
      <c r="GF49" s="239"/>
      <c r="GG49" s="239"/>
      <c r="GH49" s="239"/>
      <c r="GI49" s="239"/>
      <c r="GJ49" s="239"/>
      <c r="GK49" s="239"/>
      <c r="GL49" s="239"/>
      <c r="GM49" s="239"/>
      <c r="GN49" s="239"/>
      <c r="GO49" s="239"/>
      <c r="GP49" s="239"/>
      <c r="GQ49" s="239"/>
      <c r="GR49" s="239"/>
      <c r="GS49" s="239"/>
      <c r="GT49" s="239"/>
      <c r="GU49" s="239"/>
      <c r="GV49" s="239"/>
      <c r="GW49" s="239"/>
      <c r="GX49" s="239"/>
      <c r="GY49" s="239"/>
      <c r="GZ49" s="239"/>
      <c r="HA49" s="239"/>
      <c r="HB49" s="239"/>
      <c r="HC49" s="239"/>
      <c r="HD49" s="239"/>
      <c r="HE49" s="239"/>
      <c r="HF49" s="239"/>
      <c r="HG49" s="239"/>
      <c r="HH49" s="239"/>
      <c r="HI49" s="239"/>
      <c r="HJ49" s="239"/>
      <c r="HK49" s="239"/>
      <c r="HL49" s="239"/>
      <c r="HM49" s="239"/>
      <c r="HN49" s="239"/>
      <c r="HO49" s="239"/>
      <c r="HP49" s="239"/>
      <c r="HQ49" s="239"/>
      <c r="HR49" s="239"/>
      <c r="HS49" s="239"/>
      <c r="HT49" s="239"/>
    </row>
    <row r="50" spans="36:228">
      <c r="AJ50" s="965"/>
      <c r="AK50" s="967"/>
      <c r="AL50" s="8" t="s">
        <v>124</v>
      </c>
      <c r="AM50" s="946"/>
      <c r="AN50" s="946"/>
      <c r="AO50" s="946"/>
      <c r="AP50" s="8">
        <f t="shared" si="30"/>
        <v>0</v>
      </c>
      <c r="AQ50" s="44">
        <f>AO49-AP50</f>
        <v>3</v>
      </c>
      <c r="AS50" s="240"/>
      <c r="AT50" s="234"/>
      <c r="AU50" s="234"/>
      <c r="AV50" s="234"/>
      <c r="AW50" s="234"/>
      <c r="AX50" s="234"/>
      <c r="AY50" s="234"/>
      <c r="AZ50" s="234"/>
      <c r="BA50" s="234"/>
      <c r="BB50" s="234"/>
      <c r="BC50" s="234"/>
      <c r="BD50" s="234"/>
      <c r="BE50" s="234"/>
      <c r="BF50" s="234"/>
      <c r="BG50" s="234"/>
      <c r="BH50" s="234"/>
      <c r="BI50" s="234"/>
      <c r="BJ50" s="234"/>
      <c r="BK50" s="234"/>
      <c r="BL50" s="234"/>
      <c r="BM50" s="234"/>
      <c r="BN50" s="234"/>
      <c r="BO50" s="234"/>
      <c r="BP50" s="234"/>
      <c r="BQ50" s="234"/>
      <c r="BR50" s="234"/>
      <c r="BS50" s="234"/>
      <c r="BT50" s="234"/>
      <c r="BU50" s="234"/>
      <c r="BV50" s="234"/>
      <c r="BW50" s="234"/>
      <c r="BX50" s="234"/>
      <c r="BY50" s="234"/>
      <c r="BZ50" s="234"/>
      <c r="CA50" s="234"/>
      <c r="CB50" s="234"/>
      <c r="CC50" s="234"/>
      <c r="CD50" s="234"/>
      <c r="CE50" s="234"/>
      <c r="CF50" s="234"/>
      <c r="CG50" s="234"/>
      <c r="CH50" s="234"/>
      <c r="CI50" s="234"/>
      <c r="CJ50" s="234"/>
      <c r="CK50" s="234"/>
      <c r="CL50" s="234"/>
      <c r="CM50" s="234"/>
      <c r="CN50" s="234"/>
      <c r="CO50" s="234"/>
      <c r="CP50" s="234"/>
      <c r="CQ50" s="234"/>
      <c r="CR50" s="234"/>
      <c r="CS50" s="234"/>
      <c r="CT50" s="234"/>
      <c r="CU50" s="234"/>
      <c r="CV50" s="234"/>
      <c r="CW50" s="234"/>
      <c r="CX50" s="234"/>
      <c r="CY50" s="234"/>
      <c r="CZ50" s="234"/>
      <c r="DA50" s="234"/>
      <c r="DB50" s="234"/>
      <c r="DC50" s="234"/>
      <c r="DD50" s="234"/>
      <c r="DE50" s="234"/>
      <c r="DF50" s="234"/>
      <c r="DG50" s="234"/>
      <c r="DH50" s="234"/>
      <c r="DI50" s="234"/>
      <c r="DJ50" s="234"/>
      <c r="DK50" s="234"/>
      <c r="DL50" s="234"/>
      <c r="DM50" s="234"/>
      <c r="DN50" s="234"/>
      <c r="DO50" s="234"/>
      <c r="DP50" s="234"/>
      <c r="DQ50" s="234"/>
      <c r="DR50" s="234"/>
      <c r="DS50" s="234"/>
      <c r="DT50" s="234"/>
      <c r="DU50" s="234"/>
      <c r="DV50" s="234"/>
      <c r="DW50" s="234"/>
      <c r="DX50" s="234"/>
      <c r="DY50" s="234"/>
      <c r="DZ50" s="234"/>
      <c r="EA50" s="234"/>
      <c r="EB50" s="234"/>
      <c r="EC50" s="234"/>
      <c r="ED50" s="234"/>
      <c r="EE50" s="234"/>
      <c r="EF50" s="234"/>
      <c r="EG50" s="234"/>
      <c r="EH50" s="234"/>
      <c r="EI50" s="234"/>
      <c r="EJ50" s="234"/>
      <c r="EK50" s="234"/>
      <c r="EL50" s="234"/>
      <c r="EM50" s="234"/>
      <c r="EN50" s="234"/>
      <c r="EO50" s="234"/>
      <c r="EP50" s="234"/>
      <c r="EQ50" s="234"/>
      <c r="ER50" s="234"/>
      <c r="ES50" s="234"/>
      <c r="ET50" s="234"/>
      <c r="EU50" s="234"/>
      <c r="EV50" s="234"/>
      <c r="EW50" s="234"/>
      <c r="EX50" s="234"/>
      <c r="EY50" s="234"/>
      <c r="EZ50" s="234"/>
      <c r="FA50" s="234"/>
      <c r="FB50" s="234"/>
      <c r="FC50" s="234"/>
      <c r="FD50" s="234"/>
      <c r="FE50" s="234"/>
      <c r="FF50" s="234"/>
      <c r="FG50" s="234"/>
      <c r="FH50" s="234"/>
      <c r="FI50" s="234"/>
      <c r="FJ50" s="234"/>
      <c r="FK50" s="234"/>
      <c r="FL50" s="234"/>
      <c r="FM50" s="234"/>
      <c r="FN50" s="234"/>
      <c r="FO50" s="234"/>
      <c r="FP50" s="234"/>
      <c r="FQ50" s="234"/>
      <c r="FR50" s="234"/>
      <c r="FS50" s="234"/>
      <c r="FT50" s="234"/>
      <c r="FU50" s="234"/>
      <c r="FV50" s="234"/>
      <c r="FW50" s="234"/>
      <c r="FX50" s="234"/>
      <c r="FY50" s="234"/>
      <c r="FZ50" s="234"/>
      <c r="GA50" s="234"/>
      <c r="GB50" s="234"/>
      <c r="GC50" s="234"/>
      <c r="GD50" s="234"/>
      <c r="GE50" s="234"/>
      <c r="GF50" s="234"/>
      <c r="GG50" s="234"/>
      <c r="GH50" s="234"/>
      <c r="GI50" s="234"/>
      <c r="GJ50" s="234"/>
      <c r="GK50" s="234"/>
      <c r="GL50" s="234"/>
      <c r="GM50" s="234"/>
      <c r="GN50" s="234"/>
      <c r="GO50" s="234"/>
      <c r="GP50" s="234"/>
      <c r="GQ50" s="234"/>
      <c r="GR50" s="234"/>
      <c r="GS50" s="234"/>
      <c r="GT50" s="234"/>
      <c r="GU50" s="234"/>
      <c r="GV50" s="234"/>
      <c r="GW50" s="234"/>
      <c r="GX50" s="234"/>
      <c r="GY50" s="234"/>
      <c r="GZ50" s="234"/>
      <c r="HA50" s="234"/>
      <c r="HB50" s="234"/>
      <c r="HC50" s="234"/>
      <c r="HD50" s="234"/>
      <c r="HE50" s="234"/>
      <c r="HF50" s="234"/>
      <c r="HG50" s="234"/>
      <c r="HH50" s="234"/>
      <c r="HI50" s="234"/>
      <c r="HJ50" s="234"/>
      <c r="HK50" s="234"/>
      <c r="HL50" s="234"/>
      <c r="HM50" s="234"/>
      <c r="HN50" s="234"/>
      <c r="HO50" s="234"/>
      <c r="HP50" s="234"/>
      <c r="HQ50" s="234"/>
      <c r="HR50" s="234"/>
      <c r="HS50" s="234"/>
      <c r="HT50" s="234"/>
    </row>
    <row r="51" spans="36:228">
      <c r="AJ51" s="965"/>
      <c r="AK51" s="967"/>
      <c r="AL51" s="8" t="s">
        <v>135</v>
      </c>
      <c r="AM51" s="946"/>
      <c r="AN51" s="946"/>
      <c r="AO51" s="946"/>
      <c r="AP51" s="8">
        <f t="shared" si="30"/>
        <v>0</v>
      </c>
      <c r="AQ51" s="44">
        <f>AO49-AP51</f>
        <v>3</v>
      </c>
      <c r="AS51" s="240"/>
      <c r="AT51" s="234"/>
      <c r="AU51" s="234"/>
      <c r="AV51" s="234"/>
      <c r="AW51" s="234"/>
      <c r="AX51" s="234"/>
      <c r="AY51" s="234"/>
      <c r="AZ51" s="234"/>
      <c r="BA51" s="234"/>
      <c r="BB51" s="234"/>
      <c r="BC51" s="234"/>
      <c r="BD51" s="234"/>
      <c r="BE51" s="234"/>
      <c r="BF51" s="234"/>
      <c r="BG51" s="234"/>
      <c r="BH51" s="234"/>
      <c r="BI51" s="234"/>
      <c r="BJ51" s="234"/>
      <c r="BK51" s="234"/>
      <c r="BL51" s="234"/>
      <c r="BM51" s="234"/>
      <c r="BN51" s="234"/>
      <c r="BO51" s="234"/>
      <c r="BP51" s="234"/>
      <c r="BQ51" s="234"/>
      <c r="BR51" s="234"/>
      <c r="BS51" s="234"/>
      <c r="BT51" s="234"/>
      <c r="BU51" s="234"/>
      <c r="BV51" s="234"/>
      <c r="BW51" s="234"/>
      <c r="BX51" s="234"/>
      <c r="BY51" s="234"/>
      <c r="BZ51" s="234"/>
      <c r="CA51" s="234"/>
      <c r="CB51" s="234"/>
      <c r="CC51" s="234"/>
      <c r="CD51" s="234"/>
      <c r="CE51" s="234"/>
      <c r="CF51" s="234"/>
      <c r="CG51" s="234"/>
      <c r="CH51" s="234"/>
      <c r="CI51" s="234"/>
      <c r="CJ51" s="234"/>
      <c r="CK51" s="234"/>
      <c r="CL51" s="234"/>
      <c r="CM51" s="234"/>
      <c r="CN51" s="234"/>
      <c r="CO51" s="234"/>
      <c r="CP51" s="234"/>
      <c r="CQ51" s="234"/>
      <c r="CR51" s="234"/>
      <c r="CS51" s="234"/>
      <c r="CT51" s="234"/>
      <c r="CU51" s="234"/>
      <c r="CV51" s="234"/>
      <c r="CW51" s="234"/>
      <c r="CX51" s="234"/>
      <c r="CY51" s="234"/>
      <c r="CZ51" s="234"/>
      <c r="DA51" s="234"/>
      <c r="DB51" s="234"/>
      <c r="DC51" s="234"/>
      <c r="DD51" s="234"/>
      <c r="DE51" s="234"/>
      <c r="DF51" s="234"/>
      <c r="DG51" s="234"/>
      <c r="DH51" s="234"/>
      <c r="DI51" s="234"/>
      <c r="DJ51" s="234"/>
      <c r="DK51" s="234"/>
      <c r="DL51" s="234"/>
      <c r="DM51" s="234"/>
      <c r="DN51" s="234"/>
      <c r="DO51" s="234"/>
      <c r="DP51" s="234"/>
      <c r="DQ51" s="234"/>
      <c r="DR51" s="234"/>
      <c r="DS51" s="234"/>
      <c r="DT51" s="234"/>
      <c r="DU51" s="234"/>
      <c r="DV51" s="234"/>
      <c r="DW51" s="234"/>
      <c r="DX51" s="234"/>
      <c r="DY51" s="234"/>
      <c r="DZ51" s="234"/>
      <c r="EA51" s="234"/>
      <c r="EB51" s="234"/>
      <c r="EC51" s="234"/>
      <c r="ED51" s="234"/>
      <c r="EE51" s="234"/>
      <c r="EF51" s="234"/>
      <c r="EG51" s="234"/>
      <c r="EH51" s="234"/>
      <c r="EI51" s="234"/>
      <c r="EJ51" s="234"/>
      <c r="EK51" s="234"/>
      <c r="EL51" s="234"/>
      <c r="EM51" s="234"/>
      <c r="EN51" s="234"/>
      <c r="EO51" s="234"/>
      <c r="EP51" s="234"/>
      <c r="EQ51" s="234"/>
      <c r="ER51" s="234"/>
      <c r="ES51" s="234"/>
      <c r="ET51" s="234"/>
      <c r="EU51" s="234"/>
      <c r="EV51" s="234"/>
      <c r="EW51" s="234"/>
      <c r="EX51" s="234"/>
      <c r="EY51" s="234"/>
      <c r="EZ51" s="234"/>
      <c r="FA51" s="234"/>
      <c r="FB51" s="234"/>
      <c r="FC51" s="234"/>
      <c r="FD51" s="234"/>
      <c r="FE51" s="234"/>
      <c r="FF51" s="234"/>
      <c r="FG51" s="234"/>
      <c r="FH51" s="234"/>
      <c r="FI51" s="234"/>
      <c r="FJ51" s="234"/>
      <c r="FK51" s="234"/>
      <c r="FL51" s="234"/>
      <c r="FM51" s="234"/>
      <c r="FN51" s="234"/>
      <c r="FO51" s="234"/>
      <c r="FP51" s="234"/>
      <c r="FQ51" s="234"/>
      <c r="FR51" s="234"/>
      <c r="FS51" s="234"/>
      <c r="FT51" s="234"/>
      <c r="FU51" s="234"/>
      <c r="FV51" s="234"/>
      <c r="FW51" s="234"/>
      <c r="FX51" s="234"/>
      <c r="FY51" s="234"/>
      <c r="FZ51" s="234"/>
      <c r="GA51" s="234"/>
      <c r="GB51" s="234"/>
      <c r="GC51" s="234"/>
      <c r="GD51" s="234"/>
      <c r="GE51" s="234"/>
      <c r="GF51" s="234"/>
      <c r="GG51" s="234"/>
      <c r="GH51" s="234"/>
      <c r="GI51" s="234"/>
      <c r="GJ51" s="234"/>
      <c r="GK51" s="234"/>
      <c r="GL51" s="234"/>
      <c r="GM51" s="234"/>
      <c r="GN51" s="234"/>
      <c r="GO51" s="234"/>
      <c r="GP51" s="234"/>
      <c r="GQ51" s="234"/>
      <c r="GR51" s="234"/>
      <c r="GS51" s="234"/>
      <c r="GT51" s="234"/>
      <c r="GU51" s="234"/>
      <c r="GV51" s="234"/>
      <c r="GW51" s="234"/>
      <c r="GX51" s="234"/>
      <c r="GY51" s="234"/>
      <c r="GZ51" s="234"/>
      <c r="HA51" s="234"/>
      <c r="HB51" s="234"/>
      <c r="HC51" s="234"/>
      <c r="HD51" s="234"/>
      <c r="HE51" s="234"/>
      <c r="HF51" s="234"/>
      <c r="HG51" s="234"/>
      <c r="HH51" s="234"/>
      <c r="HI51" s="234"/>
      <c r="HJ51" s="234"/>
      <c r="HK51" s="234"/>
      <c r="HL51" s="234"/>
      <c r="HM51" s="234"/>
      <c r="HN51" s="234"/>
      <c r="HO51" s="234"/>
      <c r="HP51" s="234"/>
      <c r="HQ51" s="234"/>
      <c r="HR51" s="234"/>
      <c r="HS51" s="234"/>
      <c r="HT51" s="234"/>
    </row>
    <row r="52" spans="36:228" ht="15" thickBot="1">
      <c r="AJ52" s="965"/>
      <c r="AK52" s="967"/>
      <c r="AL52" s="69" t="s">
        <v>137</v>
      </c>
      <c r="AM52" s="946"/>
      <c r="AN52" s="946"/>
      <c r="AO52" s="946"/>
      <c r="AP52" s="41">
        <f t="shared" si="30"/>
        <v>0</v>
      </c>
      <c r="AQ52" s="127">
        <f>AO49-AP52</f>
        <v>3</v>
      </c>
      <c r="AS52" s="241"/>
      <c r="AT52" s="242"/>
      <c r="AU52" s="242"/>
      <c r="AV52" s="242"/>
      <c r="AW52" s="242"/>
      <c r="AX52" s="242"/>
      <c r="AY52" s="242"/>
      <c r="AZ52" s="242"/>
      <c r="BA52" s="242"/>
      <c r="BB52" s="242"/>
      <c r="BC52" s="242"/>
      <c r="BD52" s="242"/>
      <c r="BE52" s="242"/>
      <c r="BF52" s="242"/>
      <c r="BG52" s="242"/>
      <c r="BH52" s="242"/>
      <c r="BI52" s="242"/>
      <c r="BJ52" s="242"/>
      <c r="BK52" s="242"/>
      <c r="BL52" s="242"/>
      <c r="BM52" s="242"/>
      <c r="BN52" s="242"/>
      <c r="BO52" s="242"/>
      <c r="BP52" s="242"/>
      <c r="BQ52" s="242"/>
      <c r="BR52" s="242"/>
      <c r="BS52" s="242"/>
      <c r="BT52" s="242"/>
      <c r="BU52" s="242"/>
      <c r="BV52" s="242"/>
      <c r="BW52" s="242"/>
      <c r="BX52" s="242"/>
      <c r="BY52" s="242"/>
      <c r="BZ52" s="242"/>
      <c r="CA52" s="242"/>
      <c r="CB52" s="242"/>
      <c r="CC52" s="242"/>
      <c r="CD52" s="242"/>
      <c r="CE52" s="242"/>
      <c r="CF52" s="242"/>
      <c r="CG52" s="242"/>
      <c r="CH52" s="242"/>
      <c r="CI52" s="242"/>
      <c r="CJ52" s="242"/>
      <c r="CK52" s="242"/>
      <c r="CL52" s="242"/>
      <c r="CM52" s="242"/>
      <c r="CN52" s="242"/>
      <c r="CO52" s="242"/>
      <c r="CP52" s="242"/>
      <c r="CQ52" s="242"/>
      <c r="CR52" s="242"/>
      <c r="CS52" s="242"/>
      <c r="CT52" s="242"/>
      <c r="CU52" s="242"/>
      <c r="CV52" s="242"/>
      <c r="CW52" s="242"/>
      <c r="CX52" s="242"/>
      <c r="CY52" s="242"/>
      <c r="CZ52" s="242"/>
      <c r="DA52" s="242"/>
      <c r="DB52" s="242"/>
      <c r="DC52" s="242"/>
      <c r="DD52" s="242"/>
      <c r="DE52" s="242"/>
      <c r="DF52" s="242"/>
      <c r="DG52" s="242"/>
      <c r="DH52" s="242"/>
      <c r="DI52" s="242"/>
      <c r="DJ52" s="242"/>
      <c r="DK52" s="242"/>
      <c r="DL52" s="242"/>
      <c r="DM52" s="242"/>
      <c r="DN52" s="242"/>
      <c r="DO52" s="242"/>
      <c r="DP52" s="242"/>
      <c r="DQ52" s="242"/>
      <c r="DR52" s="242"/>
      <c r="DS52" s="242"/>
      <c r="DT52" s="242"/>
      <c r="DU52" s="242"/>
      <c r="DV52" s="242"/>
      <c r="DW52" s="242"/>
      <c r="DX52" s="242"/>
      <c r="DY52" s="242"/>
      <c r="DZ52" s="242"/>
      <c r="EA52" s="242"/>
      <c r="EB52" s="242"/>
      <c r="EC52" s="242"/>
      <c r="ED52" s="242"/>
      <c r="EE52" s="242"/>
      <c r="EF52" s="242"/>
      <c r="EG52" s="242"/>
      <c r="EH52" s="242"/>
      <c r="EI52" s="242"/>
      <c r="EJ52" s="242"/>
      <c r="EK52" s="242"/>
      <c r="EL52" s="242"/>
      <c r="EM52" s="242"/>
      <c r="EN52" s="242"/>
      <c r="EO52" s="242"/>
      <c r="EP52" s="242"/>
      <c r="EQ52" s="242"/>
      <c r="ER52" s="242"/>
      <c r="ES52" s="242"/>
      <c r="ET52" s="242"/>
      <c r="EU52" s="242"/>
      <c r="EV52" s="242"/>
      <c r="EW52" s="242"/>
      <c r="EX52" s="242"/>
      <c r="EY52" s="242"/>
      <c r="EZ52" s="242"/>
      <c r="FA52" s="242"/>
      <c r="FB52" s="242"/>
      <c r="FC52" s="242"/>
      <c r="FD52" s="242"/>
      <c r="FE52" s="242"/>
      <c r="FF52" s="242"/>
      <c r="FG52" s="242"/>
      <c r="FH52" s="242"/>
      <c r="FI52" s="242"/>
      <c r="FJ52" s="242"/>
      <c r="FK52" s="242"/>
      <c r="FL52" s="242"/>
      <c r="FM52" s="242"/>
      <c r="FN52" s="242"/>
      <c r="FO52" s="242"/>
      <c r="FP52" s="242"/>
      <c r="FQ52" s="242"/>
      <c r="FR52" s="242"/>
      <c r="FS52" s="242"/>
      <c r="FT52" s="242"/>
      <c r="FU52" s="242"/>
      <c r="FV52" s="242"/>
      <c r="FW52" s="242"/>
      <c r="FX52" s="242"/>
      <c r="FY52" s="242"/>
      <c r="FZ52" s="242"/>
      <c r="GA52" s="242"/>
      <c r="GB52" s="242"/>
      <c r="GC52" s="242"/>
      <c r="GD52" s="242"/>
      <c r="GE52" s="242"/>
      <c r="GF52" s="242"/>
      <c r="GG52" s="242"/>
      <c r="GH52" s="242"/>
      <c r="GI52" s="242"/>
      <c r="GJ52" s="242"/>
      <c r="GK52" s="242"/>
      <c r="GL52" s="242"/>
      <c r="GM52" s="242"/>
      <c r="GN52" s="242"/>
      <c r="GO52" s="242"/>
      <c r="GP52" s="242"/>
      <c r="GQ52" s="242"/>
      <c r="GR52" s="242"/>
      <c r="GS52" s="242"/>
      <c r="GT52" s="242"/>
      <c r="GU52" s="242"/>
      <c r="GV52" s="242"/>
      <c r="GW52" s="242"/>
      <c r="GX52" s="242"/>
      <c r="GY52" s="242"/>
      <c r="GZ52" s="242"/>
      <c r="HA52" s="242"/>
      <c r="HB52" s="242"/>
      <c r="HC52" s="242"/>
      <c r="HD52" s="242"/>
      <c r="HE52" s="242"/>
      <c r="HF52" s="242"/>
      <c r="HG52" s="242"/>
      <c r="HH52" s="242"/>
      <c r="HI52" s="242"/>
      <c r="HJ52" s="242"/>
      <c r="HK52" s="242"/>
      <c r="HL52" s="242"/>
      <c r="HM52" s="242"/>
      <c r="HN52" s="242"/>
      <c r="HO52" s="242"/>
      <c r="HP52" s="242"/>
      <c r="HQ52" s="242"/>
      <c r="HR52" s="242"/>
      <c r="HS52" s="242"/>
      <c r="HT52" s="242"/>
    </row>
    <row r="53" spans="36:228" ht="14.5" customHeight="1">
      <c r="AJ53" s="964">
        <v>13</v>
      </c>
      <c r="AK53" s="966" t="s">
        <v>391</v>
      </c>
      <c r="AL53" s="42" t="s">
        <v>132</v>
      </c>
      <c r="AM53" s="945" t="s">
        <v>35</v>
      </c>
      <c r="AN53" s="945">
        <f>G16</f>
        <v>18</v>
      </c>
      <c r="AO53" s="945">
        <f>AN53</f>
        <v>18</v>
      </c>
      <c r="AP53" s="42">
        <f t="shared" si="30"/>
        <v>0</v>
      </c>
      <c r="AQ53" s="43">
        <f>AO53-AP53</f>
        <v>18</v>
      </c>
      <c r="AS53" s="238"/>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39"/>
      <c r="CF53" s="239"/>
      <c r="CG53" s="239"/>
      <c r="CH53" s="239"/>
      <c r="CI53" s="239"/>
      <c r="CJ53" s="239"/>
      <c r="CK53" s="239"/>
      <c r="CL53" s="239"/>
      <c r="CM53" s="239"/>
      <c r="CN53" s="239"/>
      <c r="CO53" s="239"/>
      <c r="CP53" s="239"/>
      <c r="CQ53" s="239"/>
      <c r="CR53" s="239"/>
      <c r="CS53" s="239"/>
      <c r="CT53" s="239"/>
      <c r="CU53" s="239"/>
      <c r="CV53" s="239"/>
      <c r="CW53" s="239"/>
      <c r="CX53" s="239"/>
      <c r="CY53" s="239"/>
      <c r="CZ53" s="239"/>
      <c r="DA53" s="239"/>
      <c r="DB53" s="239"/>
      <c r="DC53" s="239"/>
      <c r="DD53" s="239"/>
      <c r="DE53" s="239"/>
      <c r="DF53" s="239"/>
      <c r="DG53" s="239"/>
      <c r="DH53" s="239"/>
      <c r="DI53" s="239"/>
      <c r="DJ53" s="239"/>
      <c r="DK53" s="239"/>
      <c r="DL53" s="239"/>
      <c r="DM53" s="239"/>
      <c r="DN53" s="239"/>
      <c r="DO53" s="239"/>
      <c r="DP53" s="239"/>
      <c r="DQ53" s="239"/>
      <c r="DR53" s="239"/>
      <c r="DS53" s="239"/>
      <c r="DT53" s="239"/>
      <c r="DU53" s="239"/>
      <c r="DV53" s="239"/>
      <c r="DW53" s="239"/>
      <c r="DX53" s="239"/>
      <c r="DY53" s="239"/>
      <c r="DZ53" s="239"/>
      <c r="EA53" s="239"/>
      <c r="EB53" s="239"/>
      <c r="EC53" s="239"/>
      <c r="ED53" s="239"/>
      <c r="EE53" s="239"/>
      <c r="EF53" s="239"/>
      <c r="EG53" s="239"/>
      <c r="EH53" s="239"/>
      <c r="EI53" s="239"/>
      <c r="EJ53" s="239"/>
      <c r="EK53" s="239"/>
      <c r="EL53" s="239"/>
      <c r="EM53" s="239"/>
      <c r="EN53" s="239"/>
      <c r="EO53" s="239"/>
      <c r="EP53" s="239"/>
      <c r="EQ53" s="239"/>
      <c r="ER53" s="239"/>
      <c r="ES53" s="239"/>
      <c r="ET53" s="239"/>
      <c r="EU53" s="239"/>
      <c r="EV53" s="239"/>
      <c r="EW53" s="239"/>
      <c r="EX53" s="239"/>
      <c r="EY53" s="239"/>
      <c r="EZ53" s="239"/>
      <c r="FA53" s="239"/>
      <c r="FB53" s="239"/>
      <c r="FC53" s="239"/>
      <c r="FD53" s="239"/>
      <c r="FE53" s="239"/>
      <c r="FF53" s="239"/>
      <c r="FG53" s="239"/>
      <c r="FH53" s="239"/>
      <c r="FI53" s="239"/>
      <c r="FJ53" s="239"/>
      <c r="FK53" s="239"/>
      <c r="FL53" s="239"/>
      <c r="FM53" s="239"/>
      <c r="FN53" s="239"/>
      <c r="FO53" s="239"/>
      <c r="FP53" s="239"/>
      <c r="FQ53" s="239"/>
      <c r="FR53" s="239"/>
      <c r="FS53" s="239"/>
      <c r="FT53" s="239"/>
      <c r="FU53" s="239"/>
      <c r="FV53" s="239"/>
      <c r="FW53" s="239"/>
      <c r="FX53" s="239"/>
      <c r="FY53" s="239"/>
      <c r="FZ53" s="239"/>
      <c r="GA53" s="239"/>
      <c r="GB53" s="239"/>
      <c r="GC53" s="239"/>
      <c r="GD53" s="239"/>
      <c r="GE53" s="239"/>
      <c r="GF53" s="239"/>
      <c r="GG53" s="239"/>
      <c r="GH53" s="239"/>
      <c r="GI53" s="239"/>
      <c r="GJ53" s="239"/>
      <c r="GK53" s="239"/>
      <c r="GL53" s="239"/>
      <c r="GM53" s="239"/>
      <c r="GN53" s="239"/>
      <c r="GO53" s="239"/>
      <c r="GP53" s="239"/>
      <c r="GQ53" s="239"/>
      <c r="GR53" s="239"/>
      <c r="GS53" s="239"/>
      <c r="GT53" s="239"/>
      <c r="GU53" s="239"/>
      <c r="GV53" s="239"/>
      <c r="GW53" s="239"/>
      <c r="GX53" s="239"/>
      <c r="GY53" s="239"/>
      <c r="GZ53" s="239"/>
      <c r="HA53" s="239"/>
      <c r="HB53" s="239"/>
      <c r="HC53" s="239"/>
      <c r="HD53" s="239"/>
      <c r="HE53" s="239"/>
      <c r="HF53" s="239"/>
      <c r="HG53" s="239"/>
      <c r="HH53" s="239"/>
      <c r="HI53" s="239"/>
      <c r="HJ53" s="239"/>
      <c r="HK53" s="239"/>
      <c r="HL53" s="239"/>
      <c r="HM53" s="239"/>
      <c r="HN53" s="239"/>
      <c r="HO53" s="239"/>
      <c r="HP53" s="239"/>
      <c r="HQ53" s="239"/>
      <c r="HR53" s="239"/>
      <c r="HS53" s="239"/>
      <c r="HT53" s="239"/>
    </row>
    <row r="54" spans="36:228">
      <c r="AJ54" s="965"/>
      <c r="AK54" s="967"/>
      <c r="AL54" s="8" t="s">
        <v>124</v>
      </c>
      <c r="AM54" s="946"/>
      <c r="AN54" s="946"/>
      <c r="AO54" s="946"/>
      <c r="AP54" s="8">
        <f t="shared" si="30"/>
        <v>0</v>
      </c>
      <c r="AQ54" s="44">
        <f>AO53-AP54</f>
        <v>18</v>
      </c>
      <c r="AS54" s="240"/>
      <c r="AT54" s="234"/>
      <c r="AU54" s="234"/>
      <c r="AV54" s="234"/>
      <c r="AW54" s="234"/>
      <c r="AX54" s="234"/>
      <c r="AY54" s="234"/>
      <c r="AZ54" s="234"/>
      <c r="BA54" s="234"/>
      <c r="BB54" s="234"/>
      <c r="BC54" s="234"/>
      <c r="BD54" s="234"/>
      <c r="BE54" s="234"/>
      <c r="BF54" s="234"/>
      <c r="BG54" s="234"/>
      <c r="BH54" s="234"/>
      <c r="BI54" s="234"/>
      <c r="BJ54" s="234"/>
      <c r="BK54" s="234"/>
      <c r="BL54" s="234"/>
      <c r="BM54" s="234"/>
      <c r="BN54" s="234"/>
      <c r="BO54" s="234"/>
      <c r="BP54" s="234"/>
      <c r="BQ54" s="234"/>
      <c r="BR54" s="234"/>
      <c r="BS54" s="234"/>
      <c r="BT54" s="234"/>
      <c r="BU54" s="234"/>
      <c r="BV54" s="234"/>
      <c r="BW54" s="234"/>
      <c r="BX54" s="234"/>
      <c r="BY54" s="234"/>
      <c r="BZ54" s="234"/>
      <c r="CA54" s="234"/>
      <c r="CB54" s="234"/>
      <c r="CC54" s="234"/>
      <c r="CD54" s="234"/>
      <c r="CE54" s="234"/>
      <c r="CF54" s="234"/>
      <c r="CG54" s="234"/>
      <c r="CH54" s="234"/>
      <c r="CI54" s="234"/>
      <c r="CJ54" s="234"/>
      <c r="CK54" s="234"/>
      <c r="CL54" s="234"/>
      <c r="CM54" s="234"/>
      <c r="CN54" s="234"/>
      <c r="CO54" s="234"/>
      <c r="CP54" s="234"/>
      <c r="CQ54" s="234"/>
      <c r="CR54" s="234"/>
      <c r="CS54" s="234"/>
      <c r="CT54" s="234"/>
      <c r="CU54" s="234"/>
      <c r="CV54" s="234"/>
      <c r="CW54" s="234"/>
      <c r="CX54" s="234"/>
      <c r="CY54" s="234"/>
      <c r="CZ54" s="234"/>
      <c r="DA54" s="234"/>
      <c r="DB54" s="234"/>
      <c r="DC54" s="234"/>
      <c r="DD54" s="234"/>
      <c r="DE54" s="234"/>
      <c r="DF54" s="234"/>
      <c r="DG54" s="234"/>
      <c r="DH54" s="234"/>
      <c r="DI54" s="234"/>
      <c r="DJ54" s="234"/>
      <c r="DK54" s="234"/>
      <c r="DL54" s="234"/>
      <c r="DM54" s="234"/>
      <c r="DN54" s="234"/>
      <c r="DO54" s="234"/>
      <c r="DP54" s="234"/>
      <c r="DQ54" s="234"/>
      <c r="DR54" s="234"/>
      <c r="DS54" s="234"/>
      <c r="DT54" s="234"/>
      <c r="DU54" s="234"/>
      <c r="DV54" s="234"/>
      <c r="DW54" s="234"/>
      <c r="DX54" s="234"/>
      <c r="DY54" s="234"/>
      <c r="DZ54" s="234"/>
      <c r="EA54" s="234"/>
      <c r="EB54" s="234"/>
      <c r="EC54" s="234"/>
      <c r="ED54" s="234"/>
      <c r="EE54" s="234"/>
      <c r="EF54" s="234"/>
      <c r="EG54" s="234"/>
      <c r="EH54" s="234"/>
      <c r="EI54" s="234"/>
      <c r="EJ54" s="234"/>
      <c r="EK54" s="234"/>
      <c r="EL54" s="234"/>
      <c r="EM54" s="234"/>
      <c r="EN54" s="234"/>
      <c r="EO54" s="234"/>
      <c r="EP54" s="234"/>
      <c r="EQ54" s="234"/>
      <c r="ER54" s="234"/>
      <c r="ES54" s="234"/>
      <c r="ET54" s="234"/>
      <c r="EU54" s="234"/>
      <c r="EV54" s="234"/>
      <c r="EW54" s="234"/>
      <c r="EX54" s="234"/>
      <c r="EY54" s="234"/>
      <c r="EZ54" s="234"/>
      <c r="FA54" s="234"/>
      <c r="FB54" s="234"/>
      <c r="FC54" s="234"/>
      <c r="FD54" s="234"/>
      <c r="FE54" s="234"/>
      <c r="FF54" s="234"/>
      <c r="FG54" s="234"/>
      <c r="FH54" s="234"/>
      <c r="FI54" s="234"/>
      <c r="FJ54" s="234"/>
      <c r="FK54" s="234"/>
      <c r="FL54" s="234"/>
      <c r="FM54" s="234"/>
      <c r="FN54" s="234"/>
      <c r="FO54" s="234"/>
      <c r="FP54" s="234"/>
      <c r="FQ54" s="234"/>
      <c r="FR54" s="234"/>
      <c r="FS54" s="234"/>
      <c r="FT54" s="234"/>
      <c r="FU54" s="234"/>
      <c r="FV54" s="234"/>
      <c r="FW54" s="234"/>
      <c r="FX54" s="234"/>
      <c r="FY54" s="234"/>
      <c r="FZ54" s="234"/>
      <c r="GA54" s="234"/>
      <c r="GB54" s="234"/>
      <c r="GC54" s="234"/>
      <c r="GD54" s="234"/>
      <c r="GE54" s="234"/>
      <c r="GF54" s="234"/>
      <c r="GG54" s="234"/>
      <c r="GH54" s="234"/>
      <c r="GI54" s="234"/>
      <c r="GJ54" s="234"/>
      <c r="GK54" s="234"/>
      <c r="GL54" s="234"/>
      <c r="GM54" s="234"/>
      <c r="GN54" s="234"/>
      <c r="GO54" s="234"/>
      <c r="GP54" s="234"/>
      <c r="GQ54" s="234"/>
      <c r="GR54" s="234"/>
      <c r="GS54" s="234"/>
      <c r="GT54" s="234"/>
      <c r="GU54" s="234"/>
      <c r="GV54" s="234"/>
      <c r="GW54" s="234"/>
      <c r="GX54" s="234"/>
      <c r="GY54" s="234"/>
      <c r="GZ54" s="234"/>
      <c r="HA54" s="234"/>
      <c r="HB54" s="234"/>
      <c r="HC54" s="234"/>
      <c r="HD54" s="234"/>
      <c r="HE54" s="234"/>
      <c r="HF54" s="234"/>
      <c r="HG54" s="234"/>
      <c r="HH54" s="234"/>
      <c r="HI54" s="234"/>
      <c r="HJ54" s="234"/>
      <c r="HK54" s="234"/>
      <c r="HL54" s="234"/>
      <c r="HM54" s="234"/>
      <c r="HN54" s="234"/>
      <c r="HO54" s="234"/>
      <c r="HP54" s="234"/>
      <c r="HQ54" s="234"/>
      <c r="HR54" s="234"/>
      <c r="HS54" s="234"/>
      <c r="HT54" s="234"/>
    </row>
    <row r="55" spans="36:228">
      <c r="AJ55" s="965"/>
      <c r="AK55" s="967"/>
      <c r="AL55" s="8" t="s">
        <v>135</v>
      </c>
      <c r="AM55" s="946"/>
      <c r="AN55" s="946"/>
      <c r="AO55" s="946"/>
      <c r="AP55" s="8">
        <f t="shared" si="30"/>
        <v>0</v>
      </c>
      <c r="AQ55" s="44">
        <f>AO53-AP55</f>
        <v>18</v>
      </c>
      <c r="AS55" s="240"/>
      <c r="AT55" s="234"/>
      <c r="AU55" s="234"/>
      <c r="AV55" s="234"/>
      <c r="AW55" s="234"/>
      <c r="AX55" s="234"/>
      <c r="AY55" s="234"/>
      <c r="AZ55" s="234"/>
      <c r="BA55" s="234"/>
      <c r="BB55" s="234"/>
      <c r="BC55" s="23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c r="CE55" s="234"/>
      <c r="CF55" s="234"/>
      <c r="CG55" s="234"/>
      <c r="CH55" s="234"/>
      <c r="CI55" s="234"/>
      <c r="CJ55" s="234"/>
      <c r="CK55" s="234"/>
      <c r="CL55" s="234"/>
      <c r="CM55" s="234"/>
      <c r="CN55" s="234"/>
      <c r="CO55" s="234"/>
      <c r="CP55" s="234"/>
      <c r="CQ55" s="234"/>
      <c r="CR55" s="234"/>
      <c r="CS55" s="234"/>
      <c r="CT55" s="234"/>
      <c r="CU55" s="234"/>
      <c r="CV55" s="234"/>
      <c r="CW55" s="234"/>
      <c r="CX55" s="234"/>
      <c r="CY55" s="234"/>
      <c r="CZ55" s="234"/>
      <c r="DA55" s="234"/>
      <c r="DB55" s="234"/>
      <c r="DC55" s="234"/>
      <c r="DD55" s="234"/>
      <c r="DE55" s="234"/>
      <c r="DF55" s="234"/>
      <c r="DG55" s="234"/>
      <c r="DH55" s="234"/>
      <c r="DI55" s="234"/>
      <c r="DJ55" s="234"/>
      <c r="DK55" s="234"/>
      <c r="DL55" s="234"/>
      <c r="DM55" s="234"/>
      <c r="DN55" s="234"/>
      <c r="DO55" s="234"/>
      <c r="DP55" s="234"/>
      <c r="DQ55" s="234"/>
      <c r="DR55" s="234"/>
      <c r="DS55" s="234"/>
      <c r="DT55" s="234"/>
      <c r="DU55" s="234"/>
      <c r="DV55" s="234"/>
      <c r="DW55" s="234"/>
      <c r="DX55" s="234"/>
      <c r="DY55" s="234"/>
      <c r="DZ55" s="234"/>
      <c r="EA55" s="234"/>
      <c r="EB55" s="234"/>
      <c r="EC55" s="234"/>
      <c r="ED55" s="234"/>
      <c r="EE55" s="234"/>
      <c r="EF55" s="234"/>
      <c r="EG55" s="234"/>
      <c r="EH55" s="234"/>
      <c r="EI55" s="234"/>
      <c r="EJ55" s="234"/>
      <c r="EK55" s="234"/>
      <c r="EL55" s="234"/>
      <c r="EM55" s="234"/>
      <c r="EN55" s="234"/>
      <c r="EO55" s="234"/>
      <c r="EP55" s="234"/>
      <c r="EQ55" s="234"/>
      <c r="ER55" s="234"/>
      <c r="ES55" s="234"/>
      <c r="ET55" s="234"/>
      <c r="EU55" s="234"/>
      <c r="EV55" s="234"/>
      <c r="EW55" s="234"/>
      <c r="EX55" s="234"/>
      <c r="EY55" s="234"/>
      <c r="EZ55" s="234"/>
      <c r="FA55" s="234"/>
      <c r="FB55" s="234"/>
      <c r="FC55" s="234"/>
      <c r="FD55" s="234"/>
      <c r="FE55" s="234"/>
      <c r="FF55" s="234"/>
      <c r="FG55" s="234"/>
      <c r="FH55" s="234"/>
      <c r="FI55" s="234"/>
      <c r="FJ55" s="234"/>
      <c r="FK55" s="234"/>
      <c r="FL55" s="234"/>
      <c r="FM55" s="234"/>
      <c r="FN55" s="234"/>
      <c r="FO55" s="234"/>
      <c r="FP55" s="234"/>
      <c r="FQ55" s="234"/>
      <c r="FR55" s="234"/>
      <c r="FS55" s="234"/>
      <c r="FT55" s="234"/>
      <c r="FU55" s="234"/>
      <c r="FV55" s="234"/>
      <c r="FW55" s="234"/>
      <c r="FX55" s="234"/>
      <c r="FY55" s="234"/>
      <c r="FZ55" s="234"/>
      <c r="GA55" s="234"/>
      <c r="GB55" s="234"/>
      <c r="GC55" s="234"/>
      <c r="GD55" s="234"/>
      <c r="GE55" s="234"/>
      <c r="GF55" s="234"/>
      <c r="GG55" s="234"/>
      <c r="GH55" s="234"/>
      <c r="GI55" s="234"/>
      <c r="GJ55" s="234"/>
      <c r="GK55" s="234"/>
      <c r="GL55" s="234"/>
      <c r="GM55" s="234"/>
      <c r="GN55" s="234"/>
      <c r="GO55" s="234"/>
      <c r="GP55" s="234"/>
      <c r="GQ55" s="234"/>
      <c r="GR55" s="234"/>
      <c r="GS55" s="234"/>
      <c r="GT55" s="234"/>
      <c r="GU55" s="234"/>
      <c r="GV55" s="234"/>
      <c r="GW55" s="234"/>
      <c r="GX55" s="234"/>
      <c r="GY55" s="234"/>
      <c r="GZ55" s="234"/>
      <c r="HA55" s="234"/>
      <c r="HB55" s="234"/>
      <c r="HC55" s="234"/>
      <c r="HD55" s="234"/>
      <c r="HE55" s="234"/>
      <c r="HF55" s="234"/>
      <c r="HG55" s="234"/>
      <c r="HH55" s="234"/>
      <c r="HI55" s="234"/>
      <c r="HJ55" s="234"/>
      <c r="HK55" s="234"/>
      <c r="HL55" s="234"/>
      <c r="HM55" s="234"/>
      <c r="HN55" s="234"/>
      <c r="HO55" s="234"/>
      <c r="HP55" s="234"/>
      <c r="HQ55" s="234"/>
      <c r="HR55" s="234"/>
      <c r="HS55" s="234"/>
      <c r="HT55" s="234"/>
    </row>
    <row r="56" spans="36:228" ht="15" thickBot="1">
      <c r="AJ56" s="996"/>
      <c r="AK56" s="997"/>
      <c r="AL56" s="41" t="s">
        <v>137</v>
      </c>
      <c r="AM56" s="947"/>
      <c r="AN56" s="947"/>
      <c r="AO56" s="947"/>
      <c r="AP56" s="41">
        <f t="shared" si="30"/>
        <v>0</v>
      </c>
      <c r="AQ56" s="45">
        <f>AO53-AP56</f>
        <v>18</v>
      </c>
      <c r="AS56" s="241"/>
      <c r="AT56" s="242"/>
      <c r="AU56" s="242"/>
      <c r="AV56" s="242"/>
      <c r="AW56" s="242"/>
      <c r="AX56" s="242"/>
      <c r="AY56" s="242"/>
      <c r="AZ56" s="242"/>
      <c r="BA56" s="242"/>
      <c r="BB56" s="242"/>
      <c r="BC56" s="242"/>
      <c r="BD56" s="242"/>
      <c r="BE56" s="242"/>
      <c r="BF56" s="242"/>
      <c r="BG56" s="242"/>
      <c r="BH56" s="242"/>
      <c r="BI56" s="242"/>
      <c r="BJ56" s="242"/>
      <c r="BK56" s="242"/>
      <c r="BL56" s="242"/>
      <c r="BM56" s="242"/>
      <c r="BN56" s="242"/>
      <c r="BO56" s="242"/>
      <c r="BP56" s="242"/>
      <c r="BQ56" s="242"/>
      <c r="BR56" s="242"/>
      <c r="BS56" s="242"/>
      <c r="BT56" s="242"/>
      <c r="BU56" s="242"/>
      <c r="BV56" s="242"/>
      <c r="BW56" s="242"/>
      <c r="BX56" s="242"/>
      <c r="BY56" s="242"/>
      <c r="BZ56" s="242"/>
      <c r="CA56" s="242"/>
      <c r="CB56" s="242"/>
      <c r="CC56" s="242"/>
      <c r="CD56" s="242"/>
      <c r="CE56" s="242"/>
      <c r="CF56" s="242"/>
      <c r="CG56" s="242"/>
      <c r="CH56" s="242"/>
      <c r="CI56" s="242"/>
      <c r="CJ56" s="242"/>
      <c r="CK56" s="242"/>
      <c r="CL56" s="242"/>
      <c r="CM56" s="242"/>
      <c r="CN56" s="242"/>
      <c r="CO56" s="242"/>
      <c r="CP56" s="242"/>
      <c r="CQ56" s="242"/>
      <c r="CR56" s="242"/>
      <c r="CS56" s="242"/>
      <c r="CT56" s="242"/>
      <c r="CU56" s="242"/>
      <c r="CV56" s="242"/>
      <c r="CW56" s="242"/>
      <c r="CX56" s="242"/>
      <c r="CY56" s="242"/>
      <c r="CZ56" s="242"/>
      <c r="DA56" s="242"/>
      <c r="DB56" s="242"/>
      <c r="DC56" s="242"/>
      <c r="DD56" s="242"/>
      <c r="DE56" s="242"/>
      <c r="DF56" s="242"/>
      <c r="DG56" s="242"/>
      <c r="DH56" s="242"/>
      <c r="DI56" s="242"/>
      <c r="DJ56" s="242"/>
      <c r="DK56" s="242"/>
      <c r="DL56" s="242"/>
      <c r="DM56" s="242"/>
      <c r="DN56" s="242"/>
      <c r="DO56" s="242"/>
      <c r="DP56" s="242"/>
      <c r="DQ56" s="242"/>
      <c r="DR56" s="242"/>
      <c r="DS56" s="242"/>
      <c r="DT56" s="242"/>
      <c r="DU56" s="242"/>
      <c r="DV56" s="242"/>
      <c r="DW56" s="242"/>
      <c r="DX56" s="242"/>
      <c r="DY56" s="242"/>
      <c r="DZ56" s="242"/>
      <c r="EA56" s="242"/>
      <c r="EB56" s="242"/>
      <c r="EC56" s="242"/>
      <c r="ED56" s="242"/>
      <c r="EE56" s="242"/>
      <c r="EF56" s="242"/>
      <c r="EG56" s="242"/>
      <c r="EH56" s="242"/>
      <c r="EI56" s="242"/>
      <c r="EJ56" s="242"/>
      <c r="EK56" s="242"/>
      <c r="EL56" s="242"/>
      <c r="EM56" s="242"/>
      <c r="EN56" s="242"/>
      <c r="EO56" s="242"/>
      <c r="EP56" s="242"/>
      <c r="EQ56" s="242"/>
      <c r="ER56" s="242"/>
      <c r="ES56" s="242"/>
      <c r="ET56" s="242"/>
      <c r="EU56" s="242"/>
      <c r="EV56" s="242"/>
      <c r="EW56" s="242"/>
      <c r="EX56" s="242"/>
      <c r="EY56" s="242"/>
      <c r="EZ56" s="242"/>
      <c r="FA56" s="242"/>
      <c r="FB56" s="242"/>
      <c r="FC56" s="242"/>
      <c r="FD56" s="242"/>
      <c r="FE56" s="242"/>
      <c r="FF56" s="242"/>
      <c r="FG56" s="242"/>
      <c r="FH56" s="242"/>
      <c r="FI56" s="242"/>
      <c r="FJ56" s="242"/>
      <c r="FK56" s="242"/>
      <c r="FL56" s="242"/>
      <c r="FM56" s="242"/>
      <c r="FN56" s="242"/>
      <c r="FO56" s="242"/>
      <c r="FP56" s="242"/>
      <c r="FQ56" s="242"/>
      <c r="FR56" s="242"/>
      <c r="FS56" s="242"/>
      <c r="FT56" s="242"/>
      <c r="FU56" s="242"/>
      <c r="FV56" s="242"/>
      <c r="FW56" s="242"/>
      <c r="FX56" s="242"/>
      <c r="FY56" s="242"/>
      <c r="FZ56" s="242"/>
      <c r="GA56" s="242"/>
      <c r="GB56" s="242"/>
      <c r="GC56" s="242"/>
      <c r="GD56" s="242"/>
      <c r="GE56" s="242"/>
      <c r="GF56" s="242"/>
      <c r="GG56" s="242"/>
      <c r="GH56" s="242"/>
      <c r="GI56" s="242"/>
      <c r="GJ56" s="242"/>
      <c r="GK56" s="242"/>
      <c r="GL56" s="242"/>
      <c r="GM56" s="242"/>
      <c r="GN56" s="242"/>
      <c r="GO56" s="242"/>
      <c r="GP56" s="242"/>
      <c r="GQ56" s="242"/>
      <c r="GR56" s="242"/>
      <c r="GS56" s="242"/>
      <c r="GT56" s="242"/>
      <c r="GU56" s="242"/>
      <c r="GV56" s="242"/>
      <c r="GW56" s="242"/>
      <c r="GX56" s="242"/>
      <c r="GY56" s="242"/>
      <c r="GZ56" s="242"/>
      <c r="HA56" s="242"/>
      <c r="HB56" s="242"/>
      <c r="HC56" s="242"/>
      <c r="HD56" s="242"/>
      <c r="HE56" s="242"/>
      <c r="HF56" s="242"/>
      <c r="HG56" s="242"/>
      <c r="HH56" s="242"/>
      <c r="HI56" s="242"/>
      <c r="HJ56" s="242"/>
      <c r="HK56" s="242"/>
      <c r="HL56" s="242"/>
      <c r="HM56" s="242"/>
      <c r="HN56" s="242"/>
      <c r="HO56" s="242"/>
      <c r="HP56" s="242"/>
      <c r="HQ56" s="242"/>
      <c r="HR56" s="242"/>
      <c r="HS56" s="242"/>
      <c r="HT56" s="242"/>
    </row>
    <row r="57" spans="36:228" ht="14.5" customHeight="1">
      <c r="AJ57" s="964">
        <v>14</v>
      </c>
      <c r="AK57" s="966" t="s">
        <v>393</v>
      </c>
      <c r="AL57" s="42" t="s">
        <v>132</v>
      </c>
      <c r="AM57" s="945" t="s">
        <v>35</v>
      </c>
      <c r="AN57" s="945">
        <f>G17</f>
        <v>42</v>
      </c>
      <c r="AO57" s="945">
        <v>42</v>
      </c>
      <c r="AP57" s="42">
        <f t="shared" si="30"/>
        <v>0</v>
      </c>
      <c r="AQ57" s="43">
        <f>AO57-AP57</f>
        <v>42</v>
      </c>
      <c r="AS57" s="238"/>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39"/>
      <c r="CF57" s="239"/>
      <c r="CG57" s="239"/>
      <c r="CH57" s="239"/>
      <c r="CI57" s="239"/>
      <c r="CJ57" s="239"/>
      <c r="CK57" s="239"/>
      <c r="CL57" s="239"/>
      <c r="CM57" s="239"/>
      <c r="CN57" s="239"/>
      <c r="CO57" s="239"/>
      <c r="CP57" s="239"/>
      <c r="CQ57" s="239"/>
      <c r="CR57" s="239"/>
      <c r="CS57" s="239"/>
      <c r="CT57" s="239"/>
      <c r="CU57" s="239"/>
      <c r="CV57" s="239"/>
      <c r="CW57" s="239"/>
      <c r="CX57" s="239"/>
      <c r="CY57" s="239"/>
      <c r="CZ57" s="239"/>
      <c r="DA57" s="239"/>
      <c r="DB57" s="239"/>
      <c r="DC57" s="239"/>
      <c r="DD57" s="239"/>
      <c r="DE57" s="239"/>
      <c r="DF57" s="239"/>
      <c r="DG57" s="239"/>
      <c r="DH57" s="239"/>
      <c r="DI57" s="239"/>
      <c r="DJ57" s="239"/>
      <c r="DK57" s="239"/>
      <c r="DL57" s="239"/>
      <c r="DM57" s="239"/>
      <c r="DN57" s="239"/>
      <c r="DO57" s="239"/>
      <c r="DP57" s="239"/>
      <c r="DQ57" s="239"/>
      <c r="DR57" s="239"/>
      <c r="DS57" s="239"/>
      <c r="DT57" s="239"/>
      <c r="DU57" s="239"/>
      <c r="DV57" s="239"/>
      <c r="DW57" s="239"/>
      <c r="DX57" s="239"/>
      <c r="DY57" s="239"/>
      <c r="DZ57" s="239"/>
      <c r="EA57" s="239"/>
      <c r="EB57" s="239"/>
      <c r="EC57" s="239"/>
      <c r="ED57" s="239"/>
      <c r="EE57" s="239"/>
      <c r="EF57" s="239"/>
      <c r="EG57" s="239"/>
      <c r="EH57" s="239"/>
      <c r="EI57" s="239"/>
      <c r="EJ57" s="239"/>
      <c r="EK57" s="239"/>
      <c r="EL57" s="239"/>
      <c r="EM57" s="239"/>
      <c r="EN57" s="239"/>
      <c r="EO57" s="239"/>
      <c r="EP57" s="239"/>
      <c r="EQ57" s="239"/>
      <c r="ER57" s="239"/>
      <c r="ES57" s="239"/>
      <c r="ET57" s="239"/>
      <c r="EU57" s="239"/>
      <c r="EV57" s="239"/>
      <c r="EW57" s="239"/>
      <c r="EX57" s="239"/>
      <c r="EY57" s="239"/>
      <c r="EZ57" s="239"/>
      <c r="FA57" s="239"/>
      <c r="FB57" s="239"/>
      <c r="FC57" s="239"/>
      <c r="FD57" s="239"/>
      <c r="FE57" s="239"/>
      <c r="FF57" s="239"/>
      <c r="FG57" s="239"/>
      <c r="FH57" s="239"/>
      <c r="FI57" s="239"/>
      <c r="FJ57" s="239"/>
      <c r="FK57" s="239"/>
      <c r="FL57" s="239"/>
      <c r="FM57" s="239"/>
      <c r="FN57" s="239"/>
      <c r="FO57" s="239"/>
      <c r="FP57" s="239"/>
      <c r="FQ57" s="239"/>
      <c r="FR57" s="239"/>
      <c r="FS57" s="239"/>
      <c r="FT57" s="239"/>
      <c r="FU57" s="239"/>
      <c r="FV57" s="239"/>
      <c r="FW57" s="239"/>
      <c r="FX57" s="239"/>
      <c r="FY57" s="239"/>
      <c r="FZ57" s="239"/>
      <c r="GA57" s="239"/>
      <c r="GB57" s="239"/>
      <c r="GC57" s="239"/>
      <c r="GD57" s="239"/>
      <c r="GE57" s="239"/>
      <c r="GF57" s="239"/>
      <c r="GG57" s="239"/>
      <c r="GH57" s="239"/>
      <c r="GI57" s="239"/>
      <c r="GJ57" s="239"/>
      <c r="GK57" s="239"/>
      <c r="GL57" s="239"/>
      <c r="GM57" s="239"/>
      <c r="GN57" s="239"/>
      <c r="GO57" s="239"/>
      <c r="GP57" s="239"/>
      <c r="GQ57" s="239"/>
      <c r="GR57" s="239"/>
      <c r="GS57" s="239"/>
      <c r="GT57" s="239"/>
      <c r="GU57" s="239"/>
      <c r="GV57" s="239"/>
      <c r="GW57" s="239"/>
      <c r="GX57" s="239"/>
      <c r="GY57" s="239"/>
      <c r="GZ57" s="239"/>
      <c r="HA57" s="239"/>
      <c r="HB57" s="239"/>
      <c r="HC57" s="239"/>
      <c r="HD57" s="239"/>
      <c r="HE57" s="239"/>
      <c r="HF57" s="239"/>
      <c r="HG57" s="239"/>
      <c r="HH57" s="239"/>
      <c r="HI57" s="239"/>
      <c r="HJ57" s="239"/>
      <c r="HK57" s="239"/>
      <c r="HL57" s="239"/>
      <c r="HM57" s="239"/>
      <c r="HN57" s="239"/>
      <c r="HO57" s="239"/>
      <c r="HP57" s="239"/>
      <c r="HQ57" s="239"/>
      <c r="HR57" s="239"/>
      <c r="HS57" s="239"/>
      <c r="HT57" s="239"/>
    </row>
    <row r="58" spans="36:228">
      <c r="AJ58" s="965"/>
      <c r="AK58" s="967"/>
      <c r="AL58" s="8" t="s">
        <v>124</v>
      </c>
      <c r="AM58" s="946"/>
      <c r="AN58" s="946"/>
      <c r="AO58" s="946"/>
      <c r="AP58" s="8">
        <f t="shared" si="30"/>
        <v>0</v>
      </c>
      <c r="AQ58" s="44">
        <f>AO57-AP58</f>
        <v>42</v>
      </c>
      <c r="AS58" s="240"/>
      <c r="AT58" s="234"/>
      <c r="AU58" s="234"/>
      <c r="AV58" s="234"/>
      <c r="AW58" s="234"/>
      <c r="AX58" s="234"/>
      <c r="AY58" s="234"/>
      <c r="AZ58" s="234"/>
      <c r="BA58" s="234"/>
      <c r="BB58" s="234"/>
      <c r="BC58" s="234"/>
      <c r="BD58" s="234"/>
      <c r="BE58" s="234"/>
      <c r="BF58" s="234"/>
      <c r="BG58" s="234"/>
      <c r="BH58" s="234"/>
      <c r="BI58" s="234"/>
      <c r="BJ58" s="234"/>
      <c r="BK58" s="234"/>
      <c r="BL58" s="234"/>
      <c r="BM58" s="234"/>
      <c r="BN58" s="234"/>
      <c r="BO58" s="234"/>
      <c r="BP58" s="234"/>
      <c r="BQ58" s="234"/>
      <c r="BR58" s="234"/>
      <c r="BS58" s="234"/>
      <c r="BT58" s="234"/>
      <c r="BU58" s="234"/>
      <c r="BV58" s="234"/>
      <c r="BW58" s="234"/>
      <c r="BX58" s="234"/>
      <c r="BY58" s="234"/>
      <c r="BZ58" s="234"/>
      <c r="CA58" s="234"/>
      <c r="CB58" s="234"/>
      <c r="CC58" s="234"/>
      <c r="CD58" s="234"/>
      <c r="CE58" s="234"/>
      <c r="CF58" s="234"/>
      <c r="CG58" s="234"/>
      <c r="CH58" s="234"/>
      <c r="CI58" s="234"/>
      <c r="CJ58" s="234"/>
      <c r="CK58" s="234"/>
      <c r="CL58" s="234"/>
      <c r="CM58" s="234"/>
      <c r="CN58" s="234"/>
      <c r="CO58" s="234"/>
      <c r="CP58" s="234"/>
      <c r="CQ58" s="234"/>
      <c r="CR58" s="234"/>
      <c r="CS58" s="234"/>
      <c r="CT58" s="234"/>
      <c r="CU58" s="234"/>
      <c r="CV58" s="234"/>
      <c r="CW58" s="234"/>
      <c r="CX58" s="234"/>
      <c r="CY58" s="234"/>
      <c r="CZ58" s="234"/>
      <c r="DA58" s="234"/>
      <c r="DB58" s="234"/>
      <c r="DC58" s="234"/>
      <c r="DD58" s="234"/>
      <c r="DE58" s="234"/>
      <c r="DF58" s="234"/>
      <c r="DG58" s="234"/>
      <c r="DH58" s="234"/>
      <c r="DI58" s="234"/>
      <c r="DJ58" s="234"/>
      <c r="DK58" s="234"/>
      <c r="DL58" s="234"/>
      <c r="DM58" s="234"/>
      <c r="DN58" s="234"/>
      <c r="DO58" s="234"/>
      <c r="DP58" s="234"/>
      <c r="DQ58" s="234"/>
      <c r="DR58" s="234"/>
      <c r="DS58" s="234"/>
      <c r="DT58" s="234"/>
      <c r="DU58" s="234"/>
      <c r="DV58" s="234"/>
      <c r="DW58" s="234"/>
      <c r="DX58" s="234"/>
      <c r="DY58" s="234"/>
      <c r="DZ58" s="234"/>
      <c r="EA58" s="234"/>
      <c r="EB58" s="234"/>
      <c r="EC58" s="234"/>
      <c r="ED58" s="234"/>
      <c r="EE58" s="234"/>
      <c r="EF58" s="234"/>
      <c r="EG58" s="234"/>
      <c r="EH58" s="234"/>
      <c r="EI58" s="234"/>
      <c r="EJ58" s="234"/>
      <c r="EK58" s="234"/>
      <c r="EL58" s="234"/>
      <c r="EM58" s="234"/>
      <c r="EN58" s="234"/>
      <c r="EO58" s="234"/>
      <c r="EP58" s="234"/>
      <c r="EQ58" s="234"/>
      <c r="ER58" s="234"/>
      <c r="ES58" s="234"/>
      <c r="ET58" s="234"/>
      <c r="EU58" s="234"/>
      <c r="EV58" s="234"/>
      <c r="EW58" s="234"/>
      <c r="EX58" s="234"/>
      <c r="EY58" s="234"/>
      <c r="EZ58" s="234"/>
      <c r="FA58" s="234"/>
      <c r="FB58" s="234"/>
      <c r="FC58" s="234"/>
      <c r="FD58" s="234"/>
      <c r="FE58" s="234"/>
      <c r="FF58" s="234"/>
      <c r="FG58" s="234"/>
      <c r="FH58" s="234"/>
      <c r="FI58" s="234"/>
      <c r="FJ58" s="234"/>
      <c r="FK58" s="234"/>
      <c r="FL58" s="234"/>
      <c r="FM58" s="234"/>
      <c r="FN58" s="234"/>
      <c r="FO58" s="234"/>
      <c r="FP58" s="234"/>
      <c r="FQ58" s="234"/>
      <c r="FR58" s="234"/>
      <c r="FS58" s="234"/>
      <c r="FT58" s="234"/>
      <c r="FU58" s="234"/>
      <c r="FV58" s="234"/>
      <c r="FW58" s="234"/>
      <c r="FX58" s="234"/>
      <c r="FY58" s="234"/>
      <c r="FZ58" s="234"/>
      <c r="GA58" s="234"/>
      <c r="GB58" s="234"/>
      <c r="GC58" s="234"/>
      <c r="GD58" s="234"/>
      <c r="GE58" s="234"/>
      <c r="GF58" s="234"/>
      <c r="GG58" s="234"/>
      <c r="GH58" s="234"/>
      <c r="GI58" s="234"/>
      <c r="GJ58" s="234"/>
      <c r="GK58" s="234"/>
      <c r="GL58" s="234"/>
      <c r="GM58" s="234"/>
      <c r="GN58" s="234"/>
      <c r="GO58" s="234"/>
      <c r="GP58" s="234"/>
      <c r="GQ58" s="234"/>
      <c r="GR58" s="234"/>
      <c r="GS58" s="234"/>
      <c r="GT58" s="234"/>
      <c r="GU58" s="234"/>
      <c r="GV58" s="234"/>
      <c r="GW58" s="234"/>
      <c r="GX58" s="234"/>
      <c r="GY58" s="234"/>
      <c r="GZ58" s="234"/>
      <c r="HA58" s="234"/>
      <c r="HB58" s="234"/>
      <c r="HC58" s="234"/>
      <c r="HD58" s="234"/>
      <c r="HE58" s="234"/>
      <c r="HF58" s="234"/>
      <c r="HG58" s="234"/>
      <c r="HH58" s="234"/>
      <c r="HI58" s="234"/>
      <c r="HJ58" s="234"/>
      <c r="HK58" s="234"/>
      <c r="HL58" s="234"/>
      <c r="HM58" s="234"/>
      <c r="HN58" s="234"/>
      <c r="HO58" s="234"/>
      <c r="HP58" s="234"/>
      <c r="HQ58" s="234"/>
      <c r="HR58" s="234"/>
      <c r="HS58" s="234"/>
      <c r="HT58" s="234"/>
    </row>
    <row r="59" spans="36:228">
      <c r="AJ59" s="965"/>
      <c r="AK59" s="967"/>
      <c r="AL59" s="8" t="s">
        <v>135</v>
      </c>
      <c r="AM59" s="946"/>
      <c r="AN59" s="946"/>
      <c r="AO59" s="946"/>
      <c r="AP59" s="8">
        <f t="shared" si="30"/>
        <v>0</v>
      </c>
      <c r="AQ59" s="44">
        <f>AO57-AP59</f>
        <v>42</v>
      </c>
      <c r="AS59" s="240"/>
      <c r="AT59" s="234"/>
      <c r="AU59" s="234"/>
      <c r="AV59" s="234"/>
      <c r="AW59" s="234"/>
      <c r="AX59" s="234"/>
      <c r="AY59" s="234"/>
      <c r="AZ59" s="234"/>
      <c r="BA59" s="234"/>
      <c r="BB59" s="234"/>
      <c r="BC59" s="234"/>
      <c r="BD59" s="234"/>
      <c r="BE59" s="234"/>
      <c r="BF59" s="234"/>
      <c r="BG59" s="234"/>
      <c r="BH59" s="234"/>
      <c r="BI59" s="234"/>
      <c r="BJ59" s="234"/>
      <c r="BK59" s="234"/>
      <c r="BL59" s="234"/>
      <c r="BM59" s="234"/>
      <c r="BN59" s="234"/>
      <c r="BO59" s="234"/>
      <c r="BP59" s="234"/>
      <c r="BQ59" s="234"/>
      <c r="BR59" s="234"/>
      <c r="BS59" s="234"/>
      <c r="BT59" s="234"/>
      <c r="BU59" s="234"/>
      <c r="BV59" s="234"/>
      <c r="BW59" s="234"/>
      <c r="BX59" s="234"/>
      <c r="BY59" s="234"/>
      <c r="BZ59" s="234"/>
      <c r="CA59" s="234"/>
      <c r="CB59" s="234"/>
      <c r="CC59" s="234"/>
      <c r="CD59" s="234"/>
      <c r="CE59" s="234"/>
      <c r="CF59" s="234"/>
      <c r="CG59" s="234"/>
      <c r="CH59" s="234"/>
      <c r="CI59" s="234"/>
      <c r="CJ59" s="234"/>
      <c r="CK59" s="234"/>
      <c r="CL59" s="234"/>
      <c r="CM59" s="234"/>
      <c r="CN59" s="234"/>
      <c r="CO59" s="234"/>
      <c r="CP59" s="234"/>
      <c r="CQ59" s="234"/>
      <c r="CR59" s="234"/>
      <c r="CS59" s="234"/>
      <c r="CT59" s="234"/>
      <c r="CU59" s="234"/>
      <c r="CV59" s="234"/>
      <c r="CW59" s="234"/>
      <c r="CX59" s="234"/>
      <c r="CY59" s="234"/>
      <c r="CZ59" s="234"/>
      <c r="DA59" s="234"/>
      <c r="DB59" s="234"/>
      <c r="DC59" s="234"/>
      <c r="DD59" s="234"/>
      <c r="DE59" s="234"/>
      <c r="DF59" s="234"/>
      <c r="DG59" s="234"/>
      <c r="DH59" s="234"/>
      <c r="DI59" s="234"/>
      <c r="DJ59" s="234"/>
      <c r="DK59" s="234"/>
      <c r="DL59" s="234"/>
      <c r="DM59" s="234"/>
      <c r="DN59" s="234"/>
      <c r="DO59" s="234"/>
      <c r="DP59" s="234"/>
      <c r="DQ59" s="234"/>
      <c r="DR59" s="234"/>
      <c r="DS59" s="234"/>
      <c r="DT59" s="234"/>
      <c r="DU59" s="234"/>
      <c r="DV59" s="234"/>
      <c r="DW59" s="234"/>
      <c r="DX59" s="234"/>
      <c r="DY59" s="234"/>
      <c r="DZ59" s="234"/>
      <c r="EA59" s="234"/>
      <c r="EB59" s="234"/>
      <c r="EC59" s="234"/>
      <c r="ED59" s="234"/>
      <c r="EE59" s="234"/>
      <c r="EF59" s="234"/>
      <c r="EG59" s="234"/>
      <c r="EH59" s="234"/>
      <c r="EI59" s="234"/>
      <c r="EJ59" s="234"/>
      <c r="EK59" s="234"/>
      <c r="EL59" s="234"/>
      <c r="EM59" s="234"/>
      <c r="EN59" s="234"/>
      <c r="EO59" s="234"/>
      <c r="EP59" s="234"/>
      <c r="EQ59" s="234"/>
      <c r="ER59" s="234"/>
      <c r="ES59" s="234"/>
      <c r="ET59" s="234"/>
      <c r="EU59" s="234"/>
      <c r="EV59" s="234"/>
      <c r="EW59" s="234"/>
      <c r="EX59" s="234"/>
      <c r="EY59" s="234"/>
      <c r="EZ59" s="234"/>
      <c r="FA59" s="234"/>
      <c r="FB59" s="234"/>
      <c r="FC59" s="234"/>
      <c r="FD59" s="234"/>
      <c r="FE59" s="234"/>
      <c r="FF59" s="234"/>
      <c r="FG59" s="234"/>
      <c r="FH59" s="234"/>
      <c r="FI59" s="234"/>
      <c r="FJ59" s="234"/>
      <c r="FK59" s="234"/>
      <c r="FL59" s="234"/>
      <c r="FM59" s="234"/>
      <c r="FN59" s="234"/>
      <c r="FO59" s="234"/>
      <c r="FP59" s="234"/>
      <c r="FQ59" s="234"/>
      <c r="FR59" s="234"/>
      <c r="FS59" s="234"/>
      <c r="FT59" s="234"/>
      <c r="FU59" s="234"/>
      <c r="FV59" s="234"/>
      <c r="FW59" s="234"/>
      <c r="FX59" s="234"/>
      <c r="FY59" s="234"/>
      <c r="FZ59" s="234"/>
      <c r="GA59" s="234"/>
      <c r="GB59" s="234"/>
      <c r="GC59" s="234"/>
      <c r="GD59" s="234"/>
      <c r="GE59" s="234"/>
      <c r="GF59" s="234"/>
      <c r="GG59" s="234"/>
      <c r="GH59" s="234"/>
      <c r="GI59" s="234"/>
      <c r="GJ59" s="234"/>
      <c r="GK59" s="234"/>
      <c r="GL59" s="234"/>
      <c r="GM59" s="234"/>
      <c r="GN59" s="234"/>
      <c r="GO59" s="234"/>
      <c r="GP59" s="234"/>
      <c r="GQ59" s="234"/>
      <c r="GR59" s="234"/>
      <c r="GS59" s="234"/>
      <c r="GT59" s="234"/>
      <c r="GU59" s="234"/>
      <c r="GV59" s="234"/>
      <c r="GW59" s="234"/>
      <c r="GX59" s="234"/>
      <c r="GY59" s="234"/>
      <c r="GZ59" s="234"/>
      <c r="HA59" s="234"/>
      <c r="HB59" s="234"/>
      <c r="HC59" s="234"/>
      <c r="HD59" s="234"/>
      <c r="HE59" s="234"/>
      <c r="HF59" s="234"/>
      <c r="HG59" s="234"/>
      <c r="HH59" s="234"/>
      <c r="HI59" s="234"/>
      <c r="HJ59" s="234"/>
      <c r="HK59" s="234"/>
      <c r="HL59" s="234"/>
      <c r="HM59" s="234"/>
      <c r="HN59" s="234"/>
      <c r="HO59" s="234"/>
      <c r="HP59" s="234"/>
      <c r="HQ59" s="234"/>
      <c r="HR59" s="234"/>
      <c r="HS59" s="234"/>
      <c r="HT59" s="234"/>
    </row>
    <row r="60" spans="36:228" ht="15" thickBot="1">
      <c r="AJ60" s="996"/>
      <c r="AK60" s="997"/>
      <c r="AL60" s="41" t="s">
        <v>137</v>
      </c>
      <c r="AM60" s="947"/>
      <c r="AN60" s="947"/>
      <c r="AO60" s="947"/>
      <c r="AP60" s="41">
        <f t="shared" si="30"/>
        <v>0</v>
      </c>
      <c r="AQ60" s="45">
        <f>AO57-AP60</f>
        <v>42</v>
      </c>
      <c r="AS60" s="241"/>
      <c r="AT60" s="242"/>
      <c r="AU60" s="242"/>
      <c r="AV60" s="242"/>
      <c r="AW60" s="242"/>
      <c r="AX60" s="242"/>
      <c r="AY60" s="242"/>
      <c r="AZ60" s="242"/>
      <c r="BA60" s="242"/>
      <c r="BB60" s="242"/>
      <c r="BC60" s="242"/>
      <c r="BD60" s="242"/>
      <c r="BE60" s="242"/>
      <c r="BF60" s="242"/>
      <c r="BG60" s="242"/>
      <c r="BH60" s="242"/>
      <c r="BI60" s="242"/>
      <c r="BJ60" s="242"/>
      <c r="BK60" s="242"/>
      <c r="BL60" s="242"/>
      <c r="BM60" s="242"/>
      <c r="BN60" s="242"/>
      <c r="BO60" s="242"/>
      <c r="BP60" s="242"/>
      <c r="BQ60" s="242"/>
      <c r="BR60" s="242"/>
      <c r="BS60" s="242"/>
      <c r="BT60" s="242"/>
      <c r="BU60" s="242"/>
      <c r="BV60" s="242"/>
      <c r="BW60" s="242"/>
      <c r="BX60" s="242"/>
      <c r="BY60" s="242"/>
      <c r="BZ60" s="242"/>
      <c r="CA60" s="242"/>
      <c r="CB60" s="242"/>
      <c r="CC60" s="242"/>
      <c r="CD60" s="242"/>
      <c r="CE60" s="242"/>
      <c r="CF60" s="242"/>
      <c r="CG60" s="242"/>
      <c r="CH60" s="242"/>
      <c r="CI60" s="242"/>
      <c r="CJ60" s="242"/>
      <c r="CK60" s="242"/>
      <c r="CL60" s="242"/>
      <c r="CM60" s="242"/>
      <c r="CN60" s="242"/>
      <c r="CO60" s="242"/>
      <c r="CP60" s="242"/>
      <c r="CQ60" s="242"/>
      <c r="CR60" s="242"/>
      <c r="CS60" s="242"/>
      <c r="CT60" s="242"/>
      <c r="CU60" s="242"/>
      <c r="CV60" s="242"/>
      <c r="CW60" s="242"/>
      <c r="CX60" s="242"/>
      <c r="CY60" s="242"/>
      <c r="CZ60" s="242"/>
      <c r="DA60" s="242"/>
      <c r="DB60" s="242"/>
      <c r="DC60" s="242"/>
      <c r="DD60" s="242"/>
      <c r="DE60" s="242"/>
      <c r="DF60" s="242"/>
      <c r="DG60" s="242"/>
      <c r="DH60" s="242"/>
      <c r="DI60" s="242"/>
      <c r="DJ60" s="242"/>
      <c r="DK60" s="242"/>
      <c r="DL60" s="242"/>
      <c r="DM60" s="242"/>
      <c r="DN60" s="242"/>
      <c r="DO60" s="242"/>
      <c r="DP60" s="242"/>
      <c r="DQ60" s="242"/>
      <c r="DR60" s="242"/>
      <c r="DS60" s="242"/>
      <c r="DT60" s="242"/>
      <c r="DU60" s="242"/>
      <c r="DV60" s="242"/>
      <c r="DW60" s="242"/>
      <c r="DX60" s="242"/>
      <c r="DY60" s="242"/>
      <c r="DZ60" s="242"/>
      <c r="EA60" s="242"/>
      <c r="EB60" s="242"/>
      <c r="EC60" s="242"/>
      <c r="ED60" s="242"/>
      <c r="EE60" s="242"/>
      <c r="EF60" s="242"/>
      <c r="EG60" s="242"/>
      <c r="EH60" s="242"/>
      <c r="EI60" s="242"/>
      <c r="EJ60" s="242"/>
      <c r="EK60" s="242"/>
      <c r="EL60" s="242"/>
      <c r="EM60" s="242"/>
      <c r="EN60" s="242"/>
      <c r="EO60" s="242"/>
      <c r="EP60" s="242"/>
      <c r="EQ60" s="242"/>
      <c r="ER60" s="242"/>
      <c r="ES60" s="242"/>
      <c r="ET60" s="242"/>
      <c r="EU60" s="242"/>
      <c r="EV60" s="242"/>
      <c r="EW60" s="242"/>
      <c r="EX60" s="242"/>
      <c r="EY60" s="242"/>
      <c r="EZ60" s="242"/>
      <c r="FA60" s="242"/>
      <c r="FB60" s="242"/>
      <c r="FC60" s="242"/>
      <c r="FD60" s="242"/>
      <c r="FE60" s="242"/>
      <c r="FF60" s="242"/>
      <c r="FG60" s="242"/>
      <c r="FH60" s="242"/>
      <c r="FI60" s="242"/>
      <c r="FJ60" s="242"/>
      <c r="FK60" s="242"/>
      <c r="FL60" s="242"/>
      <c r="FM60" s="242"/>
      <c r="FN60" s="242"/>
      <c r="FO60" s="242"/>
      <c r="FP60" s="242"/>
      <c r="FQ60" s="242"/>
      <c r="FR60" s="242"/>
      <c r="FS60" s="242"/>
      <c r="FT60" s="242"/>
      <c r="FU60" s="242"/>
      <c r="FV60" s="242"/>
      <c r="FW60" s="242"/>
      <c r="FX60" s="242"/>
      <c r="FY60" s="242"/>
      <c r="FZ60" s="242"/>
      <c r="GA60" s="242"/>
      <c r="GB60" s="242"/>
      <c r="GC60" s="242"/>
      <c r="GD60" s="242"/>
      <c r="GE60" s="242"/>
      <c r="GF60" s="242"/>
      <c r="GG60" s="242"/>
      <c r="GH60" s="242"/>
      <c r="GI60" s="242"/>
      <c r="GJ60" s="242"/>
      <c r="GK60" s="242"/>
      <c r="GL60" s="242"/>
      <c r="GM60" s="242"/>
      <c r="GN60" s="242"/>
      <c r="GO60" s="242"/>
      <c r="GP60" s="242"/>
      <c r="GQ60" s="242"/>
      <c r="GR60" s="242"/>
      <c r="GS60" s="242"/>
      <c r="GT60" s="242"/>
      <c r="GU60" s="242"/>
      <c r="GV60" s="242"/>
      <c r="GW60" s="242"/>
      <c r="GX60" s="242"/>
      <c r="GY60" s="242"/>
      <c r="GZ60" s="242"/>
      <c r="HA60" s="242"/>
      <c r="HB60" s="242"/>
      <c r="HC60" s="242"/>
      <c r="HD60" s="242"/>
      <c r="HE60" s="242"/>
      <c r="HF60" s="242"/>
      <c r="HG60" s="242"/>
      <c r="HH60" s="242"/>
      <c r="HI60" s="242"/>
      <c r="HJ60" s="242"/>
      <c r="HK60" s="242"/>
      <c r="HL60" s="242"/>
      <c r="HM60" s="242"/>
      <c r="HN60" s="242"/>
      <c r="HO60" s="242"/>
      <c r="HP60" s="242"/>
      <c r="HQ60" s="242"/>
      <c r="HR60" s="242"/>
      <c r="HS60" s="242"/>
      <c r="HT60" s="242"/>
    </row>
    <row r="61" spans="36:228">
      <c r="AJ61" s="964">
        <v>15</v>
      </c>
      <c r="AK61" s="966" t="s">
        <v>158</v>
      </c>
      <c r="AL61" s="42" t="s">
        <v>132</v>
      </c>
      <c r="AM61" s="945" t="s">
        <v>35</v>
      </c>
      <c r="AN61" s="945">
        <v>18</v>
      </c>
      <c r="AO61" s="945">
        <v>18</v>
      </c>
      <c r="AP61" s="42">
        <f t="shared" si="30"/>
        <v>0</v>
      </c>
      <c r="AQ61" s="43">
        <f>AO61-AP61</f>
        <v>18</v>
      </c>
      <c r="AS61" s="238"/>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39"/>
      <c r="CF61" s="239"/>
      <c r="CG61" s="239"/>
      <c r="CH61" s="239"/>
      <c r="CI61" s="239"/>
      <c r="CJ61" s="239"/>
      <c r="CK61" s="239"/>
      <c r="CL61" s="239"/>
      <c r="CM61" s="239"/>
      <c r="CN61" s="239"/>
      <c r="CO61" s="239"/>
      <c r="CP61" s="239"/>
      <c r="CQ61" s="239"/>
      <c r="CR61" s="239"/>
      <c r="CS61" s="239"/>
      <c r="CT61" s="239"/>
      <c r="CU61" s="239"/>
      <c r="CV61" s="239"/>
      <c r="CW61" s="239"/>
      <c r="CX61" s="239"/>
      <c r="CY61" s="239"/>
      <c r="CZ61" s="239"/>
      <c r="DA61" s="239"/>
      <c r="DB61" s="239"/>
      <c r="DC61" s="239"/>
      <c r="DD61" s="239"/>
      <c r="DE61" s="239"/>
      <c r="DF61" s="239"/>
      <c r="DG61" s="239"/>
      <c r="DH61" s="239"/>
      <c r="DI61" s="239"/>
      <c r="DJ61" s="239"/>
      <c r="DK61" s="239"/>
      <c r="DL61" s="239"/>
      <c r="DM61" s="239"/>
      <c r="DN61" s="239"/>
      <c r="DO61" s="239"/>
      <c r="DP61" s="239"/>
      <c r="DQ61" s="239"/>
      <c r="DR61" s="239"/>
      <c r="DS61" s="239"/>
      <c r="DT61" s="239"/>
      <c r="DU61" s="239"/>
      <c r="DV61" s="239"/>
      <c r="DW61" s="239"/>
      <c r="DX61" s="239"/>
      <c r="DY61" s="239"/>
      <c r="DZ61" s="239"/>
      <c r="EA61" s="239"/>
      <c r="EB61" s="239"/>
      <c r="EC61" s="239"/>
      <c r="ED61" s="239"/>
      <c r="EE61" s="239"/>
      <c r="EF61" s="239"/>
      <c r="EG61" s="239"/>
      <c r="EH61" s="239"/>
      <c r="EI61" s="239"/>
      <c r="EJ61" s="239"/>
      <c r="EK61" s="239"/>
      <c r="EL61" s="239"/>
      <c r="EM61" s="239"/>
      <c r="EN61" s="239"/>
      <c r="EO61" s="239"/>
      <c r="EP61" s="239"/>
      <c r="EQ61" s="239"/>
      <c r="ER61" s="239"/>
      <c r="ES61" s="239"/>
      <c r="ET61" s="239"/>
      <c r="EU61" s="239"/>
      <c r="EV61" s="239"/>
      <c r="EW61" s="239"/>
      <c r="EX61" s="239"/>
      <c r="EY61" s="239"/>
      <c r="EZ61" s="239"/>
      <c r="FA61" s="239"/>
      <c r="FB61" s="239"/>
      <c r="FC61" s="239"/>
      <c r="FD61" s="239"/>
      <c r="FE61" s="239"/>
      <c r="FF61" s="239"/>
      <c r="FG61" s="239"/>
      <c r="FH61" s="239"/>
      <c r="FI61" s="239"/>
      <c r="FJ61" s="239"/>
      <c r="FK61" s="239"/>
      <c r="FL61" s="239"/>
      <c r="FM61" s="239"/>
      <c r="FN61" s="239"/>
      <c r="FO61" s="239"/>
      <c r="FP61" s="239"/>
      <c r="FQ61" s="239"/>
      <c r="FR61" s="239"/>
      <c r="FS61" s="239"/>
      <c r="FT61" s="239"/>
      <c r="FU61" s="239"/>
      <c r="FV61" s="239"/>
      <c r="FW61" s="239"/>
      <c r="FX61" s="239"/>
      <c r="FY61" s="239"/>
      <c r="FZ61" s="239"/>
      <c r="GA61" s="239"/>
      <c r="GB61" s="239"/>
      <c r="GC61" s="239"/>
      <c r="GD61" s="239"/>
      <c r="GE61" s="239"/>
      <c r="GF61" s="239"/>
      <c r="GG61" s="239"/>
      <c r="GH61" s="239"/>
      <c r="GI61" s="239"/>
      <c r="GJ61" s="239"/>
      <c r="GK61" s="239"/>
      <c r="GL61" s="239"/>
      <c r="GM61" s="239"/>
      <c r="GN61" s="239"/>
      <c r="GO61" s="239"/>
      <c r="GP61" s="239"/>
      <c r="GQ61" s="239"/>
      <c r="GR61" s="239"/>
      <c r="GS61" s="239"/>
      <c r="GT61" s="239"/>
      <c r="GU61" s="239"/>
      <c r="GV61" s="239"/>
      <c r="GW61" s="239"/>
      <c r="GX61" s="239"/>
      <c r="GY61" s="239"/>
      <c r="GZ61" s="239"/>
      <c r="HA61" s="239"/>
      <c r="HB61" s="239"/>
      <c r="HC61" s="239"/>
      <c r="HD61" s="239"/>
      <c r="HE61" s="239"/>
      <c r="HF61" s="239"/>
      <c r="HG61" s="239"/>
      <c r="HH61" s="239"/>
      <c r="HI61" s="239"/>
      <c r="HJ61" s="239"/>
      <c r="HK61" s="239"/>
      <c r="HL61" s="239"/>
      <c r="HM61" s="239"/>
      <c r="HN61" s="239"/>
      <c r="HO61" s="239"/>
      <c r="HP61" s="239"/>
      <c r="HQ61" s="239"/>
      <c r="HR61" s="239"/>
      <c r="HS61" s="239"/>
      <c r="HT61" s="239"/>
    </row>
    <row r="62" spans="36:228">
      <c r="AJ62" s="965"/>
      <c r="AK62" s="967"/>
      <c r="AL62" s="8" t="s">
        <v>124</v>
      </c>
      <c r="AM62" s="946"/>
      <c r="AN62" s="946"/>
      <c r="AO62" s="946"/>
      <c r="AP62" s="8">
        <f t="shared" si="30"/>
        <v>0</v>
      </c>
      <c r="AQ62" s="44">
        <f>AO61-AP62</f>
        <v>18</v>
      </c>
      <c r="AS62" s="240"/>
      <c r="AT62" s="234"/>
      <c r="AU62" s="234"/>
      <c r="AV62" s="234"/>
      <c r="AW62" s="234"/>
      <c r="AX62" s="234"/>
      <c r="AY62" s="234"/>
      <c r="AZ62" s="234"/>
      <c r="BA62" s="234"/>
      <c r="BB62" s="234"/>
      <c r="BC62" s="23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c r="CE62" s="234"/>
      <c r="CF62" s="234"/>
      <c r="CG62" s="234"/>
      <c r="CH62" s="234"/>
      <c r="CI62" s="234"/>
      <c r="CJ62" s="234"/>
      <c r="CK62" s="234"/>
      <c r="CL62" s="234"/>
      <c r="CM62" s="234"/>
      <c r="CN62" s="234"/>
      <c r="CO62" s="234"/>
      <c r="CP62" s="234"/>
      <c r="CQ62" s="234"/>
      <c r="CR62" s="234"/>
      <c r="CS62" s="234"/>
      <c r="CT62" s="234"/>
      <c r="CU62" s="234"/>
      <c r="CV62" s="234"/>
      <c r="CW62" s="234"/>
      <c r="CX62" s="234"/>
      <c r="CY62" s="234"/>
      <c r="CZ62" s="234"/>
      <c r="DA62" s="234"/>
      <c r="DB62" s="234"/>
      <c r="DC62" s="234"/>
      <c r="DD62" s="234"/>
      <c r="DE62" s="234"/>
      <c r="DF62" s="234"/>
      <c r="DG62" s="234"/>
      <c r="DH62" s="234"/>
      <c r="DI62" s="234"/>
      <c r="DJ62" s="234"/>
      <c r="DK62" s="234"/>
      <c r="DL62" s="234"/>
      <c r="DM62" s="234"/>
      <c r="DN62" s="234"/>
      <c r="DO62" s="234"/>
      <c r="DP62" s="234"/>
      <c r="DQ62" s="234"/>
      <c r="DR62" s="234"/>
      <c r="DS62" s="234"/>
      <c r="DT62" s="234"/>
      <c r="DU62" s="234"/>
      <c r="DV62" s="234"/>
      <c r="DW62" s="234"/>
      <c r="DX62" s="234"/>
      <c r="DY62" s="234"/>
      <c r="DZ62" s="234"/>
      <c r="EA62" s="234"/>
      <c r="EB62" s="234"/>
      <c r="EC62" s="234"/>
      <c r="ED62" s="234"/>
      <c r="EE62" s="234"/>
      <c r="EF62" s="234"/>
      <c r="EG62" s="234"/>
      <c r="EH62" s="234"/>
      <c r="EI62" s="234"/>
      <c r="EJ62" s="234"/>
      <c r="EK62" s="234"/>
      <c r="EL62" s="234"/>
      <c r="EM62" s="234"/>
      <c r="EN62" s="234"/>
      <c r="EO62" s="234"/>
      <c r="EP62" s="234"/>
      <c r="EQ62" s="234"/>
      <c r="ER62" s="234"/>
      <c r="ES62" s="234"/>
      <c r="ET62" s="234"/>
      <c r="EU62" s="234"/>
      <c r="EV62" s="234"/>
      <c r="EW62" s="234"/>
      <c r="EX62" s="234"/>
      <c r="EY62" s="234"/>
      <c r="EZ62" s="234"/>
      <c r="FA62" s="234"/>
      <c r="FB62" s="234"/>
      <c r="FC62" s="234"/>
      <c r="FD62" s="234"/>
      <c r="FE62" s="234"/>
      <c r="FF62" s="234"/>
      <c r="FG62" s="234"/>
      <c r="FH62" s="234"/>
      <c r="FI62" s="234"/>
      <c r="FJ62" s="234"/>
      <c r="FK62" s="234"/>
      <c r="FL62" s="234"/>
      <c r="FM62" s="234"/>
      <c r="FN62" s="234"/>
      <c r="FO62" s="234"/>
      <c r="FP62" s="234"/>
      <c r="FQ62" s="234"/>
      <c r="FR62" s="234"/>
      <c r="FS62" s="234"/>
      <c r="FT62" s="234"/>
      <c r="FU62" s="234"/>
      <c r="FV62" s="234"/>
      <c r="FW62" s="234"/>
      <c r="FX62" s="234"/>
      <c r="FY62" s="234"/>
      <c r="FZ62" s="234"/>
      <c r="GA62" s="234"/>
      <c r="GB62" s="234"/>
      <c r="GC62" s="234"/>
      <c r="GD62" s="234"/>
      <c r="GE62" s="234"/>
      <c r="GF62" s="234"/>
      <c r="GG62" s="234"/>
      <c r="GH62" s="234"/>
      <c r="GI62" s="234"/>
      <c r="GJ62" s="234"/>
      <c r="GK62" s="234"/>
      <c r="GL62" s="234"/>
      <c r="GM62" s="234"/>
      <c r="GN62" s="234"/>
      <c r="GO62" s="234"/>
      <c r="GP62" s="234"/>
      <c r="GQ62" s="234"/>
      <c r="GR62" s="234"/>
      <c r="GS62" s="234"/>
      <c r="GT62" s="234"/>
      <c r="GU62" s="234"/>
      <c r="GV62" s="234"/>
      <c r="GW62" s="234"/>
      <c r="GX62" s="234"/>
      <c r="GY62" s="234"/>
      <c r="GZ62" s="234"/>
      <c r="HA62" s="234"/>
      <c r="HB62" s="234"/>
      <c r="HC62" s="234"/>
      <c r="HD62" s="234"/>
      <c r="HE62" s="234"/>
      <c r="HF62" s="234"/>
      <c r="HG62" s="234"/>
      <c r="HH62" s="234"/>
      <c r="HI62" s="234"/>
      <c r="HJ62" s="234"/>
      <c r="HK62" s="234"/>
      <c r="HL62" s="234"/>
      <c r="HM62" s="234"/>
      <c r="HN62" s="234"/>
      <c r="HO62" s="234"/>
      <c r="HP62" s="234"/>
      <c r="HQ62" s="234"/>
      <c r="HR62" s="234"/>
      <c r="HS62" s="234"/>
      <c r="HT62" s="234"/>
    </row>
    <row r="63" spans="36:228">
      <c r="AJ63" s="965"/>
      <c r="AK63" s="967"/>
      <c r="AL63" s="8" t="s">
        <v>135</v>
      </c>
      <c r="AM63" s="946"/>
      <c r="AN63" s="946"/>
      <c r="AO63" s="946"/>
      <c r="AP63" s="8">
        <f t="shared" si="30"/>
        <v>0</v>
      </c>
      <c r="AQ63" s="44">
        <f>AO61-AP63</f>
        <v>18</v>
      </c>
      <c r="AS63" s="240"/>
      <c r="AT63" s="234"/>
      <c r="AU63" s="234"/>
      <c r="AV63" s="234"/>
      <c r="AW63" s="234"/>
      <c r="AX63" s="234"/>
      <c r="AY63" s="234"/>
      <c r="AZ63" s="234"/>
      <c r="BA63" s="234"/>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c r="CE63" s="234"/>
      <c r="CF63" s="234"/>
      <c r="CG63" s="234"/>
      <c r="CH63" s="234"/>
      <c r="CI63" s="234"/>
      <c r="CJ63" s="234"/>
      <c r="CK63" s="234"/>
      <c r="CL63" s="234"/>
      <c r="CM63" s="234"/>
      <c r="CN63" s="234"/>
      <c r="CO63" s="234"/>
      <c r="CP63" s="234"/>
      <c r="CQ63" s="234"/>
      <c r="CR63" s="234"/>
      <c r="CS63" s="234"/>
      <c r="CT63" s="234"/>
      <c r="CU63" s="234"/>
      <c r="CV63" s="234"/>
      <c r="CW63" s="234"/>
      <c r="CX63" s="234"/>
      <c r="CY63" s="234"/>
      <c r="CZ63" s="234"/>
      <c r="DA63" s="234"/>
      <c r="DB63" s="234"/>
      <c r="DC63" s="234"/>
      <c r="DD63" s="234"/>
      <c r="DE63" s="234"/>
      <c r="DF63" s="234"/>
      <c r="DG63" s="234"/>
      <c r="DH63" s="234"/>
      <c r="DI63" s="234"/>
      <c r="DJ63" s="234"/>
      <c r="DK63" s="234"/>
      <c r="DL63" s="234"/>
      <c r="DM63" s="234"/>
      <c r="DN63" s="234"/>
      <c r="DO63" s="234"/>
      <c r="DP63" s="234"/>
      <c r="DQ63" s="234"/>
      <c r="DR63" s="234"/>
      <c r="DS63" s="234"/>
      <c r="DT63" s="234"/>
      <c r="DU63" s="234"/>
      <c r="DV63" s="234"/>
      <c r="DW63" s="234"/>
      <c r="DX63" s="234"/>
      <c r="DY63" s="234"/>
      <c r="DZ63" s="234"/>
      <c r="EA63" s="234"/>
      <c r="EB63" s="234"/>
      <c r="EC63" s="234"/>
      <c r="ED63" s="234"/>
      <c r="EE63" s="234"/>
      <c r="EF63" s="234"/>
      <c r="EG63" s="234"/>
      <c r="EH63" s="234"/>
      <c r="EI63" s="234"/>
      <c r="EJ63" s="234"/>
      <c r="EK63" s="234"/>
      <c r="EL63" s="234"/>
      <c r="EM63" s="234"/>
      <c r="EN63" s="234"/>
      <c r="EO63" s="234"/>
      <c r="EP63" s="234"/>
      <c r="EQ63" s="234"/>
      <c r="ER63" s="234"/>
      <c r="ES63" s="234"/>
      <c r="ET63" s="234"/>
      <c r="EU63" s="234"/>
      <c r="EV63" s="234"/>
      <c r="EW63" s="234"/>
      <c r="EX63" s="234"/>
      <c r="EY63" s="234"/>
      <c r="EZ63" s="234"/>
      <c r="FA63" s="234"/>
      <c r="FB63" s="234"/>
      <c r="FC63" s="234"/>
      <c r="FD63" s="234"/>
      <c r="FE63" s="234"/>
      <c r="FF63" s="234"/>
      <c r="FG63" s="234"/>
      <c r="FH63" s="234"/>
      <c r="FI63" s="234"/>
      <c r="FJ63" s="234"/>
      <c r="FK63" s="234"/>
      <c r="FL63" s="234"/>
      <c r="FM63" s="234"/>
      <c r="FN63" s="234"/>
      <c r="FO63" s="234"/>
      <c r="FP63" s="234"/>
      <c r="FQ63" s="234"/>
      <c r="FR63" s="234"/>
      <c r="FS63" s="234"/>
      <c r="FT63" s="234"/>
      <c r="FU63" s="234"/>
      <c r="FV63" s="234"/>
      <c r="FW63" s="234"/>
      <c r="FX63" s="234"/>
      <c r="FY63" s="234"/>
      <c r="FZ63" s="234"/>
      <c r="GA63" s="234"/>
      <c r="GB63" s="234"/>
      <c r="GC63" s="234"/>
      <c r="GD63" s="234"/>
      <c r="GE63" s="234"/>
      <c r="GF63" s="234"/>
      <c r="GG63" s="234"/>
      <c r="GH63" s="234"/>
      <c r="GI63" s="234"/>
      <c r="GJ63" s="234"/>
      <c r="GK63" s="234"/>
      <c r="GL63" s="234"/>
      <c r="GM63" s="234"/>
      <c r="GN63" s="234"/>
      <c r="GO63" s="234"/>
      <c r="GP63" s="234"/>
      <c r="GQ63" s="234"/>
      <c r="GR63" s="234"/>
      <c r="GS63" s="234"/>
      <c r="GT63" s="234"/>
      <c r="GU63" s="234"/>
      <c r="GV63" s="234"/>
      <c r="GW63" s="234"/>
      <c r="GX63" s="234"/>
      <c r="GY63" s="234"/>
      <c r="GZ63" s="234"/>
      <c r="HA63" s="234"/>
      <c r="HB63" s="234"/>
      <c r="HC63" s="234"/>
      <c r="HD63" s="234"/>
      <c r="HE63" s="234"/>
      <c r="HF63" s="234"/>
      <c r="HG63" s="234"/>
      <c r="HH63" s="234"/>
      <c r="HI63" s="234"/>
      <c r="HJ63" s="234"/>
      <c r="HK63" s="234"/>
      <c r="HL63" s="234"/>
      <c r="HM63" s="234"/>
      <c r="HN63" s="234"/>
      <c r="HO63" s="234"/>
      <c r="HP63" s="234"/>
      <c r="HQ63" s="234"/>
      <c r="HR63" s="234"/>
      <c r="HS63" s="234"/>
      <c r="HT63" s="234"/>
    </row>
    <row r="64" spans="36:228" ht="15" thickBot="1">
      <c r="AJ64" s="996"/>
      <c r="AK64" s="997"/>
      <c r="AL64" s="41" t="s">
        <v>137</v>
      </c>
      <c r="AM64" s="947"/>
      <c r="AN64" s="947"/>
      <c r="AO64" s="947"/>
      <c r="AP64" s="41">
        <f t="shared" si="30"/>
        <v>0</v>
      </c>
      <c r="AQ64" s="45">
        <f>AO61-AP64</f>
        <v>18</v>
      </c>
      <c r="AS64" s="241"/>
      <c r="AT64" s="242"/>
      <c r="AU64" s="242"/>
      <c r="AV64" s="242"/>
      <c r="AW64" s="242"/>
      <c r="AX64" s="242"/>
      <c r="AY64" s="242"/>
      <c r="AZ64" s="242"/>
      <c r="BA64" s="242"/>
      <c r="BB64" s="242"/>
      <c r="BC64" s="242"/>
      <c r="BD64" s="242"/>
      <c r="BE64" s="242"/>
      <c r="BF64" s="242"/>
      <c r="BG64" s="242"/>
      <c r="BH64" s="242"/>
      <c r="BI64" s="242"/>
      <c r="BJ64" s="242"/>
      <c r="BK64" s="242"/>
      <c r="BL64" s="242"/>
      <c r="BM64" s="242"/>
      <c r="BN64" s="242"/>
      <c r="BO64" s="242"/>
      <c r="BP64" s="242"/>
      <c r="BQ64" s="242"/>
      <c r="BR64" s="242"/>
      <c r="BS64" s="242"/>
      <c r="BT64" s="242"/>
      <c r="BU64" s="242"/>
      <c r="BV64" s="242"/>
      <c r="BW64" s="242"/>
      <c r="BX64" s="242"/>
      <c r="BY64" s="242"/>
      <c r="BZ64" s="242"/>
      <c r="CA64" s="242"/>
      <c r="CB64" s="242"/>
      <c r="CC64" s="242"/>
      <c r="CD64" s="242"/>
      <c r="CE64" s="242"/>
      <c r="CF64" s="242"/>
      <c r="CG64" s="242"/>
      <c r="CH64" s="242"/>
      <c r="CI64" s="242"/>
      <c r="CJ64" s="242"/>
      <c r="CK64" s="242"/>
      <c r="CL64" s="242"/>
      <c r="CM64" s="242"/>
      <c r="CN64" s="242"/>
      <c r="CO64" s="242"/>
      <c r="CP64" s="242"/>
      <c r="CQ64" s="242"/>
      <c r="CR64" s="242"/>
      <c r="CS64" s="242"/>
      <c r="CT64" s="242"/>
      <c r="CU64" s="242"/>
      <c r="CV64" s="242"/>
      <c r="CW64" s="242"/>
      <c r="CX64" s="242"/>
      <c r="CY64" s="242"/>
      <c r="CZ64" s="242"/>
      <c r="DA64" s="242"/>
      <c r="DB64" s="242"/>
      <c r="DC64" s="242"/>
      <c r="DD64" s="242"/>
      <c r="DE64" s="242"/>
      <c r="DF64" s="242"/>
      <c r="DG64" s="242"/>
      <c r="DH64" s="242"/>
      <c r="DI64" s="242"/>
      <c r="DJ64" s="242"/>
      <c r="DK64" s="242"/>
      <c r="DL64" s="242"/>
      <c r="DM64" s="242"/>
      <c r="DN64" s="242"/>
      <c r="DO64" s="242"/>
      <c r="DP64" s="242"/>
      <c r="DQ64" s="242"/>
      <c r="DR64" s="242"/>
      <c r="DS64" s="242"/>
      <c r="DT64" s="242"/>
      <c r="DU64" s="242"/>
      <c r="DV64" s="242"/>
      <c r="DW64" s="242"/>
      <c r="DX64" s="242"/>
      <c r="DY64" s="242"/>
      <c r="DZ64" s="242"/>
      <c r="EA64" s="242"/>
      <c r="EB64" s="242"/>
      <c r="EC64" s="242"/>
      <c r="ED64" s="242"/>
      <c r="EE64" s="242"/>
      <c r="EF64" s="242"/>
      <c r="EG64" s="242"/>
      <c r="EH64" s="242"/>
      <c r="EI64" s="242"/>
      <c r="EJ64" s="242"/>
      <c r="EK64" s="242"/>
      <c r="EL64" s="242"/>
      <c r="EM64" s="242"/>
      <c r="EN64" s="242"/>
      <c r="EO64" s="242"/>
      <c r="EP64" s="242"/>
      <c r="EQ64" s="242"/>
      <c r="ER64" s="242"/>
      <c r="ES64" s="242"/>
      <c r="ET64" s="242"/>
      <c r="EU64" s="242"/>
      <c r="EV64" s="242"/>
      <c r="EW64" s="242"/>
      <c r="EX64" s="242"/>
      <c r="EY64" s="242"/>
      <c r="EZ64" s="242"/>
      <c r="FA64" s="242"/>
      <c r="FB64" s="242"/>
      <c r="FC64" s="242"/>
      <c r="FD64" s="242"/>
      <c r="FE64" s="242"/>
      <c r="FF64" s="242"/>
      <c r="FG64" s="242"/>
      <c r="FH64" s="242"/>
      <c r="FI64" s="242"/>
      <c r="FJ64" s="242"/>
      <c r="FK64" s="242"/>
      <c r="FL64" s="242"/>
      <c r="FM64" s="242"/>
      <c r="FN64" s="242"/>
      <c r="FO64" s="242"/>
      <c r="FP64" s="242"/>
      <c r="FQ64" s="242"/>
      <c r="FR64" s="242"/>
      <c r="FS64" s="242"/>
      <c r="FT64" s="242"/>
      <c r="FU64" s="242"/>
      <c r="FV64" s="242"/>
      <c r="FW64" s="242"/>
      <c r="FX64" s="242"/>
      <c r="FY64" s="242"/>
      <c r="FZ64" s="242"/>
      <c r="GA64" s="242"/>
      <c r="GB64" s="242"/>
      <c r="GC64" s="242"/>
      <c r="GD64" s="242"/>
      <c r="GE64" s="242"/>
      <c r="GF64" s="242"/>
      <c r="GG64" s="242"/>
      <c r="GH64" s="242"/>
      <c r="GI64" s="242"/>
      <c r="GJ64" s="242"/>
      <c r="GK64" s="242"/>
      <c r="GL64" s="242"/>
      <c r="GM64" s="242"/>
      <c r="GN64" s="242"/>
      <c r="GO64" s="242"/>
      <c r="GP64" s="242"/>
      <c r="GQ64" s="242"/>
      <c r="GR64" s="242"/>
      <c r="GS64" s="242"/>
      <c r="GT64" s="242"/>
      <c r="GU64" s="242"/>
      <c r="GV64" s="242"/>
      <c r="GW64" s="242"/>
      <c r="GX64" s="242"/>
      <c r="GY64" s="242"/>
      <c r="GZ64" s="242"/>
      <c r="HA64" s="242"/>
      <c r="HB64" s="242"/>
      <c r="HC64" s="242"/>
      <c r="HD64" s="242"/>
      <c r="HE64" s="242"/>
      <c r="HF64" s="242"/>
      <c r="HG64" s="242"/>
      <c r="HH64" s="242"/>
      <c r="HI64" s="242"/>
      <c r="HJ64" s="242"/>
      <c r="HK64" s="242"/>
      <c r="HL64" s="242"/>
      <c r="HM64" s="242"/>
      <c r="HN64" s="242"/>
      <c r="HO64" s="242"/>
      <c r="HP64" s="242"/>
      <c r="HQ64" s="242"/>
      <c r="HR64" s="242"/>
      <c r="HS64" s="242"/>
      <c r="HT64" s="242"/>
    </row>
    <row r="65" spans="1:306">
      <c r="AJ65" s="964">
        <v>16</v>
      </c>
      <c r="AK65" s="966" t="s">
        <v>147</v>
      </c>
      <c r="AL65" s="42" t="s">
        <v>132</v>
      </c>
      <c r="AM65" s="945" t="s">
        <v>35</v>
      </c>
      <c r="AN65" s="945">
        <f>G19</f>
        <v>6</v>
      </c>
      <c r="AO65" s="945">
        <v>6</v>
      </c>
      <c r="AP65" s="42">
        <f t="shared" si="30"/>
        <v>0</v>
      </c>
      <c r="AQ65" s="43">
        <f>AO65-AP65</f>
        <v>6</v>
      </c>
      <c r="AS65" s="238"/>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39"/>
      <c r="CF65" s="239"/>
      <c r="CG65" s="239"/>
      <c r="CH65" s="239"/>
      <c r="CI65" s="239"/>
      <c r="CJ65" s="239"/>
      <c r="CK65" s="239"/>
      <c r="CL65" s="239"/>
      <c r="CM65" s="239"/>
      <c r="CN65" s="239"/>
      <c r="CO65" s="239"/>
      <c r="CP65" s="239"/>
      <c r="CQ65" s="239"/>
      <c r="CR65" s="239"/>
      <c r="CS65" s="239"/>
      <c r="CT65" s="239"/>
      <c r="CU65" s="239"/>
      <c r="CV65" s="239"/>
      <c r="CW65" s="239"/>
      <c r="CX65" s="239"/>
      <c r="CY65" s="239"/>
      <c r="CZ65" s="239"/>
      <c r="DA65" s="239"/>
      <c r="DB65" s="239"/>
      <c r="DC65" s="239"/>
      <c r="DD65" s="239"/>
      <c r="DE65" s="239"/>
      <c r="DF65" s="239"/>
      <c r="DG65" s="239"/>
      <c r="DH65" s="239"/>
      <c r="DI65" s="239"/>
      <c r="DJ65" s="239"/>
      <c r="DK65" s="239"/>
      <c r="DL65" s="239"/>
      <c r="DM65" s="239"/>
      <c r="DN65" s="239"/>
      <c r="DO65" s="239"/>
      <c r="DP65" s="239"/>
      <c r="DQ65" s="239"/>
      <c r="DR65" s="239"/>
      <c r="DS65" s="239"/>
      <c r="DT65" s="239"/>
      <c r="DU65" s="239"/>
      <c r="DV65" s="239"/>
      <c r="DW65" s="239"/>
      <c r="DX65" s="239"/>
      <c r="DY65" s="239"/>
      <c r="DZ65" s="239"/>
      <c r="EA65" s="239"/>
      <c r="EB65" s="239"/>
      <c r="EC65" s="239"/>
      <c r="ED65" s="239"/>
      <c r="EE65" s="239"/>
      <c r="EF65" s="239"/>
      <c r="EG65" s="239"/>
      <c r="EH65" s="239"/>
      <c r="EI65" s="239"/>
      <c r="EJ65" s="239"/>
      <c r="EK65" s="239"/>
      <c r="EL65" s="239"/>
      <c r="EM65" s="239"/>
      <c r="EN65" s="239"/>
      <c r="EO65" s="239"/>
      <c r="EP65" s="239"/>
      <c r="EQ65" s="239"/>
      <c r="ER65" s="239"/>
      <c r="ES65" s="239"/>
      <c r="ET65" s="239"/>
      <c r="EU65" s="239"/>
      <c r="EV65" s="239"/>
      <c r="EW65" s="239"/>
      <c r="EX65" s="239"/>
      <c r="EY65" s="239"/>
      <c r="EZ65" s="239"/>
      <c r="FA65" s="239"/>
      <c r="FB65" s="239"/>
      <c r="FC65" s="239"/>
      <c r="FD65" s="239"/>
      <c r="FE65" s="239"/>
      <c r="FF65" s="239"/>
      <c r="FG65" s="239"/>
      <c r="FH65" s="239"/>
      <c r="FI65" s="239"/>
      <c r="FJ65" s="239"/>
      <c r="FK65" s="239"/>
      <c r="FL65" s="239"/>
      <c r="FM65" s="239"/>
      <c r="FN65" s="239"/>
      <c r="FO65" s="239"/>
      <c r="FP65" s="239"/>
      <c r="FQ65" s="239"/>
      <c r="FR65" s="239"/>
      <c r="FS65" s="239"/>
      <c r="FT65" s="239"/>
      <c r="FU65" s="239"/>
      <c r="FV65" s="239"/>
      <c r="FW65" s="239"/>
      <c r="FX65" s="239"/>
      <c r="FY65" s="239"/>
      <c r="FZ65" s="239"/>
      <c r="GA65" s="239"/>
      <c r="GB65" s="239"/>
      <c r="GC65" s="239"/>
      <c r="GD65" s="239"/>
      <c r="GE65" s="239"/>
      <c r="GF65" s="239"/>
      <c r="GG65" s="239"/>
      <c r="GH65" s="239"/>
      <c r="GI65" s="239"/>
      <c r="GJ65" s="239"/>
      <c r="GK65" s="239"/>
      <c r="GL65" s="239"/>
      <c r="GM65" s="239"/>
      <c r="GN65" s="239"/>
      <c r="GO65" s="239"/>
      <c r="GP65" s="239"/>
      <c r="GQ65" s="239"/>
      <c r="GR65" s="239"/>
      <c r="GS65" s="239"/>
      <c r="GT65" s="239"/>
      <c r="GU65" s="239"/>
      <c r="GV65" s="239"/>
      <c r="GW65" s="239"/>
      <c r="GX65" s="239"/>
      <c r="GY65" s="239"/>
      <c r="GZ65" s="239"/>
      <c r="HA65" s="239"/>
      <c r="HB65" s="239"/>
      <c r="HC65" s="239"/>
      <c r="HD65" s="239"/>
      <c r="HE65" s="239"/>
      <c r="HF65" s="239"/>
      <c r="HG65" s="239"/>
      <c r="HH65" s="239"/>
      <c r="HI65" s="239"/>
      <c r="HJ65" s="239"/>
      <c r="HK65" s="239"/>
      <c r="HL65" s="239"/>
      <c r="HM65" s="239"/>
      <c r="HN65" s="239"/>
      <c r="HO65" s="239"/>
      <c r="HP65" s="239"/>
      <c r="HQ65" s="239"/>
      <c r="HR65" s="239"/>
      <c r="HS65" s="239"/>
      <c r="HT65" s="239"/>
    </row>
    <row r="66" spans="1:306">
      <c r="AJ66" s="965"/>
      <c r="AK66" s="967"/>
      <c r="AL66" s="8" t="s">
        <v>124</v>
      </c>
      <c r="AM66" s="946"/>
      <c r="AN66" s="946"/>
      <c r="AO66" s="946"/>
      <c r="AP66" s="8">
        <f t="shared" si="30"/>
        <v>0</v>
      </c>
      <c r="AQ66" s="44">
        <f>AO65-AP66</f>
        <v>6</v>
      </c>
      <c r="AS66" s="240"/>
      <c r="AT66" s="234"/>
      <c r="AU66" s="234"/>
      <c r="AV66" s="234"/>
      <c r="AW66" s="234"/>
      <c r="AX66" s="234"/>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c r="CE66" s="234"/>
      <c r="CF66" s="234"/>
      <c r="CG66" s="234"/>
      <c r="CH66" s="234"/>
      <c r="CI66" s="234"/>
      <c r="CJ66" s="234"/>
      <c r="CK66" s="234"/>
      <c r="CL66" s="234"/>
      <c r="CM66" s="234"/>
      <c r="CN66" s="234"/>
      <c r="CO66" s="234"/>
      <c r="CP66" s="234"/>
      <c r="CQ66" s="234"/>
      <c r="CR66" s="234"/>
      <c r="CS66" s="234"/>
      <c r="CT66" s="234"/>
      <c r="CU66" s="234"/>
      <c r="CV66" s="234"/>
      <c r="CW66" s="234"/>
      <c r="CX66" s="234"/>
      <c r="CY66" s="234"/>
      <c r="CZ66" s="234"/>
      <c r="DA66" s="234"/>
      <c r="DB66" s="234"/>
      <c r="DC66" s="234"/>
      <c r="DD66" s="234"/>
      <c r="DE66" s="234"/>
      <c r="DF66" s="234"/>
      <c r="DG66" s="234"/>
      <c r="DH66" s="234"/>
      <c r="DI66" s="234"/>
      <c r="DJ66" s="234"/>
      <c r="DK66" s="234"/>
      <c r="DL66" s="234"/>
      <c r="DM66" s="234"/>
      <c r="DN66" s="234"/>
      <c r="DO66" s="234"/>
      <c r="DP66" s="234"/>
      <c r="DQ66" s="234"/>
      <c r="DR66" s="234"/>
      <c r="DS66" s="234"/>
      <c r="DT66" s="234"/>
      <c r="DU66" s="234"/>
      <c r="DV66" s="234"/>
      <c r="DW66" s="234"/>
      <c r="DX66" s="234"/>
      <c r="DY66" s="234"/>
      <c r="DZ66" s="234"/>
      <c r="EA66" s="234"/>
      <c r="EB66" s="234"/>
      <c r="EC66" s="234"/>
      <c r="ED66" s="234"/>
      <c r="EE66" s="234"/>
      <c r="EF66" s="234"/>
      <c r="EG66" s="234"/>
      <c r="EH66" s="234"/>
      <c r="EI66" s="234"/>
      <c r="EJ66" s="234"/>
      <c r="EK66" s="234"/>
      <c r="EL66" s="234"/>
      <c r="EM66" s="234"/>
      <c r="EN66" s="234"/>
      <c r="EO66" s="234"/>
      <c r="EP66" s="234"/>
      <c r="EQ66" s="234"/>
      <c r="ER66" s="234"/>
      <c r="ES66" s="234"/>
      <c r="ET66" s="234"/>
      <c r="EU66" s="234"/>
      <c r="EV66" s="234"/>
      <c r="EW66" s="234"/>
      <c r="EX66" s="234"/>
      <c r="EY66" s="234"/>
      <c r="EZ66" s="234"/>
      <c r="FA66" s="234"/>
      <c r="FB66" s="234"/>
      <c r="FC66" s="234"/>
      <c r="FD66" s="234"/>
      <c r="FE66" s="234"/>
      <c r="FF66" s="234"/>
      <c r="FG66" s="234"/>
      <c r="FH66" s="234"/>
      <c r="FI66" s="234"/>
      <c r="FJ66" s="234"/>
      <c r="FK66" s="234"/>
      <c r="FL66" s="234"/>
      <c r="FM66" s="234"/>
      <c r="FN66" s="234"/>
      <c r="FO66" s="234"/>
      <c r="FP66" s="234"/>
      <c r="FQ66" s="234"/>
      <c r="FR66" s="234"/>
      <c r="FS66" s="234"/>
      <c r="FT66" s="234"/>
      <c r="FU66" s="234"/>
      <c r="FV66" s="234"/>
      <c r="FW66" s="234"/>
      <c r="FX66" s="234"/>
      <c r="FY66" s="234"/>
      <c r="FZ66" s="234"/>
      <c r="GA66" s="234"/>
      <c r="GB66" s="234"/>
      <c r="GC66" s="234"/>
      <c r="GD66" s="234"/>
      <c r="GE66" s="234"/>
      <c r="GF66" s="234"/>
      <c r="GG66" s="234"/>
      <c r="GH66" s="234"/>
      <c r="GI66" s="234"/>
      <c r="GJ66" s="234"/>
      <c r="GK66" s="234"/>
      <c r="GL66" s="234"/>
      <c r="GM66" s="234"/>
      <c r="GN66" s="234"/>
      <c r="GO66" s="234"/>
      <c r="GP66" s="234"/>
      <c r="GQ66" s="234"/>
      <c r="GR66" s="234"/>
      <c r="GS66" s="234"/>
      <c r="GT66" s="234"/>
      <c r="GU66" s="234"/>
      <c r="GV66" s="234"/>
      <c r="GW66" s="234"/>
      <c r="GX66" s="234"/>
      <c r="GY66" s="234"/>
      <c r="GZ66" s="234"/>
      <c r="HA66" s="234"/>
      <c r="HB66" s="234"/>
      <c r="HC66" s="234"/>
      <c r="HD66" s="234"/>
      <c r="HE66" s="234"/>
      <c r="HF66" s="234"/>
      <c r="HG66" s="234"/>
      <c r="HH66" s="234"/>
      <c r="HI66" s="234"/>
      <c r="HJ66" s="234"/>
      <c r="HK66" s="234"/>
      <c r="HL66" s="234"/>
      <c r="HM66" s="234"/>
      <c r="HN66" s="234"/>
      <c r="HO66" s="234"/>
      <c r="HP66" s="234"/>
      <c r="HQ66" s="234"/>
      <c r="HR66" s="234"/>
      <c r="HS66" s="234"/>
      <c r="HT66" s="234"/>
    </row>
    <row r="67" spans="1:306">
      <c r="AJ67" s="965"/>
      <c r="AK67" s="967"/>
      <c r="AL67" s="8" t="s">
        <v>135</v>
      </c>
      <c r="AM67" s="946"/>
      <c r="AN67" s="946"/>
      <c r="AO67" s="946"/>
      <c r="AP67" s="8">
        <f t="shared" si="30"/>
        <v>0</v>
      </c>
      <c r="AQ67" s="44">
        <f>AO65-AP67</f>
        <v>6</v>
      </c>
      <c r="AS67" s="240"/>
      <c r="AT67" s="234"/>
      <c r="AU67" s="234"/>
      <c r="AV67" s="234"/>
      <c r="AW67" s="234"/>
      <c r="AX67" s="234"/>
      <c r="AY67" s="234"/>
      <c r="AZ67" s="234"/>
      <c r="BA67" s="234"/>
      <c r="BB67" s="234"/>
      <c r="BC67" s="234"/>
      <c r="BD67" s="234"/>
      <c r="BE67" s="234"/>
      <c r="BF67" s="234"/>
      <c r="BG67" s="234"/>
      <c r="BH67" s="234"/>
      <c r="BI67" s="234"/>
      <c r="BJ67" s="234"/>
      <c r="BK67" s="234"/>
      <c r="BL67" s="234"/>
      <c r="BM67" s="234"/>
      <c r="BN67" s="234"/>
      <c r="BO67" s="234"/>
      <c r="BP67" s="234"/>
      <c r="BQ67" s="234"/>
      <c r="BR67" s="234"/>
      <c r="BS67" s="234"/>
      <c r="BT67" s="234"/>
      <c r="BU67" s="234"/>
      <c r="BV67" s="234"/>
      <c r="BW67" s="234"/>
      <c r="BX67" s="234"/>
      <c r="BY67" s="234"/>
      <c r="BZ67" s="234"/>
      <c r="CA67" s="234"/>
      <c r="CB67" s="234"/>
      <c r="CC67" s="234"/>
      <c r="CD67" s="234"/>
      <c r="CE67" s="234"/>
      <c r="CF67" s="234"/>
      <c r="CG67" s="234"/>
      <c r="CH67" s="234"/>
      <c r="CI67" s="234"/>
      <c r="CJ67" s="234"/>
      <c r="CK67" s="234"/>
      <c r="CL67" s="234"/>
      <c r="CM67" s="234"/>
      <c r="CN67" s="234"/>
      <c r="CO67" s="234"/>
      <c r="CP67" s="234"/>
      <c r="CQ67" s="234"/>
      <c r="CR67" s="234"/>
      <c r="CS67" s="234"/>
      <c r="CT67" s="234"/>
      <c r="CU67" s="234"/>
      <c r="CV67" s="234"/>
      <c r="CW67" s="234"/>
      <c r="CX67" s="234"/>
      <c r="CY67" s="234"/>
      <c r="CZ67" s="234"/>
      <c r="DA67" s="234"/>
      <c r="DB67" s="234"/>
      <c r="DC67" s="234"/>
      <c r="DD67" s="234"/>
      <c r="DE67" s="234"/>
      <c r="DF67" s="234"/>
      <c r="DG67" s="234"/>
      <c r="DH67" s="234"/>
      <c r="DI67" s="234"/>
      <c r="DJ67" s="234"/>
      <c r="DK67" s="234"/>
      <c r="DL67" s="234"/>
      <c r="DM67" s="234"/>
      <c r="DN67" s="234"/>
      <c r="DO67" s="234"/>
      <c r="DP67" s="234"/>
      <c r="DQ67" s="234"/>
      <c r="DR67" s="234"/>
      <c r="DS67" s="234"/>
      <c r="DT67" s="234"/>
      <c r="DU67" s="234"/>
      <c r="DV67" s="234"/>
      <c r="DW67" s="234"/>
      <c r="DX67" s="234"/>
      <c r="DY67" s="234"/>
      <c r="DZ67" s="234"/>
      <c r="EA67" s="234"/>
      <c r="EB67" s="234"/>
      <c r="EC67" s="234"/>
      <c r="ED67" s="234"/>
      <c r="EE67" s="234"/>
      <c r="EF67" s="234"/>
      <c r="EG67" s="234"/>
      <c r="EH67" s="234"/>
      <c r="EI67" s="234"/>
      <c r="EJ67" s="234"/>
      <c r="EK67" s="234"/>
      <c r="EL67" s="234"/>
      <c r="EM67" s="234"/>
      <c r="EN67" s="234"/>
      <c r="EO67" s="234"/>
      <c r="EP67" s="234"/>
      <c r="EQ67" s="234"/>
      <c r="ER67" s="234"/>
      <c r="ES67" s="234"/>
      <c r="ET67" s="234"/>
      <c r="EU67" s="234"/>
      <c r="EV67" s="234"/>
      <c r="EW67" s="234"/>
      <c r="EX67" s="234"/>
      <c r="EY67" s="234"/>
      <c r="EZ67" s="234"/>
      <c r="FA67" s="234"/>
      <c r="FB67" s="234"/>
      <c r="FC67" s="234"/>
      <c r="FD67" s="234"/>
      <c r="FE67" s="234"/>
      <c r="FF67" s="234"/>
      <c r="FG67" s="234"/>
      <c r="FH67" s="234"/>
      <c r="FI67" s="234"/>
      <c r="FJ67" s="234"/>
      <c r="FK67" s="234"/>
      <c r="FL67" s="234"/>
      <c r="FM67" s="234"/>
      <c r="FN67" s="234"/>
      <c r="FO67" s="234"/>
      <c r="FP67" s="234"/>
      <c r="FQ67" s="234"/>
      <c r="FR67" s="234"/>
      <c r="FS67" s="234"/>
      <c r="FT67" s="234"/>
      <c r="FU67" s="234"/>
      <c r="FV67" s="234"/>
      <c r="FW67" s="234"/>
      <c r="FX67" s="234"/>
      <c r="FY67" s="234"/>
      <c r="FZ67" s="234"/>
      <c r="GA67" s="234"/>
      <c r="GB67" s="234"/>
      <c r="GC67" s="234"/>
      <c r="GD67" s="234"/>
      <c r="GE67" s="234"/>
      <c r="GF67" s="234"/>
      <c r="GG67" s="234"/>
      <c r="GH67" s="234"/>
      <c r="GI67" s="234"/>
      <c r="GJ67" s="234"/>
      <c r="GK67" s="234"/>
      <c r="GL67" s="234"/>
      <c r="GM67" s="234"/>
      <c r="GN67" s="234"/>
      <c r="GO67" s="234"/>
      <c r="GP67" s="234"/>
      <c r="GQ67" s="234"/>
      <c r="GR67" s="234"/>
      <c r="GS67" s="234"/>
      <c r="GT67" s="234"/>
      <c r="GU67" s="234"/>
      <c r="GV67" s="234"/>
      <c r="GW67" s="234"/>
      <c r="GX67" s="234"/>
      <c r="GY67" s="234"/>
      <c r="GZ67" s="234"/>
      <c r="HA67" s="234"/>
      <c r="HB67" s="234"/>
      <c r="HC67" s="234"/>
      <c r="HD67" s="234"/>
      <c r="HE67" s="234"/>
      <c r="HF67" s="234"/>
      <c r="HG67" s="234"/>
      <c r="HH67" s="234"/>
      <c r="HI67" s="234"/>
      <c r="HJ67" s="234"/>
      <c r="HK67" s="234"/>
      <c r="HL67" s="234"/>
      <c r="HM67" s="234"/>
      <c r="HN67" s="234"/>
      <c r="HO67" s="234"/>
      <c r="HP67" s="234"/>
      <c r="HQ67" s="234"/>
      <c r="HR67" s="234"/>
      <c r="HS67" s="234"/>
      <c r="HT67" s="234"/>
    </row>
    <row r="68" spans="1:306" ht="15" thickBot="1">
      <c r="AJ68" s="996"/>
      <c r="AK68" s="997"/>
      <c r="AL68" s="41" t="s">
        <v>137</v>
      </c>
      <c r="AM68" s="947"/>
      <c r="AN68" s="947"/>
      <c r="AO68" s="947"/>
      <c r="AP68" s="41">
        <f t="shared" si="30"/>
        <v>0</v>
      </c>
      <c r="AQ68" s="45">
        <f>AO65-AP68</f>
        <v>6</v>
      </c>
      <c r="AS68" s="241"/>
      <c r="AT68" s="242"/>
      <c r="AU68" s="242"/>
      <c r="AV68" s="242"/>
      <c r="AW68" s="242"/>
      <c r="AX68" s="242"/>
      <c r="AY68" s="242"/>
      <c r="AZ68" s="242"/>
      <c r="BA68" s="242"/>
      <c r="BB68" s="242"/>
      <c r="BC68" s="242"/>
      <c r="BD68" s="242"/>
      <c r="BE68" s="242"/>
      <c r="BF68" s="242"/>
      <c r="BG68" s="242"/>
      <c r="BH68" s="242"/>
      <c r="BI68" s="242"/>
      <c r="BJ68" s="242"/>
      <c r="BK68" s="242"/>
      <c r="BL68" s="242"/>
      <c r="BM68" s="242"/>
      <c r="BN68" s="242"/>
      <c r="BO68" s="242"/>
      <c r="BP68" s="242"/>
      <c r="BQ68" s="242"/>
      <c r="BR68" s="242"/>
      <c r="BS68" s="242"/>
      <c r="BT68" s="242"/>
      <c r="BU68" s="242"/>
      <c r="BV68" s="242"/>
      <c r="BW68" s="242"/>
      <c r="BX68" s="242"/>
      <c r="BY68" s="242"/>
      <c r="BZ68" s="242"/>
      <c r="CA68" s="242"/>
      <c r="CB68" s="242"/>
      <c r="CC68" s="242"/>
      <c r="CD68" s="242"/>
      <c r="CE68" s="242"/>
      <c r="CF68" s="242"/>
      <c r="CG68" s="242"/>
      <c r="CH68" s="242"/>
      <c r="CI68" s="242"/>
      <c r="CJ68" s="242"/>
      <c r="CK68" s="242"/>
      <c r="CL68" s="242"/>
      <c r="CM68" s="242"/>
      <c r="CN68" s="242"/>
      <c r="CO68" s="242"/>
      <c r="CP68" s="242"/>
      <c r="CQ68" s="242"/>
      <c r="CR68" s="242"/>
      <c r="CS68" s="242"/>
      <c r="CT68" s="242"/>
      <c r="CU68" s="242"/>
      <c r="CV68" s="242"/>
      <c r="CW68" s="242"/>
      <c r="CX68" s="242"/>
      <c r="CY68" s="242"/>
      <c r="CZ68" s="242"/>
      <c r="DA68" s="242"/>
      <c r="DB68" s="242"/>
      <c r="DC68" s="242"/>
      <c r="DD68" s="242"/>
      <c r="DE68" s="242"/>
      <c r="DF68" s="242"/>
      <c r="DG68" s="242"/>
      <c r="DH68" s="242"/>
      <c r="DI68" s="242"/>
      <c r="DJ68" s="242"/>
      <c r="DK68" s="242"/>
      <c r="DL68" s="242"/>
      <c r="DM68" s="242"/>
      <c r="DN68" s="242"/>
      <c r="DO68" s="242"/>
      <c r="DP68" s="242"/>
      <c r="DQ68" s="242"/>
      <c r="DR68" s="242"/>
      <c r="DS68" s="242"/>
      <c r="DT68" s="242"/>
      <c r="DU68" s="242"/>
      <c r="DV68" s="249"/>
      <c r="DW68" s="249"/>
      <c r="DX68" s="249"/>
      <c r="DY68" s="249"/>
      <c r="DZ68" s="249"/>
      <c r="EA68" s="249"/>
      <c r="EB68" s="249"/>
      <c r="EC68" s="249"/>
      <c r="ED68" s="249"/>
      <c r="EE68" s="249"/>
      <c r="EF68" s="249"/>
      <c r="EG68" s="249"/>
      <c r="EH68" s="249"/>
      <c r="EI68" s="249"/>
      <c r="EJ68" s="249"/>
      <c r="EK68" s="249"/>
      <c r="EL68" s="249"/>
      <c r="EM68" s="249"/>
      <c r="EN68" s="249"/>
      <c r="EO68" s="249"/>
      <c r="EP68" s="249"/>
      <c r="EQ68" s="249"/>
      <c r="ER68" s="249"/>
      <c r="ES68" s="249"/>
      <c r="ET68" s="249"/>
      <c r="EU68" s="249"/>
      <c r="EV68" s="249"/>
      <c r="EW68" s="249"/>
      <c r="EX68" s="249"/>
      <c r="EY68" s="249"/>
      <c r="EZ68" s="249"/>
      <c r="FA68" s="249"/>
      <c r="FB68" s="249"/>
      <c r="FC68" s="249"/>
      <c r="FD68" s="249"/>
      <c r="FE68" s="249"/>
      <c r="FF68" s="249"/>
      <c r="FG68" s="249"/>
      <c r="FH68" s="249"/>
      <c r="FI68" s="249"/>
      <c r="FJ68" s="249"/>
      <c r="FK68" s="249"/>
      <c r="FL68" s="249"/>
      <c r="FM68" s="249"/>
      <c r="FN68" s="249"/>
      <c r="FO68" s="249"/>
      <c r="FP68" s="249"/>
      <c r="FQ68" s="249"/>
      <c r="FR68" s="249"/>
      <c r="FS68" s="249"/>
      <c r="FT68" s="249"/>
      <c r="FU68" s="249"/>
      <c r="FV68" s="249"/>
      <c r="FW68" s="249"/>
      <c r="FX68" s="249"/>
      <c r="FY68" s="249"/>
      <c r="FZ68" s="249"/>
      <c r="GA68" s="249"/>
      <c r="GB68" s="249"/>
      <c r="GC68" s="249"/>
      <c r="GD68" s="249"/>
      <c r="GE68" s="249"/>
      <c r="GF68" s="249"/>
      <c r="GG68" s="249"/>
      <c r="GH68" s="249"/>
      <c r="GI68" s="249"/>
      <c r="GJ68" s="249"/>
      <c r="GK68" s="249"/>
      <c r="GL68" s="249"/>
      <c r="GM68" s="249"/>
      <c r="GN68" s="249"/>
      <c r="GO68" s="249"/>
      <c r="GP68" s="249"/>
      <c r="GQ68" s="249"/>
      <c r="GR68" s="249"/>
      <c r="GS68" s="249"/>
      <c r="GT68" s="249"/>
      <c r="GU68" s="249"/>
      <c r="GV68" s="249"/>
      <c r="GW68" s="249"/>
      <c r="GX68" s="249"/>
      <c r="GY68" s="249"/>
      <c r="GZ68" s="249"/>
      <c r="HA68" s="249"/>
      <c r="HB68" s="249"/>
      <c r="HC68" s="249"/>
      <c r="HD68" s="249"/>
      <c r="HE68" s="249"/>
      <c r="HF68" s="249"/>
      <c r="HG68" s="249"/>
      <c r="HH68" s="249"/>
      <c r="HI68" s="249"/>
      <c r="HJ68" s="249"/>
      <c r="HK68" s="249"/>
      <c r="HL68" s="249"/>
      <c r="HM68" s="249"/>
      <c r="HN68" s="249"/>
      <c r="HO68" s="249"/>
      <c r="HP68" s="249"/>
      <c r="HQ68" s="249"/>
      <c r="HR68" s="249"/>
      <c r="HS68" s="249"/>
      <c r="HT68" s="249"/>
    </row>
    <row r="69" spans="1:306" s="250"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964">
        <v>17</v>
      </c>
      <c r="AK69" s="966" t="s">
        <v>148</v>
      </c>
      <c r="AL69" s="42" t="s">
        <v>132</v>
      </c>
      <c r="AM69" s="945" t="s">
        <v>35</v>
      </c>
      <c r="AN69" s="945">
        <v>17</v>
      </c>
      <c r="AO69" s="945">
        <v>17</v>
      </c>
      <c r="AP69" s="42">
        <f t="shared" ref="AP69:AP104" si="31">SUM(AS69:JG69)</f>
        <v>0</v>
      </c>
      <c r="AQ69" s="43">
        <f>AO69-AP69</f>
        <v>17</v>
      </c>
      <c r="AR69"/>
      <c r="AS69" s="243"/>
      <c r="AT69" s="237"/>
      <c r="AU69" s="237"/>
      <c r="AV69" s="237"/>
      <c r="AW69" s="237"/>
      <c r="AX69" s="237"/>
      <c r="AY69" s="237"/>
      <c r="AZ69" s="237"/>
      <c r="BA69" s="237"/>
      <c r="BB69" s="237"/>
      <c r="BC69" s="237"/>
      <c r="BD69" s="237"/>
      <c r="BE69" s="237"/>
      <c r="BF69" s="237"/>
      <c r="BG69" s="237"/>
      <c r="BH69" s="237"/>
      <c r="BI69" s="237"/>
      <c r="BJ69" s="237"/>
      <c r="BK69" s="237"/>
      <c r="BL69" s="237"/>
      <c r="BM69" s="237"/>
      <c r="BN69" s="237"/>
      <c r="BO69" s="237"/>
      <c r="BP69" s="237"/>
      <c r="BQ69" s="237"/>
      <c r="BR69" s="237"/>
      <c r="BS69" s="237"/>
      <c r="BT69" s="237"/>
      <c r="BU69" s="237"/>
      <c r="BV69" s="237"/>
      <c r="BW69" s="237"/>
      <c r="BX69" s="237"/>
      <c r="BY69" s="237"/>
      <c r="BZ69" s="237"/>
      <c r="CA69" s="237"/>
      <c r="CB69" s="237"/>
      <c r="CC69" s="237"/>
      <c r="CD69" s="237"/>
      <c r="CE69" s="237"/>
      <c r="CF69" s="237"/>
      <c r="CG69" s="237"/>
      <c r="CH69" s="237"/>
      <c r="CI69" s="237"/>
      <c r="CJ69" s="237"/>
      <c r="CK69" s="237"/>
      <c r="CL69" s="237"/>
      <c r="CM69" s="237"/>
      <c r="CN69" s="237"/>
      <c r="CO69" s="237"/>
      <c r="CP69" s="247"/>
      <c r="CQ69" s="239"/>
      <c r="CR69" s="239"/>
      <c r="CS69" s="239"/>
      <c r="CT69" s="239"/>
      <c r="CU69" s="239"/>
      <c r="CV69" s="239"/>
      <c r="CW69" s="239"/>
      <c r="CX69" s="239"/>
      <c r="CY69" s="239"/>
      <c r="CZ69" s="239"/>
      <c r="DA69" s="239"/>
      <c r="DB69" s="239"/>
      <c r="DC69" s="239"/>
      <c r="DD69" s="239"/>
      <c r="DE69" s="239"/>
      <c r="DF69" s="239"/>
      <c r="DG69" s="239"/>
      <c r="DH69" s="239"/>
      <c r="DI69" s="239"/>
      <c r="DJ69" s="239"/>
      <c r="DK69" s="239"/>
      <c r="DL69" s="239"/>
      <c r="DM69" s="239"/>
      <c r="DN69" s="239"/>
      <c r="DO69" s="239"/>
      <c r="DP69" s="239"/>
      <c r="DQ69" s="239"/>
      <c r="DR69" s="239"/>
      <c r="DS69" s="239"/>
      <c r="DT69" s="239"/>
      <c r="DU69" s="445"/>
      <c r="DV69" s="239"/>
      <c r="DW69" s="239"/>
      <c r="DX69" s="239"/>
      <c r="DY69" s="239"/>
      <c r="DZ69" s="239"/>
      <c r="EA69" s="239"/>
      <c r="EB69" s="239"/>
      <c r="EC69" s="239"/>
      <c r="ED69" s="239"/>
      <c r="EE69" s="239"/>
      <c r="EF69" s="239"/>
      <c r="EG69" s="239"/>
      <c r="EH69" s="239"/>
      <c r="EI69" s="239"/>
      <c r="EJ69" s="239"/>
      <c r="EK69" s="239"/>
      <c r="EL69" s="239"/>
      <c r="EM69" s="239"/>
      <c r="EN69" s="239"/>
      <c r="EO69" s="239"/>
      <c r="EP69" s="239"/>
      <c r="EQ69" s="239"/>
      <c r="ER69" s="239"/>
      <c r="ES69" s="239"/>
      <c r="ET69" s="239"/>
      <c r="EU69" s="239"/>
      <c r="EV69" s="239"/>
      <c r="EW69" s="239"/>
      <c r="EX69" s="239"/>
      <c r="EY69" s="239"/>
      <c r="EZ69" s="239"/>
      <c r="FA69" s="239"/>
      <c r="FB69" s="239"/>
      <c r="FC69" s="239"/>
      <c r="FD69" s="239"/>
      <c r="FE69" s="239"/>
      <c r="FF69" s="239"/>
      <c r="FG69" s="239"/>
      <c r="FH69" s="239"/>
      <c r="FI69" s="239"/>
      <c r="FJ69" s="239"/>
      <c r="FK69" s="239"/>
      <c r="FL69" s="239"/>
      <c r="FM69" s="239"/>
      <c r="FN69" s="239"/>
      <c r="FO69" s="239"/>
      <c r="FP69" s="239"/>
      <c r="FQ69" s="239"/>
      <c r="FR69" s="239"/>
      <c r="FS69" s="239"/>
      <c r="FT69" s="239"/>
      <c r="FU69" s="239"/>
      <c r="FV69" s="239"/>
      <c r="FW69" s="239"/>
      <c r="FX69" s="239"/>
      <c r="FY69" s="239"/>
      <c r="FZ69" s="239"/>
      <c r="GA69" s="239"/>
      <c r="GB69" s="239"/>
      <c r="GC69" s="239"/>
      <c r="GD69" s="239"/>
      <c r="GE69" s="239"/>
      <c r="GF69" s="239"/>
      <c r="GG69" s="239"/>
      <c r="GH69" s="239"/>
      <c r="GI69" s="239"/>
      <c r="GJ69" s="239"/>
      <c r="GK69" s="239"/>
      <c r="GL69" s="239"/>
      <c r="GM69" s="239"/>
      <c r="GN69" s="239"/>
      <c r="GO69" s="239"/>
      <c r="GP69" s="239"/>
      <c r="GQ69" s="239"/>
      <c r="GR69" s="239"/>
      <c r="GS69" s="239"/>
      <c r="GT69" s="239"/>
      <c r="GU69" s="239"/>
      <c r="GV69" s="239"/>
      <c r="GW69" s="239"/>
      <c r="GX69" s="239"/>
      <c r="GY69" s="239"/>
      <c r="GZ69" s="239"/>
      <c r="HA69" s="239"/>
      <c r="HB69" s="239"/>
      <c r="HC69" s="239"/>
      <c r="HD69" s="239"/>
      <c r="HE69" s="239"/>
      <c r="HF69" s="239"/>
      <c r="HG69" s="239"/>
      <c r="HH69" s="239"/>
      <c r="HI69" s="239"/>
      <c r="HJ69" s="239"/>
      <c r="HK69" s="239"/>
      <c r="HL69" s="239"/>
      <c r="HM69" s="239"/>
      <c r="HN69" s="239"/>
      <c r="HO69" s="239"/>
      <c r="HP69" s="239"/>
      <c r="HQ69" s="239"/>
      <c r="HR69" s="239"/>
      <c r="HS69" s="239"/>
      <c r="HT69" s="239"/>
      <c r="JC69" s="449"/>
    </row>
    <row r="70" spans="1:306">
      <c r="AJ70" s="965"/>
      <c r="AK70" s="967"/>
      <c r="AL70" s="8" t="s">
        <v>124</v>
      </c>
      <c r="AM70" s="946"/>
      <c r="AN70" s="946"/>
      <c r="AO70" s="946"/>
      <c r="AP70" s="8">
        <f t="shared" si="31"/>
        <v>0</v>
      </c>
      <c r="AQ70" s="44">
        <f>AO69-AP70</f>
        <v>17</v>
      </c>
      <c r="AS70" s="236"/>
      <c r="AT70" s="234"/>
      <c r="AU70" s="234"/>
      <c r="AV70" s="234"/>
      <c r="AW70" s="234"/>
      <c r="AX70" s="234"/>
      <c r="AY70" s="234"/>
      <c r="AZ70" s="234"/>
      <c r="BA70" s="234"/>
      <c r="BB70" s="234"/>
      <c r="BC70" s="234"/>
      <c r="BD70" s="234"/>
      <c r="BE70" s="234"/>
      <c r="BF70" s="234"/>
      <c r="BG70" s="234"/>
      <c r="BH70" s="234"/>
      <c r="BI70" s="234"/>
      <c r="BJ70" s="234"/>
      <c r="BK70" s="234"/>
      <c r="BL70" s="234"/>
      <c r="BM70" s="234"/>
      <c r="BN70" s="234"/>
      <c r="BO70" s="234"/>
      <c r="BP70" s="234"/>
      <c r="BQ70" s="234"/>
      <c r="BR70" s="234"/>
      <c r="BS70" s="234"/>
      <c r="BT70" s="234"/>
      <c r="BU70" s="234"/>
      <c r="BV70" s="234"/>
      <c r="BW70" s="234"/>
      <c r="BX70" s="234"/>
      <c r="BY70" s="234"/>
      <c r="BZ70" s="234"/>
      <c r="CA70" s="234"/>
      <c r="CB70" s="234"/>
      <c r="CC70" s="234"/>
      <c r="CD70" s="234"/>
      <c r="CE70" s="234"/>
      <c r="CF70" s="234"/>
      <c r="CG70" s="234"/>
      <c r="CH70" s="234"/>
      <c r="CI70" s="234"/>
      <c r="CJ70" s="234"/>
      <c r="CK70" s="234"/>
      <c r="CL70" s="234"/>
      <c r="CM70" s="234"/>
      <c r="CN70" s="234"/>
      <c r="CO70" s="234"/>
      <c r="CP70" s="248"/>
      <c r="CQ70" s="234"/>
      <c r="CR70" s="234"/>
      <c r="CS70" s="234"/>
      <c r="CT70" s="234"/>
      <c r="CU70" s="234"/>
      <c r="CV70" s="234"/>
      <c r="CW70" s="234"/>
      <c r="CX70" s="234"/>
      <c r="CY70" s="234"/>
      <c r="CZ70" s="234"/>
      <c r="DA70" s="234"/>
      <c r="DB70" s="234"/>
      <c r="DC70" s="234"/>
      <c r="DD70" s="234"/>
      <c r="DE70" s="234"/>
      <c r="DF70" s="234"/>
      <c r="DG70" s="234"/>
      <c r="DH70" s="234"/>
      <c r="DI70" s="234"/>
      <c r="DJ70" s="234"/>
      <c r="DK70" s="234"/>
      <c r="DL70" s="234"/>
      <c r="DM70" s="234"/>
      <c r="DN70" s="234"/>
      <c r="DO70" s="234"/>
      <c r="DP70" s="234"/>
      <c r="DQ70" s="234"/>
      <c r="DR70" s="234"/>
      <c r="DS70" s="234"/>
      <c r="DT70" s="234"/>
      <c r="DU70" s="248"/>
      <c r="DV70" s="234"/>
      <c r="DW70" s="234"/>
      <c r="DX70" s="234"/>
      <c r="DY70" s="234"/>
      <c r="DZ70" s="234"/>
      <c r="EA70" s="234"/>
      <c r="EB70" s="234"/>
      <c r="EC70" s="234"/>
      <c r="ED70" s="234"/>
      <c r="EE70" s="234"/>
      <c r="EF70" s="234"/>
      <c r="EG70" s="234"/>
      <c r="EH70" s="234"/>
      <c r="EI70" s="234"/>
      <c r="EJ70" s="234"/>
      <c r="EK70" s="234"/>
      <c r="EL70" s="234"/>
      <c r="EM70" s="234"/>
      <c r="EN70" s="234"/>
      <c r="EO70" s="234"/>
      <c r="EP70" s="234"/>
      <c r="EQ70" s="234"/>
      <c r="ER70" s="234"/>
      <c r="ES70" s="234"/>
      <c r="ET70" s="234"/>
      <c r="EU70" s="234"/>
      <c r="EV70" s="234"/>
      <c r="EW70" s="234"/>
      <c r="EX70" s="234"/>
      <c r="EY70" s="234"/>
      <c r="EZ70" s="234"/>
      <c r="FA70" s="234"/>
      <c r="FB70" s="234"/>
      <c r="FC70" s="234"/>
      <c r="FD70" s="234"/>
      <c r="FE70" s="234"/>
      <c r="FF70" s="234"/>
      <c r="FG70" s="234"/>
      <c r="FH70" s="234"/>
      <c r="FI70" s="234"/>
      <c r="FJ70" s="234"/>
      <c r="FK70" s="234"/>
      <c r="FL70" s="234"/>
      <c r="FM70" s="234"/>
      <c r="FN70" s="234"/>
      <c r="FO70" s="234"/>
      <c r="FP70" s="234"/>
      <c r="FQ70" s="234"/>
      <c r="FR70" s="234"/>
      <c r="FS70" s="234"/>
      <c r="FT70" s="234"/>
      <c r="FU70" s="234"/>
      <c r="FV70" s="234"/>
      <c r="FW70" s="234"/>
      <c r="FX70" s="234"/>
      <c r="FY70" s="234"/>
      <c r="FZ70" s="234"/>
      <c r="GA70" s="234"/>
      <c r="GB70" s="234"/>
      <c r="GC70" s="234"/>
      <c r="GD70" s="234"/>
      <c r="GE70" s="234"/>
      <c r="GF70" s="234"/>
      <c r="GG70" s="234"/>
      <c r="GH70" s="234"/>
      <c r="GI70" s="234"/>
      <c r="GJ70" s="234"/>
      <c r="GK70" s="234"/>
      <c r="GL70" s="234"/>
      <c r="GM70" s="234"/>
      <c r="GN70" s="234"/>
      <c r="GO70" s="234"/>
      <c r="GP70" s="234"/>
      <c r="GQ70" s="234"/>
      <c r="GR70" s="234"/>
      <c r="GS70" s="234"/>
      <c r="GT70" s="234"/>
      <c r="GU70" s="234"/>
      <c r="GV70" s="234"/>
      <c r="GW70" s="234"/>
      <c r="GX70" s="234"/>
      <c r="GY70" s="234"/>
      <c r="GZ70" s="234"/>
      <c r="HA70" s="234"/>
      <c r="HB70" s="234"/>
      <c r="HC70" s="234"/>
      <c r="HD70" s="234"/>
      <c r="HE70" s="234"/>
      <c r="HF70" s="234"/>
      <c r="HG70" s="234"/>
      <c r="HH70" s="234"/>
      <c r="HI70" s="234"/>
      <c r="HJ70" s="234"/>
      <c r="HK70" s="234"/>
      <c r="HL70" s="234"/>
      <c r="HM70" s="234"/>
      <c r="HN70" s="234"/>
      <c r="HO70" s="234"/>
      <c r="HP70" s="234"/>
      <c r="HQ70" s="234"/>
      <c r="HR70" s="234"/>
      <c r="HS70" s="234"/>
      <c r="HT70" s="234"/>
      <c r="JC70" s="450"/>
    </row>
    <row r="71" spans="1:306">
      <c r="AJ71" s="965"/>
      <c r="AK71" s="967"/>
      <c r="AL71" s="8" t="s">
        <v>135</v>
      </c>
      <c r="AM71" s="946"/>
      <c r="AN71" s="946"/>
      <c r="AO71" s="946"/>
      <c r="AP71" s="8">
        <f t="shared" si="31"/>
        <v>0</v>
      </c>
      <c r="AQ71" s="44">
        <f>AO69-AP71</f>
        <v>17</v>
      </c>
      <c r="AS71" s="236"/>
      <c r="AT71" s="234"/>
      <c r="AU71" s="234"/>
      <c r="AV71" s="234"/>
      <c r="AW71" s="234"/>
      <c r="AX71" s="234"/>
      <c r="AY71" s="234"/>
      <c r="AZ71" s="234"/>
      <c r="BA71" s="234"/>
      <c r="BB71" s="234"/>
      <c r="BC71" s="234"/>
      <c r="BD71" s="234"/>
      <c r="BE71" s="234"/>
      <c r="BF71" s="234"/>
      <c r="BG71" s="234"/>
      <c r="BH71" s="234"/>
      <c r="BI71" s="234"/>
      <c r="BJ71" s="234"/>
      <c r="BK71" s="234"/>
      <c r="BL71" s="234"/>
      <c r="BM71" s="234"/>
      <c r="BN71" s="234"/>
      <c r="BO71" s="234"/>
      <c r="BP71" s="234"/>
      <c r="BQ71" s="234"/>
      <c r="BR71" s="234"/>
      <c r="BS71" s="234"/>
      <c r="BT71" s="234"/>
      <c r="BU71" s="234"/>
      <c r="BV71" s="234"/>
      <c r="BW71" s="234"/>
      <c r="BX71" s="234"/>
      <c r="BY71" s="234"/>
      <c r="BZ71" s="234"/>
      <c r="CA71" s="234"/>
      <c r="CB71" s="234"/>
      <c r="CC71" s="234"/>
      <c r="CD71" s="234"/>
      <c r="CE71" s="234"/>
      <c r="CF71" s="234"/>
      <c r="CG71" s="234"/>
      <c r="CH71" s="234"/>
      <c r="CI71" s="234"/>
      <c r="CJ71" s="234"/>
      <c r="CK71" s="234"/>
      <c r="CL71" s="234"/>
      <c r="CM71" s="234"/>
      <c r="CN71" s="234"/>
      <c r="CO71" s="234"/>
      <c r="CP71" s="248"/>
      <c r="CQ71" s="234"/>
      <c r="CR71" s="234"/>
      <c r="CS71" s="234"/>
      <c r="CT71" s="234"/>
      <c r="CU71" s="234"/>
      <c r="CV71" s="234"/>
      <c r="CW71" s="234"/>
      <c r="CX71" s="234"/>
      <c r="CY71" s="234"/>
      <c r="CZ71" s="234"/>
      <c r="DA71" s="234"/>
      <c r="DB71" s="234"/>
      <c r="DC71" s="234"/>
      <c r="DD71" s="234"/>
      <c r="DE71" s="234"/>
      <c r="DF71" s="234"/>
      <c r="DG71" s="234"/>
      <c r="DH71" s="234"/>
      <c r="DI71" s="234"/>
      <c r="DJ71" s="234"/>
      <c r="DK71" s="234"/>
      <c r="DL71" s="234"/>
      <c r="DM71" s="234"/>
      <c r="DN71" s="234"/>
      <c r="DO71" s="234"/>
      <c r="DP71" s="234"/>
      <c r="DQ71" s="234"/>
      <c r="DR71" s="234"/>
      <c r="DS71" s="234"/>
      <c r="DT71" s="234"/>
      <c r="DU71" s="248"/>
      <c r="DV71" s="236"/>
      <c r="DW71" s="249"/>
      <c r="DX71" s="234"/>
      <c r="DY71" s="234"/>
      <c r="DZ71" s="234"/>
      <c r="EA71" s="234"/>
      <c r="EB71" s="234"/>
      <c r="EC71" s="234"/>
      <c r="ED71" s="234"/>
      <c r="EE71" s="234"/>
      <c r="EF71" s="234"/>
      <c r="EG71" s="234"/>
      <c r="EH71" s="234"/>
      <c r="EI71" s="234"/>
      <c r="EJ71" s="234"/>
      <c r="EK71" s="234"/>
      <c r="EL71" s="234"/>
      <c r="EM71" s="234"/>
      <c r="EN71" s="234"/>
      <c r="EO71" s="234"/>
      <c r="EP71" s="234"/>
      <c r="EQ71" s="234"/>
      <c r="ER71" s="234"/>
      <c r="ES71" s="234"/>
      <c r="ET71" s="234"/>
      <c r="EU71" s="234"/>
      <c r="EV71" s="234"/>
      <c r="EW71" s="234"/>
      <c r="EX71" s="234"/>
      <c r="EY71" s="234"/>
      <c r="EZ71" s="234"/>
      <c r="FA71" s="234"/>
      <c r="FB71" s="234"/>
      <c r="FC71" s="234"/>
      <c r="FD71" s="234"/>
      <c r="FE71" s="234"/>
      <c r="FF71" s="234"/>
      <c r="FG71" s="234"/>
      <c r="FH71" s="234"/>
      <c r="FI71" s="234"/>
      <c r="FJ71" s="234"/>
      <c r="FK71" s="234"/>
      <c r="FL71" s="234"/>
      <c r="FM71" s="234"/>
      <c r="FN71" s="234"/>
      <c r="FO71" s="234"/>
      <c r="FP71" s="234"/>
      <c r="FQ71" s="234"/>
      <c r="FR71" s="234"/>
      <c r="FS71" s="234"/>
      <c r="FT71" s="234"/>
      <c r="FU71" s="234"/>
      <c r="FV71" s="234"/>
      <c r="FW71" s="234"/>
      <c r="FX71" s="234"/>
      <c r="FY71" s="234"/>
      <c r="FZ71" s="234"/>
      <c r="GA71" s="234"/>
      <c r="GB71" s="234"/>
      <c r="GC71" s="234"/>
      <c r="GD71" s="234"/>
      <c r="GE71" s="234"/>
      <c r="GF71" s="234"/>
      <c r="GG71" s="234"/>
      <c r="GH71" s="234"/>
      <c r="GI71" s="234"/>
      <c r="GJ71" s="234"/>
      <c r="GK71" s="234"/>
      <c r="GL71" s="234"/>
      <c r="GM71" s="234"/>
      <c r="GN71" s="234"/>
      <c r="GO71" s="234"/>
      <c r="GP71" s="234"/>
      <c r="GQ71" s="234"/>
      <c r="GR71" s="234"/>
      <c r="GS71" s="234"/>
      <c r="GT71" s="234"/>
      <c r="GU71" s="234"/>
      <c r="GV71" s="234"/>
      <c r="GW71" s="234"/>
      <c r="GX71" s="234"/>
      <c r="GY71" s="234"/>
      <c r="GZ71" s="234"/>
      <c r="HA71" s="234"/>
      <c r="HB71" s="234"/>
      <c r="HC71" s="234"/>
      <c r="HD71" s="234"/>
      <c r="HE71" s="234"/>
      <c r="HF71" s="234"/>
      <c r="HG71" s="234"/>
      <c r="HH71" s="234"/>
      <c r="HI71" s="234"/>
      <c r="HJ71" s="234"/>
      <c r="HK71" s="234"/>
      <c r="HL71" s="234"/>
      <c r="HM71" s="234"/>
      <c r="HN71" s="234"/>
      <c r="HO71" s="234"/>
      <c r="HP71" s="234"/>
      <c r="HQ71" s="234"/>
      <c r="HR71" s="234"/>
      <c r="HS71" s="234"/>
      <c r="HT71" s="234"/>
      <c r="JC71" s="450"/>
    </row>
    <row r="72" spans="1:306" s="244"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996"/>
      <c r="AK72" s="997"/>
      <c r="AL72" s="41" t="s">
        <v>137</v>
      </c>
      <c r="AM72" s="947"/>
      <c r="AN72" s="947"/>
      <c r="AO72" s="947"/>
      <c r="AP72" s="41">
        <f t="shared" si="31"/>
        <v>0</v>
      </c>
      <c r="AQ72" s="45">
        <f>AO69-AP72</f>
        <v>17</v>
      </c>
      <c r="AR72"/>
      <c r="AS72" s="236"/>
      <c r="AT72" s="234"/>
      <c r="AU72" s="234"/>
      <c r="AV72" s="234"/>
      <c r="AW72" s="234"/>
      <c r="AX72" s="234"/>
      <c r="AY72" s="234"/>
      <c r="AZ72" s="234"/>
      <c r="BA72" s="234"/>
      <c r="BB72" s="234"/>
      <c r="BC72" s="234"/>
      <c r="BD72" s="234"/>
      <c r="BE72" s="234"/>
      <c r="BF72" s="234"/>
      <c r="BG72" s="234"/>
      <c r="BH72" s="234"/>
      <c r="BI72" s="234"/>
      <c r="BJ72" s="234"/>
      <c r="BK72" s="234"/>
      <c r="BL72" s="234"/>
      <c r="BM72" s="234"/>
      <c r="BN72" s="234"/>
      <c r="BO72" s="234"/>
      <c r="BP72" s="234"/>
      <c r="BQ72" s="234"/>
      <c r="BR72" s="234"/>
      <c r="BS72" s="234"/>
      <c r="BT72" s="234"/>
      <c r="BU72" s="234"/>
      <c r="BV72" s="234"/>
      <c r="BW72" s="234"/>
      <c r="BX72" s="234"/>
      <c r="BY72" s="234"/>
      <c r="BZ72" s="234"/>
      <c r="CA72" s="234"/>
      <c r="CB72" s="234"/>
      <c r="CC72" s="234"/>
      <c r="CD72" s="234"/>
      <c r="CE72" s="234"/>
      <c r="CF72" s="234"/>
      <c r="CG72" s="234"/>
      <c r="CH72" s="234"/>
      <c r="CI72" s="234"/>
      <c r="CJ72" s="234"/>
      <c r="CK72" s="234"/>
      <c r="CL72" s="234"/>
      <c r="CM72" s="234"/>
      <c r="CN72" s="234"/>
      <c r="CO72" s="234"/>
      <c r="CP72" s="248"/>
      <c r="CQ72" s="242"/>
      <c r="CR72" s="242"/>
      <c r="CS72" s="242"/>
      <c r="CT72" s="242"/>
      <c r="CU72" s="242"/>
      <c r="CV72" s="242"/>
      <c r="CW72" s="242"/>
      <c r="CX72" s="242"/>
      <c r="CY72" s="242"/>
      <c r="CZ72" s="242"/>
      <c r="DA72" s="242"/>
      <c r="DB72" s="242"/>
      <c r="DC72" s="242"/>
      <c r="DD72" s="242"/>
      <c r="DE72" s="242"/>
      <c r="DF72" s="242"/>
      <c r="DG72" s="242"/>
      <c r="DH72" s="242"/>
      <c r="DI72" s="242"/>
      <c r="DJ72" s="242"/>
      <c r="DK72" s="242"/>
      <c r="DL72" s="242"/>
      <c r="DM72" s="242"/>
      <c r="DN72" s="242"/>
      <c r="DO72" s="242"/>
      <c r="DP72" s="242"/>
      <c r="DQ72" s="242"/>
      <c r="DR72" s="242"/>
      <c r="DS72" s="242"/>
      <c r="DT72" s="242"/>
      <c r="DU72" s="451"/>
      <c r="DV72" s="242"/>
      <c r="DW72" s="242"/>
      <c r="DX72" s="242"/>
      <c r="DY72" s="242"/>
      <c r="DZ72" s="242"/>
      <c r="EA72" s="242"/>
      <c r="EB72" s="242"/>
      <c r="EC72" s="242"/>
      <c r="ED72" s="242"/>
      <c r="EE72" s="242"/>
      <c r="EF72" s="242"/>
      <c r="EG72" s="242"/>
      <c r="EH72" s="242"/>
      <c r="EI72" s="242"/>
      <c r="EJ72" s="242"/>
      <c r="EK72" s="242"/>
      <c r="EL72" s="242"/>
      <c r="EM72" s="242"/>
      <c r="EN72" s="242"/>
      <c r="EO72" s="242"/>
      <c r="EP72" s="242"/>
      <c r="EQ72" s="242"/>
      <c r="ER72" s="242"/>
      <c r="ES72" s="242"/>
      <c r="ET72" s="242"/>
      <c r="EU72" s="242"/>
      <c r="EV72" s="242"/>
      <c r="EW72" s="242"/>
      <c r="EX72" s="242"/>
      <c r="EY72" s="242"/>
      <c r="EZ72" s="242"/>
      <c r="FA72" s="242"/>
      <c r="FB72" s="242"/>
      <c r="FC72" s="242"/>
      <c r="FD72" s="242"/>
      <c r="FE72" s="242"/>
      <c r="FF72" s="242"/>
      <c r="FG72" s="242"/>
      <c r="FH72" s="242"/>
      <c r="FI72" s="242"/>
      <c r="FJ72" s="242"/>
      <c r="FK72" s="242"/>
      <c r="FL72" s="242"/>
      <c r="FM72" s="242"/>
      <c r="FN72" s="242"/>
      <c r="FO72" s="242"/>
      <c r="FP72" s="242"/>
      <c r="FQ72" s="242"/>
      <c r="FR72" s="242"/>
      <c r="FS72" s="242"/>
      <c r="FT72" s="242"/>
      <c r="FU72" s="242"/>
      <c r="FV72" s="242"/>
      <c r="FW72" s="242"/>
      <c r="FX72" s="242"/>
      <c r="FY72" s="242"/>
      <c r="FZ72" s="242"/>
      <c r="GA72" s="242"/>
      <c r="GB72" s="242"/>
      <c r="GC72" s="242"/>
      <c r="GD72" s="242"/>
      <c r="GE72" s="242"/>
      <c r="GF72" s="242"/>
      <c r="GG72" s="242"/>
      <c r="GH72" s="242"/>
      <c r="GI72" s="242"/>
      <c r="GJ72" s="242"/>
      <c r="GK72" s="242"/>
      <c r="GL72" s="242"/>
      <c r="GM72" s="242"/>
      <c r="GN72" s="242"/>
      <c r="GO72" s="242"/>
      <c r="GP72" s="242"/>
      <c r="GQ72" s="242"/>
      <c r="GR72" s="242"/>
      <c r="GS72" s="242"/>
      <c r="GT72" s="242"/>
      <c r="GU72" s="242"/>
      <c r="GV72" s="242"/>
      <c r="GW72" s="242"/>
      <c r="GX72" s="242"/>
      <c r="GY72" s="242"/>
      <c r="GZ72" s="242"/>
      <c r="HA72" s="242"/>
      <c r="HB72" s="242"/>
      <c r="HC72" s="242"/>
      <c r="HD72" s="242"/>
      <c r="HE72" s="242"/>
      <c r="HF72" s="242"/>
      <c r="HG72" s="242"/>
      <c r="HH72" s="242"/>
      <c r="HI72" s="242"/>
      <c r="HJ72" s="242"/>
      <c r="HK72" s="242"/>
      <c r="HL72" s="242"/>
      <c r="HM72" s="242"/>
      <c r="HN72" s="242"/>
      <c r="HO72" s="242"/>
      <c r="HP72" s="242"/>
      <c r="HQ72" s="242"/>
      <c r="HR72" s="242"/>
      <c r="HS72" s="242"/>
      <c r="HT72" s="242"/>
      <c r="JC72" s="452"/>
    </row>
    <row r="73" spans="1:306" s="250"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964">
        <v>18</v>
      </c>
      <c r="AK73" s="966" t="s">
        <v>70</v>
      </c>
      <c r="AL73" s="42" t="s">
        <v>132</v>
      </c>
      <c r="AM73" s="945" t="s">
        <v>35</v>
      </c>
      <c r="AN73" s="945">
        <v>2</v>
      </c>
      <c r="AO73" s="945">
        <v>2</v>
      </c>
      <c r="AP73" s="42">
        <f t="shared" si="31"/>
        <v>0</v>
      </c>
      <c r="AQ73" s="43">
        <f>AO73-AP73</f>
        <v>2</v>
      </c>
      <c r="AR73"/>
      <c r="AS73" s="236"/>
      <c r="AT73" s="234"/>
      <c r="AU73" s="234"/>
      <c r="AV73" s="234"/>
      <c r="AW73" s="234"/>
      <c r="AX73" s="234"/>
      <c r="AY73" s="234"/>
      <c r="AZ73" s="234"/>
      <c r="BA73" s="234"/>
      <c r="BB73" s="234"/>
      <c r="BC73" s="234"/>
      <c r="BD73" s="234"/>
      <c r="BE73" s="234"/>
      <c r="BF73" s="234"/>
      <c r="BG73" s="234"/>
      <c r="BH73" s="234"/>
      <c r="BI73" s="234"/>
      <c r="BJ73" s="234"/>
      <c r="BK73" s="234"/>
      <c r="BL73" s="234"/>
      <c r="BM73" s="234"/>
      <c r="BN73" s="234"/>
      <c r="BO73" s="234"/>
      <c r="BP73" s="234"/>
      <c r="BQ73" s="234"/>
      <c r="BR73" s="234"/>
      <c r="BS73" s="234"/>
      <c r="BT73" s="234"/>
      <c r="BU73" s="234"/>
      <c r="BV73" s="234"/>
      <c r="BW73" s="234"/>
      <c r="BX73" s="234"/>
      <c r="BY73" s="234"/>
      <c r="BZ73" s="234"/>
      <c r="CA73" s="234"/>
      <c r="CB73" s="234"/>
      <c r="CC73" s="234"/>
      <c r="CD73" s="234"/>
      <c r="CE73" s="234"/>
      <c r="CF73" s="234"/>
      <c r="CG73" s="234"/>
      <c r="CH73" s="234"/>
      <c r="CI73" s="234"/>
      <c r="CJ73" s="234"/>
      <c r="CK73" s="234"/>
      <c r="CL73" s="234"/>
      <c r="CM73" s="234"/>
      <c r="CN73" s="234"/>
      <c r="CO73" s="234"/>
      <c r="CP73" s="248"/>
      <c r="CQ73" s="239"/>
      <c r="CR73" s="239"/>
      <c r="CS73" s="239"/>
      <c r="CT73" s="239"/>
      <c r="CU73" s="239"/>
      <c r="CV73" s="239"/>
      <c r="CW73" s="239"/>
      <c r="CX73" s="239"/>
      <c r="CY73" s="239"/>
      <c r="CZ73" s="239"/>
      <c r="DA73" s="239"/>
      <c r="DB73" s="239"/>
      <c r="DC73" s="239"/>
      <c r="DD73" s="239"/>
      <c r="DE73" s="239"/>
      <c r="DF73" s="239"/>
      <c r="DG73" s="239"/>
      <c r="DH73" s="239"/>
      <c r="DI73" s="239"/>
      <c r="DJ73" s="239"/>
      <c r="DK73" s="239"/>
      <c r="DL73" s="239"/>
      <c r="DM73" s="239"/>
      <c r="DN73" s="239"/>
      <c r="DO73" s="239"/>
      <c r="DP73" s="239"/>
      <c r="DQ73" s="239"/>
      <c r="DR73" s="239"/>
      <c r="DS73" s="239"/>
      <c r="DT73" s="239"/>
      <c r="DU73" s="445"/>
      <c r="DV73" s="239"/>
      <c r="DW73" s="239"/>
      <c r="DX73" s="239"/>
      <c r="DY73" s="239"/>
      <c r="DZ73" s="239"/>
      <c r="EA73" s="239"/>
      <c r="EB73" s="239"/>
      <c r="EC73" s="239"/>
      <c r="ED73" s="239"/>
      <c r="EE73" s="239"/>
      <c r="EF73" s="239"/>
      <c r="EG73" s="239"/>
      <c r="EH73" s="239"/>
      <c r="EI73" s="239"/>
      <c r="EJ73" s="239"/>
      <c r="EK73" s="239"/>
      <c r="EL73" s="239"/>
      <c r="EM73" s="239"/>
      <c r="EN73" s="239"/>
      <c r="EO73" s="239"/>
      <c r="EP73" s="239"/>
      <c r="EQ73" s="239"/>
      <c r="ER73" s="239"/>
      <c r="ES73" s="239"/>
      <c r="ET73" s="239"/>
      <c r="EU73" s="239"/>
      <c r="EV73" s="239"/>
      <c r="EW73" s="239"/>
      <c r="EX73" s="239"/>
      <c r="EY73" s="239"/>
      <c r="EZ73" s="239"/>
      <c r="FA73" s="239"/>
      <c r="FB73" s="239"/>
      <c r="FC73" s="239"/>
      <c r="FD73" s="239"/>
      <c r="FE73" s="239"/>
      <c r="FF73" s="239"/>
      <c r="FG73" s="239"/>
      <c r="FH73" s="239"/>
      <c r="FI73" s="239"/>
      <c r="FJ73" s="239"/>
      <c r="FK73" s="239"/>
      <c r="FL73" s="239"/>
      <c r="FM73" s="239"/>
      <c r="FN73" s="239"/>
      <c r="FO73" s="239"/>
      <c r="FP73" s="239"/>
      <c r="FQ73" s="239"/>
      <c r="FR73" s="239"/>
      <c r="FS73" s="239"/>
      <c r="FT73" s="239"/>
      <c r="FU73" s="239"/>
      <c r="FV73" s="239"/>
      <c r="FW73" s="239"/>
      <c r="FX73" s="239"/>
      <c r="FY73" s="239"/>
      <c r="FZ73" s="239"/>
      <c r="GA73" s="239"/>
      <c r="GB73" s="239"/>
      <c r="GC73" s="239"/>
      <c r="GD73" s="239"/>
      <c r="GE73" s="239"/>
      <c r="GF73" s="239"/>
      <c r="GG73" s="239"/>
      <c r="GH73" s="239"/>
      <c r="GI73" s="239"/>
      <c r="GJ73" s="239"/>
      <c r="GK73" s="239"/>
      <c r="GL73" s="239"/>
      <c r="GM73" s="239"/>
      <c r="GN73" s="239"/>
      <c r="GO73" s="239"/>
      <c r="GP73" s="239"/>
      <c r="GQ73" s="239"/>
      <c r="GR73" s="239"/>
      <c r="GS73" s="239"/>
      <c r="GT73" s="239"/>
      <c r="GU73" s="239"/>
      <c r="GV73" s="239"/>
      <c r="GW73" s="239"/>
      <c r="GX73" s="239"/>
      <c r="GY73" s="239"/>
      <c r="GZ73" s="239"/>
      <c r="HA73" s="239"/>
      <c r="HB73" s="239"/>
      <c r="HC73" s="239"/>
      <c r="HD73" s="239"/>
      <c r="HE73" s="239"/>
      <c r="HF73" s="239"/>
      <c r="HG73" s="239"/>
      <c r="HH73" s="239"/>
      <c r="HI73" s="239"/>
      <c r="HJ73" s="239"/>
      <c r="HK73" s="239"/>
      <c r="HL73" s="239"/>
      <c r="HM73" s="239"/>
      <c r="HN73" s="239"/>
      <c r="HO73" s="239"/>
      <c r="HP73" s="239"/>
      <c r="HQ73" s="239"/>
      <c r="HR73" s="239"/>
      <c r="HS73" s="239"/>
      <c r="HT73" s="239"/>
      <c r="JQ73" s="449"/>
    </row>
    <row r="74" spans="1:306">
      <c r="AJ74" s="965"/>
      <c r="AK74" s="967"/>
      <c r="AL74" s="8" t="s">
        <v>124</v>
      </c>
      <c r="AM74" s="946"/>
      <c r="AN74" s="946"/>
      <c r="AO74" s="946"/>
      <c r="AP74" s="8">
        <f t="shared" si="31"/>
        <v>0</v>
      </c>
      <c r="AQ74" s="44">
        <f>AO73-AP74</f>
        <v>2</v>
      </c>
      <c r="AS74" s="236"/>
      <c r="AT74" s="234"/>
      <c r="AU74" s="234"/>
      <c r="AV74" s="234"/>
      <c r="AW74" s="234"/>
      <c r="AX74" s="234"/>
      <c r="AY74" s="234"/>
      <c r="AZ74" s="234"/>
      <c r="BA74" s="234"/>
      <c r="BB74" s="234"/>
      <c r="BC74" s="234"/>
      <c r="BD74" s="234"/>
      <c r="BE74" s="234"/>
      <c r="BF74" s="234"/>
      <c r="BG74" s="234"/>
      <c r="BH74" s="234"/>
      <c r="BI74" s="234"/>
      <c r="BJ74" s="234"/>
      <c r="BK74" s="234"/>
      <c r="BL74" s="234"/>
      <c r="BM74" s="234"/>
      <c r="BN74" s="234"/>
      <c r="BO74" s="234"/>
      <c r="BP74" s="234"/>
      <c r="BQ74" s="234"/>
      <c r="BR74" s="234"/>
      <c r="BS74" s="234"/>
      <c r="BT74" s="234"/>
      <c r="BU74" s="234"/>
      <c r="BV74" s="234"/>
      <c r="BW74" s="234"/>
      <c r="BX74" s="234"/>
      <c r="BY74" s="234"/>
      <c r="BZ74" s="234"/>
      <c r="CA74" s="234"/>
      <c r="CB74" s="234"/>
      <c r="CC74" s="234"/>
      <c r="CD74" s="234"/>
      <c r="CE74" s="234"/>
      <c r="CF74" s="234"/>
      <c r="CG74" s="234"/>
      <c r="CH74" s="234"/>
      <c r="CI74" s="234"/>
      <c r="CJ74" s="234"/>
      <c r="CK74" s="234"/>
      <c r="CL74" s="234"/>
      <c r="CM74" s="234"/>
      <c r="CN74" s="234"/>
      <c r="CO74" s="234"/>
      <c r="CP74" s="248"/>
      <c r="CQ74" s="234"/>
      <c r="CR74" s="234"/>
      <c r="CS74" s="234"/>
      <c r="CT74" s="234"/>
      <c r="CU74" s="234"/>
      <c r="CV74" s="234"/>
      <c r="CW74" s="234"/>
      <c r="CX74" s="234"/>
      <c r="CY74" s="234"/>
      <c r="CZ74" s="234"/>
      <c r="DA74" s="234"/>
      <c r="DB74" s="234"/>
      <c r="DC74" s="234"/>
      <c r="DD74" s="234"/>
      <c r="DE74" s="234"/>
      <c r="DF74" s="234"/>
      <c r="DG74" s="234"/>
      <c r="DH74" s="234"/>
      <c r="DI74" s="234"/>
      <c r="DJ74" s="234"/>
      <c r="DK74" s="234"/>
      <c r="DL74" s="234"/>
      <c r="DM74" s="234"/>
      <c r="DN74" s="234"/>
      <c r="DO74" s="234"/>
      <c r="DP74" s="234"/>
      <c r="DQ74" s="234"/>
      <c r="DR74" s="234"/>
      <c r="DS74" s="234"/>
      <c r="DT74" s="234"/>
      <c r="DU74" s="248"/>
      <c r="DV74" s="234"/>
      <c r="DW74" s="234"/>
      <c r="DX74" s="234"/>
      <c r="DY74" s="234"/>
      <c r="DZ74" s="234"/>
      <c r="EA74" s="234"/>
      <c r="EB74" s="234"/>
      <c r="EC74" s="234"/>
      <c r="ED74" s="234"/>
      <c r="EE74" s="234"/>
      <c r="EF74" s="234"/>
      <c r="EG74" s="234"/>
      <c r="EH74" s="234"/>
      <c r="EI74" s="234"/>
      <c r="EJ74" s="234"/>
      <c r="EK74" s="234"/>
      <c r="EL74" s="234"/>
      <c r="EM74" s="234"/>
      <c r="EN74" s="234"/>
      <c r="EO74" s="234"/>
      <c r="EP74" s="234"/>
      <c r="EQ74" s="234"/>
      <c r="ER74" s="234"/>
      <c r="ES74" s="234"/>
      <c r="ET74" s="234"/>
      <c r="EU74" s="234"/>
      <c r="EV74" s="234"/>
      <c r="EW74" s="234"/>
      <c r="EX74" s="234"/>
      <c r="EY74" s="234"/>
      <c r="EZ74" s="234"/>
      <c r="FA74" s="234"/>
      <c r="FB74" s="234"/>
      <c r="FC74" s="234"/>
      <c r="FD74" s="234"/>
      <c r="FE74" s="234"/>
      <c r="FF74" s="234"/>
      <c r="FG74" s="234"/>
      <c r="FH74" s="234"/>
      <c r="FI74" s="234"/>
      <c r="FJ74" s="234"/>
      <c r="FK74" s="234"/>
      <c r="FL74" s="234"/>
      <c r="FM74" s="234"/>
      <c r="FN74" s="234"/>
      <c r="FO74" s="234"/>
      <c r="FP74" s="234"/>
      <c r="FQ74" s="234"/>
      <c r="FR74" s="234"/>
      <c r="FS74" s="234"/>
      <c r="FT74" s="234"/>
      <c r="FU74" s="234"/>
      <c r="FV74" s="234"/>
      <c r="FW74" s="234"/>
      <c r="FX74" s="234"/>
      <c r="FY74" s="234"/>
      <c r="FZ74" s="234"/>
      <c r="GA74" s="234"/>
      <c r="GB74" s="234"/>
      <c r="GC74" s="234"/>
      <c r="GD74" s="234"/>
      <c r="GE74" s="234"/>
      <c r="GF74" s="234"/>
      <c r="GG74" s="234"/>
      <c r="GH74" s="234"/>
      <c r="GI74" s="234"/>
      <c r="GJ74" s="234"/>
      <c r="GK74" s="234"/>
      <c r="GL74" s="234"/>
      <c r="GM74" s="234"/>
      <c r="GN74" s="234"/>
      <c r="GO74" s="234"/>
      <c r="GP74" s="234"/>
      <c r="GQ74" s="234"/>
      <c r="GR74" s="234"/>
      <c r="GS74" s="234"/>
      <c r="GT74" s="234"/>
      <c r="GU74" s="234"/>
      <c r="GV74" s="234"/>
      <c r="GW74" s="234"/>
      <c r="GX74" s="234"/>
      <c r="GY74" s="234"/>
      <c r="GZ74" s="234"/>
      <c r="HA74" s="234"/>
      <c r="HB74" s="234"/>
      <c r="HC74" s="234"/>
      <c r="HD74" s="234"/>
      <c r="HE74" s="234"/>
      <c r="HF74" s="234"/>
      <c r="HG74" s="234"/>
      <c r="HH74" s="234"/>
      <c r="HI74" s="234"/>
      <c r="HJ74" s="234"/>
      <c r="HK74" s="234"/>
      <c r="HL74" s="234"/>
      <c r="HM74" s="234"/>
      <c r="HN74" s="234"/>
      <c r="HO74" s="234"/>
      <c r="HP74" s="234"/>
      <c r="HQ74" s="234"/>
      <c r="HR74" s="234"/>
      <c r="HS74" s="234"/>
      <c r="HT74" s="234"/>
      <c r="JQ74" s="450"/>
    </row>
    <row r="75" spans="1:306">
      <c r="AJ75" s="965"/>
      <c r="AK75" s="967"/>
      <c r="AL75" s="8" t="s">
        <v>135</v>
      </c>
      <c r="AM75" s="946"/>
      <c r="AN75" s="946"/>
      <c r="AO75" s="946"/>
      <c r="AP75" s="8">
        <f t="shared" si="31"/>
        <v>0</v>
      </c>
      <c r="AQ75" s="44">
        <f>AO73-AP75</f>
        <v>2</v>
      </c>
      <c r="AS75" s="236"/>
      <c r="AT75" s="234"/>
      <c r="AU75" s="234"/>
      <c r="AV75" s="234"/>
      <c r="AW75" s="234"/>
      <c r="AX75" s="234"/>
      <c r="AY75" s="234"/>
      <c r="AZ75" s="234"/>
      <c r="BA75" s="234"/>
      <c r="BB75" s="234"/>
      <c r="BC75" s="234"/>
      <c r="BD75" s="234"/>
      <c r="BE75" s="234"/>
      <c r="BF75" s="234"/>
      <c r="BG75" s="234"/>
      <c r="BH75" s="234"/>
      <c r="BI75" s="234"/>
      <c r="BJ75" s="234"/>
      <c r="BK75" s="234"/>
      <c r="BL75" s="234"/>
      <c r="BM75" s="234"/>
      <c r="BN75" s="234"/>
      <c r="BO75" s="234"/>
      <c r="BP75" s="234"/>
      <c r="BQ75" s="234"/>
      <c r="BR75" s="234"/>
      <c r="BS75" s="234"/>
      <c r="BT75" s="234"/>
      <c r="BU75" s="234"/>
      <c r="BV75" s="234"/>
      <c r="BW75" s="234"/>
      <c r="BX75" s="234"/>
      <c r="BY75" s="234"/>
      <c r="BZ75" s="234"/>
      <c r="CA75" s="234"/>
      <c r="CB75" s="234"/>
      <c r="CC75" s="234"/>
      <c r="CD75" s="234"/>
      <c r="CE75" s="234"/>
      <c r="CF75" s="234"/>
      <c r="CG75" s="234"/>
      <c r="CH75" s="234"/>
      <c r="CI75" s="234"/>
      <c r="CJ75" s="234"/>
      <c r="CK75" s="234"/>
      <c r="CL75" s="234"/>
      <c r="CM75" s="234"/>
      <c r="CN75" s="234"/>
      <c r="CO75" s="234"/>
      <c r="CP75" s="248"/>
      <c r="CQ75" s="234"/>
      <c r="CR75" s="234"/>
      <c r="CS75" s="234"/>
      <c r="CT75" s="234"/>
      <c r="CU75" s="234"/>
      <c r="CV75" s="234"/>
      <c r="CW75" s="234"/>
      <c r="CX75" s="234"/>
      <c r="CY75" s="234"/>
      <c r="CZ75" s="234"/>
      <c r="DA75" s="234"/>
      <c r="DB75" s="234"/>
      <c r="DC75" s="234"/>
      <c r="DD75" s="234"/>
      <c r="DE75" s="234"/>
      <c r="DF75" s="234"/>
      <c r="DG75" s="234"/>
      <c r="DH75" s="234"/>
      <c r="DI75" s="234"/>
      <c r="DJ75" s="234"/>
      <c r="DK75" s="234"/>
      <c r="DL75" s="234"/>
      <c r="DM75" s="234"/>
      <c r="DN75" s="234"/>
      <c r="DO75" s="234"/>
      <c r="DP75" s="234"/>
      <c r="DQ75" s="234"/>
      <c r="DR75" s="234"/>
      <c r="DS75" s="234"/>
      <c r="DT75" s="234"/>
      <c r="DU75" s="248"/>
      <c r="DV75" s="234"/>
      <c r="DW75" s="234"/>
      <c r="DX75" s="234"/>
      <c r="DY75" s="234"/>
      <c r="DZ75" s="234"/>
      <c r="EA75" s="234"/>
      <c r="EB75" s="234"/>
      <c r="EC75" s="234"/>
      <c r="ED75" s="234"/>
      <c r="EE75" s="234"/>
      <c r="EF75" s="234"/>
      <c r="EG75" s="234"/>
      <c r="EH75" s="234"/>
      <c r="EI75" s="234"/>
      <c r="EJ75" s="234"/>
      <c r="EK75" s="234"/>
      <c r="EL75" s="234"/>
      <c r="EM75" s="234"/>
      <c r="EN75" s="234"/>
      <c r="EO75" s="234"/>
      <c r="EP75" s="234"/>
      <c r="EQ75" s="234"/>
      <c r="ER75" s="234"/>
      <c r="ES75" s="234"/>
      <c r="ET75" s="234"/>
      <c r="EU75" s="234"/>
      <c r="EV75" s="234"/>
      <c r="EW75" s="234"/>
      <c r="EX75" s="234"/>
      <c r="EY75" s="234"/>
      <c r="EZ75" s="234"/>
      <c r="FA75" s="234"/>
      <c r="FB75" s="234"/>
      <c r="FC75" s="234"/>
      <c r="FD75" s="234"/>
      <c r="FE75" s="234"/>
      <c r="FF75" s="234"/>
      <c r="FG75" s="234"/>
      <c r="FH75" s="234"/>
      <c r="FI75" s="234"/>
      <c r="FJ75" s="234"/>
      <c r="FK75" s="234"/>
      <c r="FL75" s="234"/>
      <c r="FM75" s="234"/>
      <c r="FN75" s="234"/>
      <c r="FO75" s="234"/>
      <c r="FP75" s="234"/>
      <c r="FQ75" s="234"/>
      <c r="FR75" s="234"/>
      <c r="FS75" s="234"/>
      <c r="FT75" s="234"/>
      <c r="FU75" s="234"/>
      <c r="FV75" s="234"/>
      <c r="FW75" s="234"/>
      <c r="FX75" s="234"/>
      <c r="FY75" s="234"/>
      <c r="FZ75" s="234"/>
      <c r="GA75" s="234"/>
      <c r="GB75" s="234"/>
      <c r="GC75" s="234"/>
      <c r="GD75" s="234"/>
      <c r="GE75" s="234"/>
      <c r="GF75" s="234"/>
      <c r="GG75" s="234"/>
      <c r="GH75" s="234"/>
      <c r="GI75" s="234"/>
      <c r="GJ75" s="234"/>
      <c r="GK75" s="234"/>
      <c r="GL75" s="234"/>
      <c r="GM75" s="234"/>
      <c r="GN75" s="234"/>
      <c r="GO75" s="234"/>
      <c r="GP75" s="234"/>
      <c r="GQ75" s="234"/>
      <c r="GR75" s="234"/>
      <c r="GS75" s="234"/>
      <c r="GT75" s="234"/>
      <c r="GU75" s="234"/>
      <c r="GV75" s="234"/>
      <c r="GW75" s="234"/>
      <c r="GX75" s="234"/>
      <c r="GY75" s="234"/>
      <c r="GZ75" s="234"/>
      <c r="HA75" s="234"/>
      <c r="HB75" s="234"/>
      <c r="HC75" s="234"/>
      <c r="HD75" s="234"/>
      <c r="HE75" s="234"/>
      <c r="HF75" s="234"/>
      <c r="HG75" s="234"/>
      <c r="HH75" s="234"/>
      <c r="HI75" s="234"/>
      <c r="HJ75" s="234"/>
      <c r="HK75" s="234"/>
      <c r="HL75" s="234"/>
      <c r="HM75" s="234"/>
      <c r="HN75" s="234"/>
      <c r="HO75" s="234"/>
      <c r="HP75" s="234"/>
      <c r="HQ75" s="234"/>
      <c r="HR75" s="234"/>
      <c r="HS75" s="234"/>
      <c r="HT75" s="234"/>
      <c r="JQ75" s="450"/>
    </row>
    <row r="76" spans="1:306" s="244"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996"/>
      <c r="AK76" s="997"/>
      <c r="AL76" s="41" t="s">
        <v>137</v>
      </c>
      <c r="AM76" s="947"/>
      <c r="AN76" s="947"/>
      <c r="AO76" s="947"/>
      <c r="AP76" s="41">
        <f t="shared" si="31"/>
        <v>0</v>
      </c>
      <c r="AQ76" s="45">
        <f>AO73-AP76</f>
        <v>2</v>
      </c>
      <c r="AR76"/>
      <c r="AS76" s="236"/>
      <c r="AT76" s="234"/>
      <c r="AU76" s="234"/>
      <c r="AV76" s="234"/>
      <c r="AW76" s="234"/>
      <c r="AX76" s="234"/>
      <c r="AY76" s="234"/>
      <c r="AZ76" s="234"/>
      <c r="BA76" s="234"/>
      <c r="BB76" s="234"/>
      <c r="BC76" s="234"/>
      <c r="BD76" s="234"/>
      <c r="BE76" s="234"/>
      <c r="BF76" s="234"/>
      <c r="BG76" s="234"/>
      <c r="BH76" s="234"/>
      <c r="BI76" s="234"/>
      <c r="BJ76" s="234"/>
      <c r="BK76" s="234"/>
      <c r="BL76" s="234"/>
      <c r="BM76" s="234"/>
      <c r="BN76" s="234"/>
      <c r="BO76" s="234"/>
      <c r="BP76" s="234"/>
      <c r="BQ76" s="234"/>
      <c r="BR76" s="234"/>
      <c r="BS76" s="234"/>
      <c r="BT76" s="234"/>
      <c r="BU76" s="234"/>
      <c r="BV76" s="234"/>
      <c r="BW76" s="234"/>
      <c r="BX76" s="234"/>
      <c r="BY76" s="234"/>
      <c r="BZ76" s="234"/>
      <c r="CA76" s="234"/>
      <c r="CB76" s="234"/>
      <c r="CC76" s="234"/>
      <c r="CD76" s="234"/>
      <c r="CE76" s="234"/>
      <c r="CF76" s="234"/>
      <c r="CG76" s="234"/>
      <c r="CH76" s="234"/>
      <c r="CI76" s="234"/>
      <c r="CJ76" s="234"/>
      <c r="CK76" s="234"/>
      <c r="CL76" s="234"/>
      <c r="CM76" s="234"/>
      <c r="CN76" s="234"/>
      <c r="CO76" s="234"/>
      <c r="CP76" s="248"/>
      <c r="CQ76" s="242"/>
      <c r="CR76" s="242"/>
      <c r="CS76" s="242"/>
      <c r="CT76" s="242"/>
      <c r="CU76" s="242"/>
      <c r="CV76" s="242"/>
      <c r="CW76" s="242"/>
      <c r="CX76" s="242"/>
      <c r="CY76" s="242"/>
      <c r="CZ76" s="242"/>
      <c r="DA76" s="242"/>
      <c r="DB76" s="242"/>
      <c r="DC76" s="242"/>
      <c r="DD76" s="242"/>
      <c r="DE76" s="242"/>
      <c r="DF76" s="242"/>
      <c r="DG76" s="242"/>
      <c r="DH76" s="242"/>
      <c r="DI76" s="242"/>
      <c r="DJ76" s="242"/>
      <c r="DK76" s="242"/>
      <c r="DL76" s="242"/>
      <c r="DM76" s="242"/>
      <c r="DN76" s="242"/>
      <c r="DO76" s="242"/>
      <c r="DP76" s="242"/>
      <c r="DQ76" s="242"/>
      <c r="DR76" s="242"/>
      <c r="DS76" s="242"/>
      <c r="DT76" s="242"/>
      <c r="DU76" s="451"/>
      <c r="DV76" s="242"/>
      <c r="DW76" s="242"/>
      <c r="DX76" s="242"/>
      <c r="DY76" s="242"/>
      <c r="DZ76" s="242"/>
      <c r="EA76" s="242"/>
      <c r="EB76" s="242"/>
      <c r="EC76" s="242"/>
      <c r="ED76" s="242"/>
      <c r="EE76" s="242"/>
      <c r="EF76" s="242"/>
      <c r="EG76" s="242"/>
      <c r="EH76" s="242"/>
      <c r="EI76" s="242"/>
      <c r="EJ76" s="242"/>
      <c r="EK76" s="242"/>
      <c r="EL76" s="242"/>
      <c r="EM76" s="242"/>
      <c r="EN76" s="242"/>
      <c r="EO76" s="242"/>
      <c r="EP76" s="242"/>
      <c r="EQ76" s="242"/>
      <c r="ER76" s="242"/>
      <c r="ES76" s="242"/>
      <c r="ET76" s="242"/>
      <c r="EU76" s="242"/>
      <c r="EV76" s="242"/>
      <c r="EW76" s="242"/>
      <c r="EX76" s="242"/>
      <c r="EY76" s="242"/>
      <c r="EZ76" s="242"/>
      <c r="FA76" s="242"/>
      <c r="FB76" s="242"/>
      <c r="FC76" s="242"/>
      <c r="FD76" s="242"/>
      <c r="FE76" s="242"/>
      <c r="FF76" s="242"/>
      <c r="FG76" s="242"/>
      <c r="FH76" s="242"/>
      <c r="FI76" s="242"/>
      <c r="FJ76" s="242"/>
      <c r="FK76" s="242"/>
      <c r="FL76" s="242"/>
      <c r="FM76" s="242"/>
      <c r="FN76" s="242"/>
      <c r="FO76" s="242"/>
      <c r="FP76" s="242"/>
      <c r="FQ76" s="242"/>
      <c r="FR76" s="242"/>
      <c r="FS76" s="242"/>
      <c r="FT76" s="242"/>
      <c r="FU76" s="242"/>
      <c r="FV76" s="242"/>
      <c r="FW76" s="242"/>
      <c r="FX76" s="242"/>
      <c r="FY76" s="242"/>
      <c r="FZ76" s="242"/>
      <c r="GA76" s="242"/>
      <c r="GB76" s="242"/>
      <c r="GC76" s="242"/>
      <c r="GD76" s="242"/>
      <c r="GE76" s="242"/>
      <c r="GF76" s="242"/>
      <c r="GG76" s="242"/>
      <c r="GH76" s="242"/>
      <c r="GI76" s="242"/>
      <c r="GJ76" s="242"/>
      <c r="GK76" s="242"/>
      <c r="GL76" s="242"/>
      <c r="GM76" s="242"/>
      <c r="GN76" s="242"/>
      <c r="GO76" s="242"/>
      <c r="GP76" s="242"/>
      <c r="GQ76" s="242"/>
      <c r="GR76" s="242"/>
      <c r="GS76" s="242"/>
      <c r="GT76" s="242"/>
      <c r="GU76" s="242"/>
      <c r="GV76" s="242"/>
      <c r="GW76" s="242"/>
      <c r="GX76" s="242"/>
      <c r="GY76" s="242"/>
      <c r="GZ76" s="242"/>
      <c r="HA76" s="242"/>
      <c r="HB76" s="242"/>
      <c r="HC76" s="242"/>
      <c r="HD76" s="242"/>
      <c r="HE76" s="242"/>
      <c r="HF76" s="242"/>
      <c r="HG76" s="242"/>
      <c r="HH76" s="242"/>
      <c r="HI76" s="242"/>
      <c r="HJ76" s="242"/>
      <c r="HK76" s="242"/>
      <c r="HL76" s="242"/>
      <c r="HM76" s="242"/>
      <c r="HN76" s="242"/>
      <c r="HO76" s="242"/>
      <c r="HP76" s="242"/>
      <c r="HQ76" s="242"/>
      <c r="HR76" s="242"/>
      <c r="HS76" s="242"/>
      <c r="HT76" s="242"/>
      <c r="JQ76" s="452"/>
    </row>
    <row r="77" spans="1:306" s="250"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964">
        <v>19</v>
      </c>
      <c r="AK77" s="998" t="s">
        <v>149</v>
      </c>
      <c r="AL77" s="42" t="s">
        <v>132</v>
      </c>
      <c r="AM77" s="945" t="s">
        <v>35</v>
      </c>
      <c r="AN77" s="945">
        <v>4</v>
      </c>
      <c r="AO77" s="945">
        <v>4</v>
      </c>
      <c r="AP77" s="42">
        <f t="shared" si="31"/>
        <v>0</v>
      </c>
      <c r="AQ77" s="43">
        <f>AO77-AP77</f>
        <v>4</v>
      </c>
      <c r="AR77"/>
      <c r="AS77" s="236"/>
      <c r="AT77" s="234"/>
      <c r="AU77" s="234"/>
      <c r="AV77" s="234"/>
      <c r="AW77" s="234"/>
      <c r="AX77" s="234"/>
      <c r="AY77" s="234"/>
      <c r="AZ77" s="234"/>
      <c r="BA77" s="234"/>
      <c r="BB77" s="234"/>
      <c r="BC77" s="234"/>
      <c r="BD77" s="234"/>
      <c r="BE77" s="234"/>
      <c r="BF77" s="234"/>
      <c r="BG77" s="234"/>
      <c r="BH77" s="234"/>
      <c r="BI77" s="234"/>
      <c r="BJ77" s="234"/>
      <c r="BK77" s="234"/>
      <c r="BL77" s="234"/>
      <c r="BM77" s="234"/>
      <c r="BN77" s="234"/>
      <c r="BO77" s="234"/>
      <c r="BP77" s="234"/>
      <c r="BQ77" s="234"/>
      <c r="BR77" s="234"/>
      <c r="BS77" s="234"/>
      <c r="BT77" s="234"/>
      <c r="BU77" s="234"/>
      <c r="BV77" s="234"/>
      <c r="BW77" s="234"/>
      <c r="BX77" s="234"/>
      <c r="BY77" s="234"/>
      <c r="BZ77" s="234"/>
      <c r="CA77" s="234"/>
      <c r="CB77" s="234"/>
      <c r="CC77" s="234"/>
      <c r="CD77" s="234"/>
      <c r="CE77" s="234"/>
      <c r="CF77" s="234"/>
      <c r="CG77" s="234"/>
      <c r="CH77" s="234"/>
      <c r="CI77" s="234"/>
      <c r="CJ77" s="234"/>
      <c r="CK77" s="234"/>
      <c r="CL77" s="234"/>
      <c r="CM77" s="234"/>
      <c r="CN77" s="234"/>
      <c r="CO77" s="234"/>
      <c r="CP77" s="248"/>
      <c r="CQ77" s="239"/>
      <c r="CR77" s="239"/>
      <c r="CS77" s="239"/>
      <c r="CT77" s="239"/>
      <c r="CU77" s="239"/>
      <c r="CV77" s="239"/>
      <c r="CW77" s="239"/>
      <c r="CX77" s="239"/>
      <c r="CY77" s="239"/>
      <c r="CZ77" s="239"/>
      <c r="DA77" s="239"/>
      <c r="DB77" s="239"/>
      <c r="DC77" s="239"/>
      <c r="DD77" s="239"/>
      <c r="DE77" s="239"/>
      <c r="DF77" s="239"/>
      <c r="DG77" s="239"/>
      <c r="DH77" s="239"/>
      <c r="DI77" s="239"/>
      <c r="DJ77" s="239"/>
      <c r="DK77" s="239"/>
      <c r="DL77" s="239"/>
      <c r="DM77" s="239"/>
      <c r="DN77" s="239"/>
      <c r="DO77" s="239"/>
      <c r="DP77" s="239"/>
      <c r="DQ77" s="239"/>
      <c r="DR77" s="239"/>
      <c r="DS77" s="239"/>
      <c r="DT77" s="239"/>
      <c r="DU77" s="445"/>
      <c r="DV77" s="239"/>
      <c r="DW77" s="239"/>
      <c r="DX77" s="239"/>
      <c r="DY77" s="239"/>
      <c r="DZ77" s="239"/>
      <c r="EA77" s="239"/>
      <c r="EB77" s="239"/>
      <c r="EC77" s="239"/>
      <c r="ED77" s="239"/>
      <c r="EE77" s="239"/>
      <c r="EF77" s="239"/>
      <c r="EG77" s="239"/>
      <c r="EH77" s="239"/>
      <c r="EI77" s="239"/>
      <c r="EJ77" s="239"/>
      <c r="EK77" s="239"/>
      <c r="EL77" s="239"/>
      <c r="EM77" s="239"/>
      <c r="EN77" s="239"/>
      <c r="EO77" s="239"/>
      <c r="EP77" s="239"/>
      <c r="EQ77" s="239"/>
      <c r="ER77" s="239"/>
      <c r="ES77" s="239"/>
      <c r="ET77" s="239"/>
      <c r="EU77" s="239"/>
      <c r="EV77" s="239"/>
      <c r="EW77" s="239"/>
      <c r="EX77" s="239"/>
      <c r="EY77" s="239"/>
      <c r="EZ77" s="239"/>
      <c r="FA77" s="239"/>
      <c r="FB77" s="239"/>
      <c r="FC77" s="239"/>
      <c r="FD77" s="239"/>
      <c r="FE77" s="239"/>
      <c r="FF77" s="239"/>
      <c r="FG77" s="239"/>
      <c r="FH77" s="239"/>
      <c r="FI77" s="239"/>
      <c r="FJ77" s="239"/>
      <c r="FK77" s="239"/>
      <c r="FL77" s="239"/>
      <c r="FM77" s="239"/>
      <c r="FN77" s="239"/>
      <c r="FO77" s="239"/>
      <c r="FP77" s="239"/>
      <c r="FQ77" s="239"/>
      <c r="FR77" s="239"/>
      <c r="FS77" s="239"/>
      <c r="FT77" s="239"/>
      <c r="FU77" s="239"/>
      <c r="FV77" s="239"/>
      <c r="FW77" s="239"/>
      <c r="FX77" s="239"/>
      <c r="FY77" s="239"/>
      <c r="FZ77" s="239"/>
      <c r="GA77" s="239"/>
      <c r="GB77" s="239"/>
      <c r="GC77" s="239"/>
      <c r="GD77" s="239"/>
      <c r="GE77" s="239"/>
      <c r="GF77" s="239"/>
      <c r="GG77" s="239"/>
      <c r="GH77" s="239"/>
      <c r="GI77" s="239"/>
      <c r="GJ77" s="239"/>
      <c r="GK77" s="239"/>
      <c r="GL77" s="239"/>
      <c r="GM77" s="239"/>
      <c r="GN77" s="239"/>
      <c r="GO77" s="239"/>
      <c r="GP77" s="239"/>
      <c r="GQ77" s="239"/>
      <c r="GR77" s="239"/>
      <c r="GS77" s="239"/>
      <c r="GT77" s="239"/>
      <c r="GU77" s="239"/>
      <c r="GV77" s="239"/>
      <c r="GW77" s="239"/>
      <c r="GX77" s="239"/>
      <c r="GY77" s="239"/>
      <c r="GZ77" s="239"/>
      <c r="HA77" s="239"/>
      <c r="HB77" s="239"/>
      <c r="HC77" s="239"/>
      <c r="HD77" s="239"/>
      <c r="HE77" s="239"/>
      <c r="HF77" s="239"/>
      <c r="HG77" s="239"/>
      <c r="HH77" s="239"/>
      <c r="HI77" s="239"/>
      <c r="HJ77" s="239"/>
      <c r="HK77" s="239"/>
      <c r="HL77" s="239"/>
      <c r="HM77" s="239"/>
      <c r="HN77" s="239"/>
      <c r="HO77" s="239"/>
      <c r="HP77" s="239"/>
      <c r="HQ77" s="239"/>
      <c r="HR77" s="239"/>
      <c r="HS77" s="239"/>
      <c r="HT77" s="239"/>
      <c r="KT77" s="449"/>
    </row>
    <row r="78" spans="1:306">
      <c r="AJ78" s="965"/>
      <c r="AK78" s="999"/>
      <c r="AL78" s="8" t="s">
        <v>124</v>
      </c>
      <c r="AM78" s="946"/>
      <c r="AN78" s="946"/>
      <c r="AO78" s="946"/>
      <c r="AP78" s="8">
        <f t="shared" si="31"/>
        <v>0</v>
      </c>
      <c r="AQ78" s="44">
        <f>AO77-AP78</f>
        <v>4</v>
      </c>
      <c r="AS78" s="236"/>
      <c r="AT78" s="234"/>
      <c r="AU78" s="234"/>
      <c r="AV78" s="234"/>
      <c r="AW78" s="234"/>
      <c r="AX78" s="234"/>
      <c r="AY78" s="234"/>
      <c r="AZ78" s="234"/>
      <c r="BA78" s="234"/>
      <c r="BB78" s="234"/>
      <c r="BC78" s="234"/>
      <c r="BD78" s="234"/>
      <c r="BE78" s="234"/>
      <c r="BF78" s="234"/>
      <c r="BG78" s="234"/>
      <c r="BH78" s="234"/>
      <c r="BI78" s="234"/>
      <c r="BJ78" s="234"/>
      <c r="BK78" s="234"/>
      <c r="BL78" s="234"/>
      <c r="BM78" s="234"/>
      <c r="BN78" s="234"/>
      <c r="BO78" s="234"/>
      <c r="BP78" s="234"/>
      <c r="BQ78" s="234"/>
      <c r="BR78" s="234"/>
      <c r="BS78" s="234"/>
      <c r="BT78" s="234"/>
      <c r="BU78" s="234"/>
      <c r="BV78" s="234"/>
      <c r="BW78" s="234"/>
      <c r="BX78" s="234"/>
      <c r="BY78" s="234"/>
      <c r="BZ78" s="234"/>
      <c r="CA78" s="234"/>
      <c r="CB78" s="234"/>
      <c r="CC78" s="234"/>
      <c r="CD78" s="234"/>
      <c r="CE78" s="234"/>
      <c r="CF78" s="234"/>
      <c r="CG78" s="234"/>
      <c r="CH78" s="234"/>
      <c r="CI78" s="234"/>
      <c r="CJ78" s="234"/>
      <c r="CK78" s="234"/>
      <c r="CL78" s="234"/>
      <c r="CM78" s="234"/>
      <c r="CN78" s="234"/>
      <c r="CO78" s="234"/>
      <c r="CP78" s="248"/>
      <c r="CQ78" s="234"/>
      <c r="CR78" s="234"/>
      <c r="CS78" s="234"/>
      <c r="CT78" s="234"/>
      <c r="CU78" s="234"/>
      <c r="CV78" s="234"/>
      <c r="CW78" s="234"/>
      <c r="CX78" s="234"/>
      <c r="CY78" s="234"/>
      <c r="CZ78" s="234"/>
      <c r="DA78" s="234"/>
      <c r="DB78" s="234"/>
      <c r="DC78" s="234"/>
      <c r="DD78" s="234"/>
      <c r="DE78" s="234"/>
      <c r="DF78" s="234"/>
      <c r="DG78" s="234"/>
      <c r="DH78" s="234"/>
      <c r="DI78" s="234"/>
      <c r="DJ78" s="234"/>
      <c r="DK78" s="234"/>
      <c r="DL78" s="234"/>
      <c r="DM78" s="234"/>
      <c r="DN78" s="234"/>
      <c r="DO78" s="234"/>
      <c r="DP78" s="234"/>
      <c r="DQ78" s="234"/>
      <c r="DR78" s="234"/>
      <c r="DS78" s="234"/>
      <c r="DT78" s="234"/>
      <c r="DU78" s="248"/>
      <c r="DV78" s="234"/>
      <c r="DW78" s="234"/>
      <c r="DX78" s="234"/>
      <c r="DY78" s="234"/>
      <c r="DZ78" s="234"/>
      <c r="EA78" s="234"/>
      <c r="EB78" s="234"/>
      <c r="EC78" s="234"/>
      <c r="ED78" s="234"/>
      <c r="EE78" s="234"/>
      <c r="EF78" s="234"/>
      <c r="EG78" s="234"/>
      <c r="EH78" s="234"/>
      <c r="EI78" s="234"/>
      <c r="EJ78" s="234"/>
      <c r="EK78" s="234"/>
      <c r="EL78" s="234"/>
      <c r="EM78" s="234"/>
      <c r="EN78" s="234"/>
      <c r="EO78" s="234"/>
      <c r="EP78" s="234"/>
      <c r="EQ78" s="234"/>
      <c r="ER78" s="234"/>
      <c r="ES78" s="234"/>
      <c r="ET78" s="234"/>
      <c r="EU78" s="234"/>
      <c r="EV78" s="234"/>
      <c r="EW78" s="234"/>
      <c r="EX78" s="234"/>
      <c r="EY78" s="234"/>
      <c r="EZ78" s="234"/>
      <c r="FA78" s="234"/>
      <c r="FB78" s="234"/>
      <c r="FC78" s="234"/>
      <c r="FD78" s="234"/>
      <c r="FE78" s="234"/>
      <c r="FF78" s="234"/>
      <c r="FG78" s="234"/>
      <c r="FH78" s="234"/>
      <c r="FI78" s="234"/>
      <c r="FJ78" s="234"/>
      <c r="FK78" s="234"/>
      <c r="FL78" s="234"/>
      <c r="FM78" s="234"/>
      <c r="FN78" s="234"/>
      <c r="FO78" s="234"/>
      <c r="FP78" s="234"/>
      <c r="FQ78" s="234"/>
      <c r="FR78" s="234"/>
      <c r="FS78" s="234"/>
      <c r="FT78" s="234"/>
      <c r="FU78" s="234"/>
      <c r="FV78" s="234"/>
      <c r="FW78" s="234"/>
      <c r="FX78" s="234"/>
      <c r="FY78" s="234"/>
      <c r="FZ78" s="234"/>
      <c r="GA78" s="234"/>
      <c r="GB78" s="234"/>
      <c r="GC78" s="234"/>
      <c r="GD78" s="234"/>
      <c r="GE78" s="234"/>
      <c r="GF78" s="234"/>
      <c r="GG78" s="234"/>
      <c r="GH78" s="234"/>
      <c r="GI78" s="234"/>
      <c r="GJ78" s="234"/>
      <c r="GK78" s="234"/>
      <c r="GL78" s="234"/>
      <c r="GM78" s="234"/>
      <c r="GN78" s="234"/>
      <c r="GO78" s="234"/>
      <c r="GP78" s="234"/>
      <c r="GQ78" s="234"/>
      <c r="GR78" s="234"/>
      <c r="GS78" s="234"/>
      <c r="GT78" s="234"/>
      <c r="GU78" s="234"/>
      <c r="GV78" s="234"/>
      <c r="GW78" s="234"/>
      <c r="GX78" s="234"/>
      <c r="GY78" s="234"/>
      <c r="GZ78" s="234"/>
      <c r="HA78" s="234"/>
      <c r="HB78" s="234"/>
      <c r="HC78" s="234"/>
      <c r="HD78" s="234"/>
      <c r="HE78" s="234"/>
      <c r="HF78" s="234"/>
      <c r="HG78" s="234"/>
      <c r="HH78" s="234"/>
      <c r="HI78" s="234"/>
      <c r="HJ78" s="234"/>
      <c r="HK78" s="234"/>
      <c r="HL78" s="234"/>
      <c r="HM78" s="234"/>
      <c r="HN78" s="234"/>
      <c r="HO78" s="234"/>
      <c r="HP78" s="234"/>
      <c r="HQ78" s="234"/>
      <c r="HR78" s="234"/>
      <c r="HS78" s="234"/>
      <c r="HT78" s="234"/>
      <c r="KT78" s="450"/>
    </row>
    <row r="79" spans="1:306">
      <c r="AJ79" s="965"/>
      <c r="AK79" s="999"/>
      <c r="AL79" s="8" t="s">
        <v>135</v>
      </c>
      <c r="AM79" s="946"/>
      <c r="AN79" s="946"/>
      <c r="AO79" s="946"/>
      <c r="AP79" s="8">
        <f t="shared" si="31"/>
        <v>0</v>
      </c>
      <c r="AQ79" s="44">
        <f>AO77-AP79</f>
        <v>4</v>
      </c>
      <c r="AS79" s="236"/>
      <c r="AT79" s="234"/>
      <c r="AU79" s="234"/>
      <c r="AV79" s="234"/>
      <c r="AW79" s="234"/>
      <c r="AX79" s="234"/>
      <c r="AY79" s="234"/>
      <c r="AZ79" s="234"/>
      <c r="BA79" s="234"/>
      <c r="BB79" s="234"/>
      <c r="BC79" s="234"/>
      <c r="BD79" s="234"/>
      <c r="BE79" s="234"/>
      <c r="BF79" s="234"/>
      <c r="BG79" s="234"/>
      <c r="BH79" s="234"/>
      <c r="BI79" s="234"/>
      <c r="BJ79" s="234"/>
      <c r="BK79" s="234"/>
      <c r="BL79" s="234"/>
      <c r="BM79" s="234"/>
      <c r="BN79" s="234"/>
      <c r="BO79" s="234"/>
      <c r="BP79" s="234"/>
      <c r="BQ79" s="234"/>
      <c r="BR79" s="234"/>
      <c r="BS79" s="234"/>
      <c r="BT79" s="234"/>
      <c r="BU79" s="234"/>
      <c r="BV79" s="234"/>
      <c r="BW79" s="234"/>
      <c r="BX79" s="234"/>
      <c r="BY79" s="234"/>
      <c r="BZ79" s="234"/>
      <c r="CA79" s="234"/>
      <c r="CB79" s="234"/>
      <c r="CC79" s="234"/>
      <c r="CD79" s="234"/>
      <c r="CE79" s="234"/>
      <c r="CF79" s="234"/>
      <c r="CG79" s="234"/>
      <c r="CH79" s="234"/>
      <c r="CI79" s="234"/>
      <c r="CJ79" s="234"/>
      <c r="CK79" s="234"/>
      <c r="CL79" s="234"/>
      <c r="CM79" s="234"/>
      <c r="CN79" s="234"/>
      <c r="CO79" s="234"/>
      <c r="CP79" s="248"/>
      <c r="CQ79" s="234"/>
      <c r="CR79" s="234"/>
      <c r="CS79" s="234"/>
      <c r="CT79" s="234"/>
      <c r="CU79" s="234"/>
      <c r="CV79" s="234"/>
      <c r="CW79" s="234"/>
      <c r="CX79" s="234"/>
      <c r="CY79" s="234"/>
      <c r="CZ79" s="234"/>
      <c r="DA79" s="234"/>
      <c r="DB79" s="234"/>
      <c r="DC79" s="234"/>
      <c r="DD79" s="234"/>
      <c r="DE79" s="234"/>
      <c r="DF79" s="234"/>
      <c r="DG79" s="234"/>
      <c r="DH79" s="234"/>
      <c r="DI79" s="234"/>
      <c r="DJ79" s="234"/>
      <c r="DK79" s="234"/>
      <c r="DL79" s="234"/>
      <c r="DM79" s="234"/>
      <c r="DN79" s="234"/>
      <c r="DO79" s="234"/>
      <c r="DP79" s="234"/>
      <c r="DQ79" s="234"/>
      <c r="DR79" s="234"/>
      <c r="DS79" s="234"/>
      <c r="DT79" s="234"/>
      <c r="DU79" s="248"/>
      <c r="DV79" s="234"/>
      <c r="DW79" s="234"/>
      <c r="DX79" s="234"/>
      <c r="DY79" s="234"/>
      <c r="DZ79" s="234"/>
      <c r="EA79" s="234"/>
      <c r="EB79" s="234"/>
      <c r="EC79" s="234"/>
      <c r="ED79" s="234"/>
      <c r="EE79" s="234"/>
      <c r="EF79" s="234"/>
      <c r="EG79" s="234"/>
      <c r="EH79" s="234"/>
      <c r="EI79" s="234"/>
      <c r="EJ79" s="234"/>
      <c r="EK79" s="234"/>
      <c r="EL79" s="234"/>
      <c r="EM79" s="234"/>
      <c r="EN79" s="234"/>
      <c r="EO79" s="234"/>
      <c r="EP79" s="234"/>
      <c r="EQ79" s="234"/>
      <c r="ER79" s="234"/>
      <c r="ES79" s="234"/>
      <c r="ET79" s="234"/>
      <c r="EU79" s="234"/>
      <c r="EV79" s="234"/>
      <c r="EW79" s="234"/>
      <c r="EX79" s="234"/>
      <c r="EY79" s="234"/>
      <c r="EZ79" s="234"/>
      <c r="FA79" s="234"/>
      <c r="FB79" s="234"/>
      <c r="FC79" s="234"/>
      <c r="FD79" s="234"/>
      <c r="FE79" s="234"/>
      <c r="FF79" s="234"/>
      <c r="FG79" s="234"/>
      <c r="FH79" s="234"/>
      <c r="FI79" s="234"/>
      <c r="FJ79" s="234"/>
      <c r="FK79" s="234"/>
      <c r="FL79" s="234"/>
      <c r="FM79" s="234"/>
      <c r="FN79" s="234"/>
      <c r="FO79" s="234"/>
      <c r="FP79" s="234"/>
      <c r="FQ79" s="234"/>
      <c r="FR79" s="234"/>
      <c r="FS79" s="234"/>
      <c r="FT79" s="234"/>
      <c r="FU79" s="234"/>
      <c r="FV79" s="234"/>
      <c r="FW79" s="234"/>
      <c r="FX79" s="234"/>
      <c r="FY79" s="234"/>
      <c r="FZ79" s="234"/>
      <c r="GA79" s="234"/>
      <c r="GB79" s="234"/>
      <c r="GC79" s="234"/>
      <c r="GD79" s="234"/>
      <c r="GE79" s="234"/>
      <c r="GF79" s="234"/>
      <c r="GG79" s="234"/>
      <c r="GH79" s="234"/>
      <c r="GI79" s="234"/>
      <c r="GJ79" s="234"/>
      <c r="GK79" s="234"/>
      <c r="GL79" s="234"/>
      <c r="GM79" s="234"/>
      <c r="GN79" s="234"/>
      <c r="GO79" s="234"/>
      <c r="GP79" s="234"/>
      <c r="GQ79" s="234"/>
      <c r="GR79" s="234"/>
      <c r="GS79" s="234"/>
      <c r="GT79" s="234"/>
      <c r="GU79" s="234"/>
      <c r="GV79" s="234"/>
      <c r="GW79" s="234"/>
      <c r="GX79" s="234"/>
      <c r="GY79" s="234"/>
      <c r="GZ79" s="234"/>
      <c r="HA79" s="234"/>
      <c r="HB79" s="234"/>
      <c r="HC79" s="234"/>
      <c r="HD79" s="234"/>
      <c r="HE79" s="234"/>
      <c r="HF79" s="234"/>
      <c r="HG79" s="234"/>
      <c r="HH79" s="234"/>
      <c r="HI79" s="234"/>
      <c r="HJ79" s="234"/>
      <c r="HK79" s="234"/>
      <c r="HL79" s="234"/>
      <c r="HM79" s="234"/>
      <c r="HN79" s="234"/>
      <c r="HO79" s="234"/>
      <c r="HP79" s="234"/>
      <c r="HQ79" s="234"/>
      <c r="HR79" s="234"/>
      <c r="HS79" s="234"/>
      <c r="HT79" s="234"/>
      <c r="KT79" s="450"/>
    </row>
    <row r="80" spans="1:306" s="244"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996"/>
      <c r="AK80" s="1000"/>
      <c r="AL80" s="41" t="s">
        <v>137</v>
      </c>
      <c r="AM80" s="947"/>
      <c r="AN80" s="947"/>
      <c r="AO80" s="947"/>
      <c r="AP80" s="41">
        <f t="shared" si="31"/>
        <v>0</v>
      </c>
      <c r="AQ80" s="45">
        <f>AO77-AP80</f>
        <v>4</v>
      </c>
      <c r="AR80"/>
      <c r="AS80" s="236"/>
      <c r="AT80" s="234"/>
      <c r="AU80" s="234"/>
      <c r="AV80" s="234"/>
      <c r="AW80" s="234"/>
      <c r="AX80" s="234"/>
      <c r="AY80" s="234"/>
      <c r="AZ80" s="234"/>
      <c r="BA80" s="234"/>
      <c r="BB80" s="234"/>
      <c r="BC80" s="234"/>
      <c r="BD80" s="234"/>
      <c r="BE80" s="234"/>
      <c r="BF80" s="234"/>
      <c r="BG80" s="234"/>
      <c r="BH80" s="234"/>
      <c r="BI80" s="234"/>
      <c r="BJ80" s="234"/>
      <c r="BK80" s="234"/>
      <c r="BL80" s="234"/>
      <c r="BM80" s="234"/>
      <c r="BN80" s="234"/>
      <c r="BO80" s="234"/>
      <c r="BP80" s="234"/>
      <c r="BQ80" s="234"/>
      <c r="BR80" s="234"/>
      <c r="BS80" s="234"/>
      <c r="BT80" s="234"/>
      <c r="BU80" s="234"/>
      <c r="BV80" s="234"/>
      <c r="BW80" s="234"/>
      <c r="BX80" s="234"/>
      <c r="BY80" s="234"/>
      <c r="BZ80" s="234"/>
      <c r="CA80" s="234"/>
      <c r="CB80" s="234"/>
      <c r="CC80" s="234"/>
      <c r="CD80" s="234"/>
      <c r="CE80" s="234"/>
      <c r="CF80" s="234"/>
      <c r="CG80" s="234"/>
      <c r="CH80" s="234"/>
      <c r="CI80" s="234"/>
      <c r="CJ80" s="234"/>
      <c r="CK80" s="234"/>
      <c r="CL80" s="234"/>
      <c r="CM80" s="234"/>
      <c r="CN80" s="234"/>
      <c r="CO80" s="234"/>
      <c r="CP80" s="248"/>
      <c r="CQ80" s="242"/>
      <c r="CR80" s="242"/>
      <c r="CS80" s="242"/>
      <c r="CT80" s="242"/>
      <c r="CU80" s="242"/>
      <c r="CV80" s="242"/>
      <c r="CW80" s="242"/>
      <c r="CX80" s="242"/>
      <c r="CY80" s="242"/>
      <c r="CZ80" s="242"/>
      <c r="DA80" s="242"/>
      <c r="DB80" s="242"/>
      <c r="DC80" s="242"/>
      <c r="DD80" s="242"/>
      <c r="DE80" s="242"/>
      <c r="DF80" s="242"/>
      <c r="DG80" s="242"/>
      <c r="DH80" s="242"/>
      <c r="DI80" s="242"/>
      <c r="DJ80" s="242"/>
      <c r="DK80" s="242"/>
      <c r="DL80" s="242"/>
      <c r="DM80" s="242"/>
      <c r="DN80" s="242"/>
      <c r="DO80" s="242"/>
      <c r="DP80" s="242"/>
      <c r="DQ80" s="242"/>
      <c r="DR80" s="242"/>
      <c r="DS80" s="242"/>
      <c r="DT80" s="242"/>
      <c r="DU80" s="451"/>
      <c r="DV80" s="242"/>
      <c r="DW80" s="242"/>
      <c r="DX80" s="242"/>
      <c r="DY80" s="242"/>
      <c r="DZ80" s="242"/>
      <c r="EA80" s="242"/>
      <c r="EB80" s="242"/>
      <c r="EC80" s="242"/>
      <c r="ED80" s="242"/>
      <c r="EE80" s="242"/>
      <c r="EF80" s="242"/>
      <c r="EG80" s="242"/>
      <c r="EH80" s="242"/>
      <c r="EI80" s="242"/>
      <c r="EJ80" s="242"/>
      <c r="EK80" s="242"/>
      <c r="EL80" s="242"/>
      <c r="EM80" s="242"/>
      <c r="EN80" s="242"/>
      <c r="EO80" s="242"/>
      <c r="EP80" s="242"/>
      <c r="EQ80" s="242"/>
      <c r="ER80" s="242"/>
      <c r="ES80" s="242"/>
      <c r="ET80" s="242"/>
      <c r="EU80" s="242"/>
      <c r="EV80" s="242"/>
      <c r="EW80" s="242"/>
      <c r="EX80" s="242"/>
      <c r="EY80" s="242"/>
      <c r="EZ80" s="242"/>
      <c r="FA80" s="242"/>
      <c r="FB80" s="242"/>
      <c r="FC80" s="242"/>
      <c r="FD80" s="242"/>
      <c r="FE80" s="242"/>
      <c r="FF80" s="242"/>
      <c r="FG80" s="242"/>
      <c r="FH80" s="242"/>
      <c r="FI80" s="242"/>
      <c r="FJ80" s="242"/>
      <c r="FK80" s="242"/>
      <c r="FL80" s="242"/>
      <c r="FM80" s="242"/>
      <c r="FN80" s="242"/>
      <c r="FO80" s="242"/>
      <c r="FP80" s="242"/>
      <c r="FQ80" s="242"/>
      <c r="FR80" s="242"/>
      <c r="FS80" s="242"/>
      <c r="FT80" s="242"/>
      <c r="FU80" s="242"/>
      <c r="FV80" s="242"/>
      <c r="FW80" s="242"/>
      <c r="FX80" s="242"/>
      <c r="FY80" s="242"/>
      <c r="FZ80" s="242"/>
      <c r="GA80" s="242"/>
      <c r="GB80" s="242"/>
      <c r="GC80" s="242"/>
      <c r="GD80" s="242"/>
      <c r="GE80" s="242"/>
      <c r="GF80" s="242"/>
      <c r="GG80" s="242"/>
      <c r="GH80" s="242"/>
      <c r="GI80" s="242"/>
      <c r="GJ80" s="242"/>
      <c r="GK80" s="242"/>
      <c r="GL80" s="242"/>
      <c r="GM80" s="242"/>
      <c r="GN80" s="242"/>
      <c r="GO80" s="242"/>
      <c r="GP80" s="242"/>
      <c r="GQ80" s="242"/>
      <c r="GR80" s="242"/>
      <c r="GS80" s="242"/>
      <c r="GT80" s="242"/>
      <c r="GU80" s="242"/>
      <c r="GV80" s="242"/>
      <c r="GW80" s="242"/>
      <c r="GX80" s="242"/>
      <c r="GY80" s="242"/>
      <c r="GZ80" s="242"/>
      <c r="HA80" s="242"/>
      <c r="HB80" s="242"/>
      <c r="HC80" s="242"/>
      <c r="HD80" s="242"/>
      <c r="HE80" s="242"/>
      <c r="HF80" s="242"/>
      <c r="HG80" s="242"/>
      <c r="HH80" s="242"/>
      <c r="HI80" s="242"/>
      <c r="HJ80" s="242"/>
      <c r="HK80" s="242"/>
      <c r="HL80" s="242"/>
      <c r="HM80" s="242"/>
      <c r="HN80" s="242"/>
      <c r="HO80" s="242"/>
      <c r="HP80" s="242"/>
      <c r="HQ80" s="242"/>
      <c r="HR80" s="242"/>
      <c r="HS80" s="242"/>
      <c r="HT80" s="242"/>
      <c r="KT80" s="452"/>
    </row>
    <row r="81" spans="1:228" s="250"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956">
        <v>20</v>
      </c>
      <c r="AK81" s="998" t="s">
        <v>150</v>
      </c>
      <c r="AL81" s="42" t="s">
        <v>132</v>
      </c>
      <c r="AM81" s="945" t="s">
        <v>35</v>
      </c>
      <c r="AN81" s="945">
        <v>2</v>
      </c>
      <c r="AO81" s="945">
        <v>2</v>
      </c>
      <c r="AP81" s="42">
        <f t="shared" si="31"/>
        <v>0</v>
      </c>
      <c r="AQ81" s="43">
        <f>AO81-AP81</f>
        <v>2</v>
      </c>
      <c r="AR81"/>
      <c r="AS81" s="236"/>
      <c r="AT81" s="234"/>
      <c r="AU81" s="234"/>
      <c r="AV81" s="234"/>
      <c r="AW81" s="234"/>
      <c r="AX81" s="234"/>
      <c r="AY81" s="234"/>
      <c r="AZ81" s="234"/>
      <c r="BA81" s="234"/>
      <c r="BB81" s="234"/>
      <c r="BC81" s="234"/>
      <c r="BD81" s="234"/>
      <c r="BE81" s="234"/>
      <c r="BF81" s="234"/>
      <c r="BG81" s="234"/>
      <c r="BH81" s="234"/>
      <c r="BI81" s="234"/>
      <c r="BJ81" s="234"/>
      <c r="BK81" s="234"/>
      <c r="BL81" s="234"/>
      <c r="BM81" s="234"/>
      <c r="BN81" s="234"/>
      <c r="BO81" s="234"/>
      <c r="BP81" s="234"/>
      <c r="BQ81" s="234"/>
      <c r="BR81" s="234"/>
      <c r="BS81" s="234"/>
      <c r="BT81" s="234"/>
      <c r="BU81" s="234"/>
      <c r="BV81" s="234"/>
      <c r="BW81" s="234"/>
      <c r="BX81" s="234"/>
      <c r="BY81" s="234"/>
      <c r="BZ81" s="234"/>
      <c r="CA81" s="234"/>
      <c r="CB81" s="234"/>
      <c r="CC81" s="234"/>
      <c r="CD81" s="234"/>
      <c r="CE81" s="234"/>
      <c r="CF81" s="234"/>
      <c r="CG81" s="234"/>
      <c r="CH81" s="234"/>
      <c r="CI81" s="234"/>
      <c r="CJ81" s="234"/>
      <c r="CK81" s="234"/>
      <c r="CL81" s="234"/>
      <c r="CM81" s="234"/>
      <c r="CN81" s="234"/>
      <c r="CO81" s="234"/>
      <c r="CP81" s="248"/>
      <c r="CQ81" s="239"/>
      <c r="CR81" s="239"/>
      <c r="CS81" s="239"/>
      <c r="CT81" s="239"/>
      <c r="CU81" s="239"/>
      <c r="CV81" s="239"/>
      <c r="CW81" s="239"/>
      <c r="CX81" s="239"/>
      <c r="CY81" s="239"/>
      <c r="CZ81" s="239"/>
      <c r="DA81" s="239"/>
      <c r="DB81" s="239"/>
      <c r="DC81" s="239"/>
      <c r="DD81" s="239"/>
      <c r="DE81" s="239"/>
      <c r="DF81" s="239"/>
      <c r="DG81" s="239"/>
      <c r="DH81" s="239"/>
      <c r="DI81" s="239"/>
      <c r="DJ81" s="239"/>
      <c r="DK81" s="239"/>
      <c r="DL81" s="239"/>
      <c r="DM81" s="239"/>
      <c r="DN81" s="239"/>
      <c r="DO81" s="239"/>
      <c r="DP81" s="239"/>
      <c r="DQ81" s="239"/>
      <c r="DR81" s="239"/>
      <c r="DS81" s="239"/>
      <c r="DT81" s="239"/>
      <c r="DU81" s="239"/>
      <c r="DV81" s="442"/>
      <c r="DW81" s="239"/>
      <c r="DX81" s="239"/>
      <c r="DY81" s="239"/>
      <c r="DZ81" s="239"/>
      <c r="EA81" s="239"/>
      <c r="EB81" s="239"/>
      <c r="EC81" s="239"/>
      <c r="ED81" s="239"/>
      <c r="EE81" s="239"/>
      <c r="EF81" s="239"/>
      <c r="EG81" s="239"/>
      <c r="EH81" s="239"/>
      <c r="EI81" s="239"/>
      <c r="EJ81" s="239"/>
      <c r="EK81" s="239"/>
      <c r="EL81" s="239"/>
      <c r="EM81" s="239"/>
      <c r="EN81" s="239"/>
      <c r="EO81" s="239"/>
      <c r="EP81" s="239"/>
      <c r="EQ81" s="239"/>
      <c r="ER81" s="239"/>
      <c r="ES81" s="239"/>
      <c r="ET81" s="239"/>
      <c r="EU81" s="239"/>
      <c r="EV81" s="239"/>
      <c r="EW81" s="239"/>
      <c r="EX81" s="239"/>
      <c r="EY81" s="239"/>
      <c r="EZ81" s="239"/>
      <c r="FA81" s="239"/>
      <c r="FB81" s="239"/>
      <c r="FC81" s="239"/>
      <c r="FD81" s="239"/>
      <c r="FE81" s="239"/>
      <c r="FF81" s="239"/>
      <c r="FG81" s="239"/>
      <c r="FH81" s="239"/>
      <c r="FI81" s="239"/>
      <c r="FJ81" s="239"/>
      <c r="FK81" s="239"/>
      <c r="FL81" s="239"/>
      <c r="FM81" s="239"/>
      <c r="FN81" s="239"/>
      <c r="FO81" s="239"/>
      <c r="FP81" s="239"/>
      <c r="FQ81" s="239"/>
      <c r="FR81" s="239"/>
      <c r="FS81" s="239"/>
      <c r="FT81" s="239"/>
      <c r="FU81" s="239"/>
      <c r="FV81" s="239"/>
      <c r="FW81" s="239"/>
      <c r="FX81" s="239"/>
      <c r="FY81" s="239"/>
      <c r="FZ81" s="239"/>
      <c r="GA81" s="239"/>
      <c r="GB81" s="239"/>
      <c r="GC81" s="239"/>
      <c r="GD81" s="239"/>
      <c r="GE81" s="239"/>
      <c r="GF81" s="239"/>
      <c r="GG81" s="239"/>
      <c r="GH81" s="239"/>
      <c r="GI81" s="239"/>
      <c r="GJ81" s="239"/>
      <c r="GK81" s="239"/>
      <c r="GL81" s="239"/>
      <c r="GM81" s="239"/>
      <c r="GN81" s="239"/>
      <c r="GO81" s="239"/>
      <c r="GP81" s="239"/>
      <c r="GQ81" s="239"/>
      <c r="GR81" s="239"/>
      <c r="GS81" s="239"/>
      <c r="GT81" s="239"/>
      <c r="GU81" s="239"/>
      <c r="GV81" s="239"/>
      <c r="GW81" s="239"/>
      <c r="GX81" s="239"/>
      <c r="GY81" s="239"/>
      <c r="GZ81" s="239"/>
      <c r="HA81" s="239"/>
      <c r="HB81" s="239"/>
      <c r="HC81" s="239"/>
      <c r="HD81" s="239"/>
      <c r="HE81" s="239"/>
      <c r="HF81" s="239"/>
      <c r="HG81" s="239"/>
      <c r="HH81" s="239"/>
      <c r="HI81" s="239"/>
      <c r="HJ81" s="239"/>
      <c r="HK81" s="239"/>
      <c r="HL81" s="239"/>
      <c r="HM81" s="239"/>
      <c r="HN81" s="239"/>
      <c r="HO81" s="239"/>
      <c r="HP81" s="239"/>
      <c r="HQ81" s="239"/>
      <c r="HR81" s="239"/>
      <c r="HS81" s="239"/>
      <c r="HT81" s="239"/>
    </row>
    <row r="82" spans="1:228">
      <c r="AJ82" s="958"/>
      <c r="AK82" s="999"/>
      <c r="AL82" s="8" t="s">
        <v>124</v>
      </c>
      <c r="AM82" s="946"/>
      <c r="AN82" s="946"/>
      <c r="AO82" s="946"/>
      <c r="AP82" s="8">
        <f t="shared" si="31"/>
        <v>0</v>
      </c>
      <c r="AQ82" s="44">
        <f>AO81-AP82</f>
        <v>2</v>
      </c>
      <c r="AS82" s="236"/>
      <c r="AT82" s="234"/>
      <c r="AU82" s="234"/>
      <c r="AV82" s="234"/>
      <c r="AW82" s="234"/>
      <c r="AX82" s="234"/>
      <c r="AY82" s="234"/>
      <c r="AZ82" s="234"/>
      <c r="BA82" s="234"/>
      <c r="BB82" s="234"/>
      <c r="BC82" s="234"/>
      <c r="BD82" s="234"/>
      <c r="BE82" s="234"/>
      <c r="BF82" s="234"/>
      <c r="BG82" s="234"/>
      <c r="BH82" s="234"/>
      <c r="BI82" s="234"/>
      <c r="BJ82" s="234"/>
      <c r="BK82" s="234"/>
      <c r="BL82" s="234"/>
      <c r="BM82" s="234"/>
      <c r="BN82" s="234"/>
      <c r="BO82" s="234"/>
      <c r="BP82" s="234"/>
      <c r="BQ82" s="234"/>
      <c r="BR82" s="234"/>
      <c r="BS82" s="234"/>
      <c r="BT82" s="234"/>
      <c r="BU82" s="234"/>
      <c r="BV82" s="234"/>
      <c r="BW82" s="234"/>
      <c r="BX82" s="234"/>
      <c r="BY82" s="234"/>
      <c r="BZ82" s="234"/>
      <c r="CA82" s="234"/>
      <c r="CB82" s="234"/>
      <c r="CC82" s="234"/>
      <c r="CD82" s="234"/>
      <c r="CE82" s="234"/>
      <c r="CF82" s="234"/>
      <c r="CG82" s="234"/>
      <c r="CH82" s="234"/>
      <c r="CI82" s="234"/>
      <c r="CJ82" s="234"/>
      <c r="CK82" s="234"/>
      <c r="CL82" s="234"/>
      <c r="CM82" s="234"/>
      <c r="CN82" s="234"/>
      <c r="CO82" s="234"/>
      <c r="CP82" s="248"/>
      <c r="CQ82" s="234"/>
      <c r="CR82" s="234"/>
      <c r="CS82" s="234"/>
      <c r="CT82" s="234"/>
      <c r="CU82" s="234"/>
      <c r="CV82" s="234"/>
      <c r="CW82" s="234"/>
      <c r="CX82" s="234"/>
      <c r="CY82" s="234"/>
      <c r="CZ82" s="234"/>
      <c r="DA82" s="234"/>
      <c r="DB82" s="234"/>
      <c r="DC82" s="234"/>
      <c r="DD82" s="234"/>
      <c r="DE82" s="234"/>
      <c r="DF82" s="234"/>
      <c r="DG82" s="234"/>
      <c r="DH82" s="234"/>
      <c r="DI82" s="234"/>
      <c r="DJ82" s="234"/>
      <c r="DK82" s="234"/>
      <c r="DL82" s="234"/>
      <c r="DM82" s="234"/>
      <c r="DN82" s="234"/>
      <c r="DO82" s="234"/>
      <c r="DP82" s="234"/>
      <c r="DQ82" s="234"/>
      <c r="DR82" s="234"/>
      <c r="DS82" s="234"/>
      <c r="DT82" s="234"/>
      <c r="DU82" s="234"/>
      <c r="DV82" s="441"/>
      <c r="DW82" s="234"/>
      <c r="DX82" s="234"/>
      <c r="DY82" s="234"/>
      <c r="DZ82" s="234"/>
      <c r="EA82" s="234"/>
      <c r="EB82" s="234"/>
      <c r="EC82" s="234"/>
      <c r="ED82" s="234"/>
      <c r="EE82" s="234"/>
      <c r="EF82" s="234"/>
      <c r="EG82" s="234"/>
      <c r="EH82" s="234"/>
      <c r="EI82" s="234"/>
      <c r="EJ82" s="234"/>
      <c r="EK82" s="234"/>
      <c r="EL82" s="234"/>
      <c r="EM82" s="234"/>
      <c r="EN82" s="234"/>
      <c r="EO82" s="234"/>
      <c r="EP82" s="234"/>
      <c r="EQ82" s="234"/>
      <c r="ER82" s="234"/>
      <c r="ES82" s="234"/>
      <c r="ET82" s="234"/>
      <c r="EU82" s="234"/>
      <c r="EV82" s="234"/>
      <c r="EW82" s="234"/>
      <c r="EX82" s="234"/>
      <c r="EY82" s="234"/>
      <c r="EZ82" s="234"/>
      <c r="FA82" s="234"/>
      <c r="FB82" s="234"/>
      <c r="FC82" s="234"/>
      <c r="FD82" s="234"/>
      <c r="FE82" s="234"/>
      <c r="FF82" s="234"/>
      <c r="FG82" s="234"/>
      <c r="FH82" s="234"/>
      <c r="FI82" s="234"/>
      <c r="FJ82" s="234"/>
      <c r="FK82" s="234"/>
      <c r="FL82" s="234"/>
      <c r="FM82" s="234"/>
      <c r="FN82" s="234"/>
      <c r="FO82" s="234"/>
      <c r="FP82" s="234"/>
      <c r="FQ82" s="234"/>
      <c r="FR82" s="234"/>
      <c r="FS82" s="234"/>
      <c r="FT82" s="234"/>
      <c r="FU82" s="234"/>
      <c r="FV82" s="234"/>
      <c r="FW82" s="234"/>
      <c r="FX82" s="234"/>
      <c r="FY82" s="234"/>
      <c r="FZ82" s="234"/>
      <c r="GA82" s="234"/>
      <c r="GB82" s="234"/>
      <c r="GC82" s="234"/>
      <c r="GD82" s="234"/>
      <c r="GE82" s="234"/>
      <c r="GF82" s="234"/>
      <c r="GG82" s="234"/>
      <c r="GH82" s="234"/>
      <c r="GI82" s="234"/>
      <c r="GJ82" s="234"/>
      <c r="GK82" s="234"/>
      <c r="GL82" s="234"/>
      <c r="GM82" s="234"/>
      <c r="GN82" s="234"/>
      <c r="GO82" s="234"/>
      <c r="GP82" s="234"/>
      <c r="GQ82" s="234"/>
      <c r="GR82" s="234"/>
      <c r="GS82" s="234"/>
      <c r="GT82" s="234"/>
      <c r="GU82" s="234"/>
      <c r="GV82" s="234"/>
      <c r="GW82" s="234"/>
      <c r="GX82" s="234"/>
      <c r="GY82" s="234"/>
      <c r="GZ82" s="234"/>
      <c r="HA82" s="234"/>
      <c r="HB82" s="234"/>
      <c r="HC82" s="234"/>
      <c r="HD82" s="234"/>
      <c r="HE82" s="234"/>
      <c r="HF82" s="234"/>
      <c r="HG82" s="234"/>
      <c r="HH82" s="234"/>
      <c r="HI82" s="234"/>
      <c r="HJ82" s="234"/>
      <c r="HK82" s="234"/>
      <c r="HL82" s="234"/>
      <c r="HM82" s="234"/>
      <c r="HN82" s="234"/>
      <c r="HO82" s="234"/>
      <c r="HP82" s="234"/>
      <c r="HQ82" s="234"/>
      <c r="HR82" s="234"/>
      <c r="HS82" s="234"/>
      <c r="HT82" s="234"/>
    </row>
    <row r="83" spans="1:228">
      <c r="AJ83" s="958"/>
      <c r="AK83" s="999"/>
      <c r="AL83" s="8" t="s">
        <v>135</v>
      </c>
      <c r="AM83" s="946"/>
      <c r="AN83" s="946"/>
      <c r="AO83" s="946"/>
      <c r="AP83" s="8">
        <f t="shared" si="31"/>
        <v>0</v>
      </c>
      <c r="AQ83" s="44">
        <f>AO81-AP83</f>
        <v>2</v>
      </c>
      <c r="AS83" s="236"/>
      <c r="AT83" s="234"/>
      <c r="AU83" s="234"/>
      <c r="AV83" s="234"/>
      <c r="AW83" s="234"/>
      <c r="AX83" s="234"/>
      <c r="AY83" s="234"/>
      <c r="AZ83" s="234"/>
      <c r="BA83" s="234"/>
      <c r="BB83" s="234"/>
      <c r="BC83" s="234"/>
      <c r="BD83" s="234"/>
      <c r="BE83" s="234"/>
      <c r="BF83" s="234"/>
      <c r="BG83" s="234"/>
      <c r="BH83" s="234"/>
      <c r="BI83" s="234"/>
      <c r="BJ83" s="234"/>
      <c r="BK83" s="234"/>
      <c r="BL83" s="234"/>
      <c r="BM83" s="234"/>
      <c r="BN83" s="234"/>
      <c r="BO83" s="234"/>
      <c r="BP83" s="234"/>
      <c r="BQ83" s="234"/>
      <c r="BR83" s="234"/>
      <c r="BS83" s="234"/>
      <c r="BT83" s="234"/>
      <c r="BU83" s="234"/>
      <c r="BV83" s="234"/>
      <c r="BW83" s="234"/>
      <c r="BX83" s="234"/>
      <c r="BY83" s="234"/>
      <c r="BZ83" s="234"/>
      <c r="CA83" s="234"/>
      <c r="CB83" s="234"/>
      <c r="CC83" s="234"/>
      <c r="CD83" s="234"/>
      <c r="CE83" s="234"/>
      <c r="CF83" s="234"/>
      <c r="CG83" s="234"/>
      <c r="CH83" s="234"/>
      <c r="CI83" s="234"/>
      <c r="CJ83" s="234"/>
      <c r="CK83" s="234"/>
      <c r="CL83" s="234"/>
      <c r="CM83" s="234"/>
      <c r="CN83" s="234"/>
      <c r="CO83" s="234"/>
      <c r="CP83" s="248"/>
      <c r="CQ83" s="234"/>
      <c r="CR83" s="234"/>
      <c r="CS83" s="234"/>
      <c r="CT83" s="234"/>
      <c r="CU83" s="234"/>
      <c r="CV83" s="234"/>
      <c r="CW83" s="234"/>
      <c r="CX83" s="234"/>
      <c r="CY83" s="234"/>
      <c r="CZ83" s="234"/>
      <c r="DA83" s="234"/>
      <c r="DB83" s="234"/>
      <c r="DC83" s="234"/>
      <c r="DD83" s="234"/>
      <c r="DE83" s="234"/>
      <c r="DF83" s="234"/>
      <c r="DG83" s="234"/>
      <c r="DH83" s="234"/>
      <c r="DI83" s="234"/>
      <c r="DJ83" s="234"/>
      <c r="DK83" s="234"/>
      <c r="DL83" s="234"/>
      <c r="DM83" s="234"/>
      <c r="DN83" s="234"/>
      <c r="DO83" s="234"/>
      <c r="DP83" s="234"/>
      <c r="DQ83" s="234"/>
      <c r="DR83" s="234"/>
      <c r="DS83" s="234"/>
      <c r="DT83" s="234"/>
      <c r="DU83" s="234"/>
      <c r="DV83" s="441"/>
      <c r="DW83" s="234"/>
      <c r="DX83" s="234"/>
      <c r="DY83" s="234"/>
      <c r="DZ83" s="234"/>
      <c r="EA83" s="234"/>
      <c r="EB83" s="234"/>
      <c r="EC83" s="234"/>
      <c r="ED83" s="234"/>
      <c r="EE83" s="234"/>
      <c r="EF83" s="234"/>
      <c r="EG83" s="234"/>
      <c r="EH83" s="234"/>
      <c r="EI83" s="234"/>
      <c r="EJ83" s="234"/>
      <c r="EK83" s="234"/>
      <c r="EL83" s="234"/>
      <c r="EM83" s="234"/>
      <c r="EN83" s="234"/>
      <c r="EO83" s="234"/>
      <c r="EP83" s="234"/>
      <c r="EQ83" s="234"/>
      <c r="ER83" s="234"/>
      <c r="ES83" s="234"/>
      <c r="ET83" s="234"/>
      <c r="EU83" s="234"/>
      <c r="EV83" s="234"/>
      <c r="EW83" s="234"/>
      <c r="EX83" s="234"/>
      <c r="EY83" s="234"/>
      <c r="EZ83" s="234"/>
      <c r="FA83" s="234"/>
      <c r="FB83" s="234"/>
      <c r="FC83" s="234"/>
      <c r="FD83" s="234"/>
      <c r="FE83" s="234"/>
      <c r="FF83" s="234"/>
      <c r="FG83" s="234"/>
      <c r="FH83" s="234"/>
      <c r="FI83" s="234"/>
      <c r="FJ83" s="234"/>
      <c r="FK83" s="234"/>
      <c r="FL83" s="234"/>
      <c r="FM83" s="234"/>
      <c r="FN83" s="234"/>
      <c r="FO83" s="234"/>
      <c r="FP83" s="234"/>
      <c r="FQ83" s="234"/>
      <c r="FR83" s="234"/>
      <c r="FS83" s="234"/>
      <c r="FT83" s="234"/>
      <c r="FU83" s="234"/>
      <c r="FV83" s="234"/>
      <c r="FW83" s="234"/>
      <c r="FX83" s="234"/>
      <c r="FY83" s="234"/>
      <c r="FZ83" s="234"/>
      <c r="GA83" s="234"/>
      <c r="GB83" s="234"/>
      <c r="GC83" s="234"/>
      <c r="GD83" s="234"/>
      <c r="GE83" s="234"/>
      <c r="GF83" s="234"/>
      <c r="GG83" s="234"/>
      <c r="GH83" s="234"/>
      <c r="GI83" s="234"/>
      <c r="GJ83" s="234"/>
      <c r="GK83" s="234"/>
      <c r="GL83" s="234"/>
      <c r="GM83" s="234"/>
      <c r="GN83" s="234"/>
      <c r="GO83" s="234"/>
      <c r="GP83" s="234"/>
      <c r="GQ83" s="234"/>
      <c r="GR83" s="234"/>
      <c r="GS83" s="234"/>
      <c r="GT83" s="234"/>
      <c r="GU83" s="234"/>
      <c r="GV83" s="234"/>
      <c r="GW83" s="234"/>
      <c r="GX83" s="234"/>
      <c r="GY83" s="234"/>
      <c r="GZ83" s="234"/>
      <c r="HA83" s="234"/>
      <c r="HB83" s="234"/>
      <c r="HC83" s="234"/>
      <c r="HD83" s="234"/>
      <c r="HE83" s="234"/>
      <c r="HF83" s="234"/>
      <c r="HG83" s="234"/>
      <c r="HH83" s="234"/>
      <c r="HI83" s="234"/>
      <c r="HJ83" s="234"/>
      <c r="HK83" s="234"/>
      <c r="HL83" s="234"/>
      <c r="HM83" s="234"/>
      <c r="HN83" s="234"/>
      <c r="HO83" s="234"/>
      <c r="HP83" s="234"/>
      <c r="HQ83" s="234"/>
      <c r="HR83" s="234"/>
      <c r="HS83" s="234"/>
      <c r="HT83" s="234"/>
    </row>
    <row r="84" spans="1:228" s="244"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959"/>
      <c r="AK84" s="1000"/>
      <c r="AL84" s="41" t="s">
        <v>137</v>
      </c>
      <c r="AM84" s="947"/>
      <c r="AN84" s="947"/>
      <c r="AO84" s="947"/>
      <c r="AP84" s="41">
        <f t="shared" si="31"/>
        <v>0</v>
      </c>
      <c r="AQ84" s="45">
        <f>AO81-AP84</f>
        <v>2</v>
      </c>
      <c r="AR84"/>
      <c r="AS84" s="236"/>
      <c r="AT84" s="234"/>
      <c r="AU84" s="234"/>
      <c r="AV84" s="234"/>
      <c r="AW84" s="234"/>
      <c r="AX84" s="234"/>
      <c r="AY84" s="234"/>
      <c r="AZ84" s="234"/>
      <c r="BA84" s="234"/>
      <c r="BB84" s="234"/>
      <c r="BC84" s="234"/>
      <c r="BD84" s="234"/>
      <c r="BE84" s="234"/>
      <c r="BF84" s="234"/>
      <c r="BG84" s="234"/>
      <c r="BH84" s="234"/>
      <c r="BI84" s="234"/>
      <c r="BJ84" s="234"/>
      <c r="BK84" s="234"/>
      <c r="BL84" s="234"/>
      <c r="BM84" s="234"/>
      <c r="BN84" s="234"/>
      <c r="BO84" s="234"/>
      <c r="BP84" s="234"/>
      <c r="BQ84" s="234"/>
      <c r="BR84" s="234"/>
      <c r="BS84" s="234"/>
      <c r="BT84" s="234"/>
      <c r="BU84" s="234"/>
      <c r="BV84" s="234"/>
      <c r="BW84" s="234"/>
      <c r="BX84" s="234"/>
      <c r="BY84" s="234"/>
      <c r="BZ84" s="234"/>
      <c r="CA84" s="234"/>
      <c r="CB84" s="234"/>
      <c r="CC84" s="234"/>
      <c r="CD84" s="234"/>
      <c r="CE84" s="234"/>
      <c r="CF84" s="234"/>
      <c r="CG84" s="234"/>
      <c r="CH84" s="234"/>
      <c r="CI84" s="234"/>
      <c r="CJ84" s="234"/>
      <c r="CK84" s="234"/>
      <c r="CL84" s="234"/>
      <c r="CM84" s="234"/>
      <c r="CN84" s="234"/>
      <c r="CO84" s="234"/>
      <c r="CP84" s="248"/>
      <c r="CQ84" s="242"/>
      <c r="CR84" s="242"/>
      <c r="CS84" s="242"/>
      <c r="CT84" s="242"/>
      <c r="CU84" s="242"/>
      <c r="CV84" s="242"/>
      <c r="CW84" s="242"/>
      <c r="CX84" s="242"/>
      <c r="CY84" s="242"/>
      <c r="CZ84" s="242"/>
      <c r="DA84" s="242"/>
      <c r="DB84" s="242"/>
      <c r="DC84" s="242"/>
      <c r="DD84" s="242"/>
      <c r="DE84" s="242"/>
      <c r="DF84" s="242"/>
      <c r="DG84" s="242"/>
      <c r="DH84" s="242"/>
      <c r="DI84" s="242"/>
      <c r="DJ84" s="242"/>
      <c r="DK84" s="242"/>
      <c r="DL84" s="242"/>
      <c r="DM84" s="242"/>
      <c r="DN84" s="242"/>
      <c r="DO84" s="242"/>
      <c r="DP84" s="242"/>
      <c r="DQ84" s="242"/>
      <c r="DR84" s="242"/>
      <c r="DS84" s="242"/>
      <c r="DT84" s="242"/>
      <c r="DU84" s="451"/>
      <c r="DV84" s="242"/>
      <c r="DW84" s="242"/>
      <c r="DX84" s="242"/>
      <c r="DY84" s="242"/>
      <c r="DZ84" s="242"/>
      <c r="EA84" s="242"/>
      <c r="EB84" s="242"/>
      <c r="EC84" s="242"/>
      <c r="ED84" s="242"/>
      <c r="EE84" s="242"/>
      <c r="EF84" s="242"/>
      <c r="EG84" s="242"/>
      <c r="EH84" s="242"/>
      <c r="EI84" s="242"/>
      <c r="EJ84" s="242"/>
      <c r="EK84" s="242"/>
      <c r="EL84" s="242"/>
      <c r="EM84" s="242"/>
      <c r="EN84" s="242"/>
      <c r="EO84" s="242"/>
      <c r="EP84" s="242"/>
      <c r="EQ84" s="242"/>
      <c r="ER84" s="242"/>
      <c r="ES84" s="242"/>
      <c r="ET84" s="242"/>
      <c r="EU84" s="242"/>
      <c r="EV84" s="242"/>
      <c r="EW84" s="242"/>
      <c r="EX84" s="242"/>
      <c r="EY84" s="242"/>
      <c r="EZ84" s="242"/>
      <c r="FA84" s="242"/>
      <c r="FB84" s="242"/>
      <c r="FC84" s="242"/>
      <c r="FD84" s="242"/>
      <c r="FE84" s="242"/>
      <c r="FF84" s="242"/>
      <c r="FG84" s="242"/>
      <c r="FH84" s="242"/>
      <c r="FI84" s="242"/>
      <c r="FJ84" s="242"/>
      <c r="FK84" s="242"/>
      <c r="FL84" s="242"/>
      <c r="FM84" s="242"/>
      <c r="FN84" s="242"/>
      <c r="FO84" s="242"/>
      <c r="FP84" s="242"/>
      <c r="FQ84" s="242"/>
      <c r="FR84" s="242"/>
      <c r="FS84" s="242"/>
      <c r="FT84" s="242"/>
      <c r="FU84" s="242"/>
      <c r="FV84" s="242"/>
      <c r="FW84" s="242"/>
      <c r="FX84" s="242"/>
      <c r="FY84" s="242"/>
      <c r="FZ84" s="242"/>
      <c r="GA84" s="242"/>
      <c r="GB84" s="242"/>
      <c r="GC84" s="242"/>
      <c r="GD84" s="242"/>
      <c r="GE84" s="242"/>
      <c r="GF84" s="242"/>
      <c r="GG84" s="242"/>
      <c r="GH84" s="242"/>
      <c r="GI84" s="242"/>
      <c r="GJ84" s="242"/>
      <c r="GK84" s="242"/>
      <c r="GL84" s="242"/>
      <c r="GM84" s="242"/>
      <c r="GN84" s="242"/>
      <c r="GO84" s="242"/>
      <c r="GP84" s="242"/>
      <c r="GQ84" s="242"/>
      <c r="GR84" s="242"/>
      <c r="GS84" s="242"/>
      <c r="GT84" s="242"/>
      <c r="GU84" s="242"/>
      <c r="GV84" s="242"/>
      <c r="GW84" s="242"/>
      <c r="GX84" s="242"/>
      <c r="GY84" s="242"/>
      <c r="GZ84" s="242"/>
      <c r="HA84" s="242"/>
      <c r="HB84" s="242"/>
      <c r="HC84" s="242"/>
      <c r="HD84" s="242"/>
      <c r="HE84" s="242"/>
      <c r="HF84" s="242"/>
      <c r="HG84" s="242"/>
      <c r="HH84" s="242"/>
      <c r="HI84" s="242"/>
      <c r="HJ84" s="242"/>
      <c r="HK84" s="242"/>
      <c r="HL84" s="242"/>
      <c r="HM84" s="242"/>
      <c r="HN84" s="242"/>
      <c r="HO84" s="242"/>
      <c r="HP84" s="242"/>
      <c r="HQ84" s="242"/>
      <c r="HR84" s="242"/>
      <c r="HS84" s="242"/>
      <c r="HT84" s="242"/>
    </row>
    <row r="85" spans="1:228" s="250"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956">
        <v>21</v>
      </c>
      <c r="AK85" s="1001" t="s">
        <v>151</v>
      </c>
      <c r="AL85" s="42" t="s">
        <v>132</v>
      </c>
      <c r="AM85" s="945" t="s">
        <v>35</v>
      </c>
      <c r="AN85" s="948">
        <v>1</v>
      </c>
      <c r="AO85" s="948">
        <v>1</v>
      </c>
      <c r="AP85" s="42">
        <f t="shared" si="31"/>
        <v>0</v>
      </c>
      <c r="AQ85" s="43">
        <f>AO85-AP85</f>
        <v>1</v>
      </c>
      <c r="AR85" s="454"/>
      <c r="AS85" s="441"/>
      <c r="AT85" s="234"/>
      <c r="AU85" s="234"/>
      <c r="AV85" s="234"/>
      <c r="AW85" s="234"/>
      <c r="AX85" s="234"/>
      <c r="AY85" s="234"/>
      <c r="AZ85" s="234"/>
      <c r="BA85" s="234"/>
      <c r="BB85" s="234"/>
      <c r="BC85" s="234"/>
      <c r="BD85" s="234"/>
      <c r="BE85" s="234"/>
      <c r="BF85" s="234"/>
      <c r="BG85" s="234"/>
      <c r="BH85" s="234"/>
      <c r="BI85" s="234"/>
      <c r="BJ85" s="234"/>
      <c r="BK85" s="234"/>
      <c r="BL85" s="234"/>
      <c r="BM85" s="234"/>
      <c r="BN85" s="234"/>
      <c r="BO85" s="234"/>
      <c r="BP85" s="234"/>
      <c r="BQ85" s="234"/>
      <c r="BR85" s="234"/>
      <c r="BS85" s="234"/>
      <c r="BT85" s="234"/>
      <c r="BU85" s="234"/>
      <c r="BV85" s="234"/>
      <c r="BW85" s="234"/>
      <c r="BX85" s="234"/>
      <c r="BY85" s="234"/>
      <c r="BZ85" s="234"/>
      <c r="CA85" s="234"/>
      <c r="CB85" s="234"/>
      <c r="CC85" s="234"/>
      <c r="CD85" s="234"/>
      <c r="CE85" s="234"/>
      <c r="CF85" s="234"/>
      <c r="CG85" s="234"/>
      <c r="CH85" s="234"/>
      <c r="CI85" s="234"/>
      <c r="CJ85" s="234"/>
      <c r="CK85" s="234"/>
      <c r="CL85" s="234"/>
      <c r="CM85" s="234"/>
      <c r="CN85" s="234"/>
      <c r="CO85" s="234"/>
      <c r="CP85" s="248"/>
      <c r="CQ85" s="239"/>
      <c r="CR85" s="239"/>
      <c r="CS85" s="239"/>
      <c r="CT85" s="239"/>
      <c r="CU85" s="239"/>
      <c r="CV85" s="239"/>
      <c r="CW85" s="239"/>
      <c r="CX85" s="239"/>
      <c r="CY85" s="239"/>
      <c r="CZ85" s="239"/>
      <c r="DA85" s="239"/>
      <c r="DB85" s="239"/>
      <c r="DC85" s="239"/>
      <c r="DD85" s="239"/>
      <c r="DE85" s="239"/>
      <c r="DF85" s="239"/>
      <c r="DG85" s="239"/>
      <c r="DH85" s="239"/>
      <c r="DI85" s="239"/>
      <c r="DJ85" s="239"/>
      <c r="DK85" s="239"/>
      <c r="DL85" s="239"/>
      <c r="DM85" s="239"/>
      <c r="DN85" s="239"/>
      <c r="DO85" s="239"/>
      <c r="DP85" s="239"/>
      <c r="DQ85" s="239"/>
      <c r="DR85" s="239"/>
      <c r="DS85" s="239"/>
      <c r="DT85" s="239"/>
      <c r="DU85" s="239"/>
      <c r="DV85" s="442"/>
      <c r="DW85" s="239"/>
      <c r="DX85" s="239"/>
      <c r="DY85" s="239"/>
      <c r="DZ85" s="239"/>
      <c r="EA85" s="239"/>
      <c r="EB85" s="239"/>
      <c r="EC85" s="239"/>
      <c r="ED85" s="239"/>
      <c r="EE85" s="239"/>
      <c r="EF85" s="239"/>
      <c r="EG85" s="239"/>
      <c r="EH85" s="239"/>
      <c r="EI85" s="239"/>
      <c r="EJ85" s="239"/>
      <c r="EK85" s="239"/>
      <c r="EL85" s="239"/>
      <c r="EM85" s="239"/>
      <c r="EN85" s="239"/>
      <c r="EO85" s="239"/>
      <c r="EP85" s="239"/>
      <c r="EQ85" s="239"/>
      <c r="ER85" s="239"/>
      <c r="ES85" s="239"/>
      <c r="ET85" s="239"/>
      <c r="EU85" s="239"/>
      <c r="EV85" s="239"/>
      <c r="EW85" s="239"/>
      <c r="EX85" s="239"/>
      <c r="EY85" s="239"/>
      <c r="EZ85" s="239"/>
      <c r="FA85" s="239"/>
      <c r="FB85" s="239"/>
      <c r="FC85" s="239"/>
      <c r="FD85" s="239"/>
      <c r="FE85" s="239"/>
      <c r="FF85" s="239"/>
      <c r="FG85" s="239"/>
      <c r="FH85" s="239"/>
      <c r="FI85" s="239"/>
      <c r="FJ85" s="239"/>
      <c r="FK85" s="239"/>
      <c r="FL85" s="239"/>
      <c r="FM85" s="239"/>
      <c r="FN85" s="239"/>
      <c r="FO85" s="239"/>
      <c r="FP85" s="239"/>
      <c r="FQ85" s="239"/>
      <c r="FR85" s="239"/>
      <c r="FS85" s="239"/>
      <c r="FT85" s="239"/>
      <c r="FU85" s="239"/>
      <c r="FV85" s="239"/>
      <c r="FW85" s="239"/>
      <c r="FX85" s="239"/>
      <c r="FY85" s="239"/>
      <c r="FZ85" s="239"/>
      <c r="GA85" s="239"/>
      <c r="GB85" s="239"/>
      <c r="GC85" s="239"/>
      <c r="GD85" s="239"/>
      <c r="GE85" s="239"/>
      <c r="GF85" s="239"/>
      <c r="GG85" s="239"/>
      <c r="GH85" s="239"/>
      <c r="GI85" s="239"/>
      <c r="GJ85" s="239"/>
      <c r="GK85" s="239"/>
      <c r="GL85" s="239"/>
      <c r="GM85" s="239"/>
      <c r="GN85" s="239"/>
      <c r="GO85" s="239"/>
      <c r="GP85" s="239"/>
      <c r="GQ85" s="239"/>
      <c r="GR85" s="239"/>
      <c r="GS85" s="239"/>
      <c r="GT85" s="239"/>
      <c r="GU85" s="239"/>
      <c r="GV85" s="239"/>
      <c r="GW85" s="239"/>
      <c r="GX85" s="239"/>
      <c r="GY85" s="239"/>
      <c r="GZ85" s="239"/>
      <c r="HA85" s="239"/>
      <c r="HB85" s="239"/>
      <c r="HC85" s="239"/>
      <c r="HD85" s="239"/>
      <c r="HE85" s="239"/>
      <c r="HF85" s="239"/>
      <c r="HG85" s="239"/>
      <c r="HH85" s="239"/>
      <c r="HI85" s="239"/>
      <c r="HJ85" s="239"/>
      <c r="HK85" s="239"/>
      <c r="HL85" s="239"/>
      <c r="HM85" s="239"/>
      <c r="HN85" s="239"/>
      <c r="HO85" s="239"/>
      <c r="HP85" s="239"/>
      <c r="HQ85" s="239"/>
      <c r="HR85" s="239"/>
      <c r="HS85" s="239"/>
      <c r="HT85" s="239"/>
    </row>
    <row r="86" spans="1:228">
      <c r="AJ86" s="958"/>
      <c r="AK86" s="1002"/>
      <c r="AL86" s="8" t="s">
        <v>124</v>
      </c>
      <c r="AM86" s="946"/>
      <c r="AN86" s="949"/>
      <c r="AO86" s="949"/>
      <c r="AP86" s="8">
        <f t="shared" si="31"/>
        <v>0</v>
      </c>
      <c r="AQ86" s="44">
        <f>AO85-AP86</f>
        <v>1</v>
      </c>
      <c r="AR86" s="454"/>
      <c r="AS86" s="441"/>
      <c r="AT86" s="234"/>
      <c r="AU86" s="234"/>
      <c r="AV86" s="234"/>
      <c r="AW86" s="234"/>
      <c r="AX86" s="234"/>
      <c r="AY86" s="234"/>
      <c r="AZ86" s="234"/>
      <c r="BA86" s="234"/>
      <c r="BB86" s="234"/>
      <c r="BC86" s="234"/>
      <c r="BD86" s="234"/>
      <c r="BE86" s="234"/>
      <c r="BF86" s="234"/>
      <c r="BG86" s="234"/>
      <c r="BH86" s="234"/>
      <c r="BI86" s="234"/>
      <c r="BJ86" s="234"/>
      <c r="BK86" s="234"/>
      <c r="BL86" s="234"/>
      <c r="BM86" s="234"/>
      <c r="BN86" s="234"/>
      <c r="BO86" s="234"/>
      <c r="BP86" s="234"/>
      <c r="BQ86" s="234"/>
      <c r="BR86" s="234"/>
      <c r="BS86" s="234"/>
      <c r="BT86" s="234"/>
      <c r="BU86" s="234"/>
      <c r="BV86" s="234"/>
      <c r="BW86" s="234"/>
      <c r="BX86" s="234"/>
      <c r="BY86" s="234"/>
      <c r="BZ86" s="234"/>
      <c r="CA86" s="234"/>
      <c r="CB86" s="234"/>
      <c r="CC86" s="234"/>
      <c r="CD86" s="234"/>
      <c r="CE86" s="234"/>
      <c r="CF86" s="234"/>
      <c r="CG86" s="234"/>
      <c r="CH86" s="234"/>
      <c r="CI86" s="234"/>
      <c r="CJ86" s="234"/>
      <c r="CK86" s="234"/>
      <c r="CL86" s="234"/>
      <c r="CM86" s="234"/>
      <c r="CN86" s="234"/>
      <c r="CO86" s="234"/>
      <c r="CP86" s="248"/>
      <c r="CQ86" s="234"/>
      <c r="CR86" s="234"/>
      <c r="CS86" s="234"/>
      <c r="CT86" s="234"/>
      <c r="CU86" s="234"/>
      <c r="CV86" s="234"/>
      <c r="CW86" s="234"/>
      <c r="CX86" s="234"/>
      <c r="CY86" s="234"/>
      <c r="CZ86" s="234"/>
      <c r="DA86" s="234"/>
      <c r="DB86" s="234"/>
      <c r="DC86" s="234"/>
      <c r="DD86" s="234"/>
      <c r="DE86" s="234"/>
      <c r="DF86" s="234"/>
      <c r="DG86" s="234"/>
      <c r="DH86" s="234"/>
      <c r="DI86" s="234"/>
      <c r="DJ86" s="234"/>
      <c r="DK86" s="234"/>
      <c r="DL86" s="234"/>
      <c r="DM86" s="234"/>
      <c r="DN86" s="234"/>
      <c r="DO86" s="234"/>
      <c r="DP86" s="234"/>
      <c r="DQ86" s="234"/>
      <c r="DR86" s="234"/>
      <c r="DS86" s="234"/>
      <c r="DT86" s="234"/>
      <c r="DU86" s="234"/>
      <c r="DV86" s="441"/>
      <c r="DW86" s="234"/>
      <c r="DX86" s="234"/>
      <c r="DY86" s="234"/>
      <c r="DZ86" s="234"/>
      <c r="EA86" s="234"/>
      <c r="EB86" s="234"/>
      <c r="EC86" s="234"/>
      <c r="ED86" s="234"/>
      <c r="EE86" s="234"/>
      <c r="EF86" s="234"/>
      <c r="EG86" s="234"/>
      <c r="EH86" s="234"/>
      <c r="EI86" s="234"/>
      <c r="EJ86" s="234"/>
      <c r="EK86" s="234"/>
      <c r="EL86" s="234"/>
      <c r="EM86" s="234"/>
      <c r="EN86" s="234"/>
      <c r="EO86" s="234"/>
      <c r="EP86" s="234"/>
      <c r="EQ86" s="234"/>
      <c r="ER86" s="234"/>
      <c r="ES86" s="234"/>
      <c r="ET86" s="234"/>
      <c r="EU86" s="234"/>
      <c r="EV86" s="234"/>
      <c r="EW86" s="234"/>
      <c r="EX86" s="234"/>
      <c r="EY86" s="234"/>
      <c r="EZ86" s="234"/>
      <c r="FA86" s="234"/>
      <c r="FB86" s="234"/>
      <c r="FC86" s="234"/>
      <c r="FD86" s="234"/>
      <c r="FE86" s="234"/>
      <c r="FF86" s="234"/>
      <c r="FG86" s="234"/>
      <c r="FH86" s="234"/>
      <c r="FI86" s="234"/>
      <c r="FJ86" s="234"/>
      <c r="FK86" s="234"/>
      <c r="FL86" s="234"/>
      <c r="FM86" s="234"/>
      <c r="FN86" s="234"/>
      <c r="FO86" s="234"/>
      <c r="FP86" s="234"/>
      <c r="FQ86" s="234"/>
      <c r="FR86" s="234"/>
      <c r="FS86" s="234"/>
      <c r="FT86" s="234"/>
      <c r="FU86" s="234"/>
      <c r="FV86" s="234"/>
      <c r="FW86" s="234"/>
      <c r="FX86" s="234"/>
      <c r="FY86" s="234"/>
      <c r="FZ86" s="234"/>
      <c r="GA86" s="234"/>
      <c r="GB86" s="234"/>
      <c r="GC86" s="234"/>
      <c r="GD86" s="234"/>
      <c r="GE86" s="234"/>
      <c r="GF86" s="234"/>
      <c r="GG86" s="234"/>
      <c r="GH86" s="234"/>
      <c r="GI86" s="234"/>
      <c r="GJ86" s="234"/>
      <c r="GK86" s="234"/>
      <c r="GL86" s="234"/>
      <c r="GM86" s="234"/>
      <c r="GN86" s="234"/>
      <c r="GO86" s="234"/>
      <c r="GP86" s="234"/>
      <c r="GQ86" s="234"/>
      <c r="GR86" s="234"/>
      <c r="GS86" s="234"/>
      <c r="GT86" s="234"/>
      <c r="GU86" s="234"/>
      <c r="GV86" s="234"/>
      <c r="GW86" s="234"/>
      <c r="GX86" s="234"/>
      <c r="GY86" s="234"/>
      <c r="GZ86" s="234"/>
      <c r="HA86" s="234"/>
      <c r="HB86" s="234"/>
      <c r="HC86" s="234"/>
      <c r="HD86" s="234"/>
      <c r="HE86" s="234"/>
      <c r="HF86" s="234"/>
      <c r="HG86" s="234"/>
      <c r="HH86" s="234"/>
      <c r="HI86" s="234"/>
      <c r="HJ86" s="234"/>
      <c r="HK86" s="234"/>
      <c r="HL86" s="234"/>
      <c r="HM86" s="234"/>
      <c r="HN86" s="234"/>
      <c r="HO86" s="234"/>
      <c r="HP86" s="234"/>
      <c r="HQ86" s="234"/>
      <c r="HR86" s="234"/>
      <c r="HS86" s="234"/>
      <c r="HT86" s="234"/>
    </row>
    <row r="87" spans="1:228">
      <c r="AJ87" s="958"/>
      <c r="AK87" s="1002"/>
      <c r="AL87" s="8" t="s">
        <v>135</v>
      </c>
      <c r="AM87" s="946"/>
      <c r="AN87" s="949"/>
      <c r="AO87" s="949"/>
      <c r="AP87" s="8">
        <f t="shared" si="31"/>
        <v>0</v>
      </c>
      <c r="AQ87" s="44">
        <f>AO85-AP87</f>
        <v>1</v>
      </c>
      <c r="AR87" s="454"/>
      <c r="AS87" s="441"/>
      <c r="AT87" s="234"/>
      <c r="AU87" s="234"/>
      <c r="AV87" s="234"/>
      <c r="AW87" s="234"/>
      <c r="AX87" s="234"/>
      <c r="AY87" s="234"/>
      <c r="AZ87" s="234"/>
      <c r="BA87" s="234"/>
      <c r="BB87" s="234"/>
      <c r="BC87" s="234"/>
      <c r="BD87" s="234"/>
      <c r="BE87" s="234"/>
      <c r="BF87" s="234"/>
      <c r="BG87" s="234"/>
      <c r="BH87" s="234"/>
      <c r="BI87" s="234"/>
      <c r="BJ87" s="234"/>
      <c r="BK87" s="234"/>
      <c r="BL87" s="234"/>
      <c r="BM87" s="234"/>
      <c r="BN87" s="234"/>
      <c r="BO87" s="234"/>
      <c r="BP87" s="234"/>
      <c r="BQ87" s="234"/>
      <c r="BR87" s="234"/>
      <c r="BS87" s="234"/>
      <c r="BT87" s="234"/>
      <c r="BU87" s="234"/>
      <c r="BV87" s="234"/>
      <c r="BW87" s="234"/>
      <c r="BX87" s="234"/>
      <c r="BY87" s="234"/>
      <c r="BZ87" s="234"/>
      <c r="CA87" s="234"/>
      <c r="CB87" s="234"/>
      <c r="CC87" s="234"/>
      <c r="CD87" s="234"/>
      <c r="CE87" s="234"/>
      <c r="CF87" s="234"/>
      <c r="CG87" s="234"/>
      <c r="CH87" s="234"/>
      <c r="CI87" s="234"/>
      <c r="CJ87" s="234"/>
      <c r="CK87" s="234"/>
      <c r="CL87" s="234"/>
      <c r="CM87" s="234"/>
      <c r="CN87" s="234"/>
      <c r="CO87" s="234"/>
      <c r="CP87" s="248"/>
      <c r="CQ87" s="234"/>
      <c r="CR87" s="234"/>
      <c r="CS87" s="234"/>
      <c r="CT87" s="234"/>
      <c r="CU87" s="234"/>
      <c r="CV87" s="234"/>
      <c r="CW87" s="234"/>
      <c r="CX87" s="234"/>
      <c r="CY87" s="234"/>
      <c r="CZ87" s="234"/>
      <c r="DA87" s="234"/>
      <c r="DB87" s="234"/>
      <c r="DC87" s="234"/>
      <c r="DD87" s="234"/>
      <c r="DE87" s="234"/>
      <c r="DF87" s="234"/>
      <c r="DG87" s="234"/>
      <c r="DH87" s="234"/>
      <c r="DI87" s="234"/>
      <c r="DJ87" s="234"/>
      <c r="DK87" s="234"/>
      <c r="DL87" s="234"/>
      <c r="DM87" s="234"/>
      <c r="DN87" s="234"/>
      <c r="DO87" s="234"/>
      <c r="DP87" s="234"/>
      <c r="DQ87" s="234"/>
      <c r="DR87" s="234"/>
      <c r="DS87" s="234"/>
      <c r="DT87" s="234"/>
      <c r="DU87" s="234"/>
      <c r="DV87" s="441"/>
      <c r="DW87" s="234"/>
      <c r="DX87" s="234"/>
      <c r="DY87" s="234"/>
      <c r="DZ87" s="234"/>
      <c r="EA87" s="234"/>
      <c r="EB87" s="234"/>
      <c r="EC87" s="234"/>
      <c r="ED87" s="234"/>
      <c r="EE87" s="234"/>
      <c r="EF87" s="234"/>
      <c r="EG87" s="234"/>
      <c r="EH87" s="234"/>
      <c r="EI87" s="234"/>
      <c r="EJ87" s="234"/>
      <c r="EK87" s="234"/>
      <c r="EL87" s="234"/>
      <c r="EM87" s="234"/>
      <c r="EN87" s="234"/>
      <c r="EO87" s="234"/>
      <c r="EP87" s="234"/>
      <c r="EQ87" s="234"/>
      <c r="ER87" s="234"/>
      <c r="ES87" s="234"/>
      <c r="ET87" s="234"/>
      <c r="EU87" s="234"/>
      <c r="EV87" s="234"/>
      <c r="EW87" s="234"/>
      <c r="EX87" s="234"/>
      <c r="EY87" s="234"/>
      <c r="EZ87" s="234"/>
      <c r="FA87" s="234"/>
      <c r="FB87" s="234"/>
      <c r="FC87" s="234"/>
      <c r="FD87" s="234"/>
      <c r="FE87" s="234"/>
      <c r="FF87" s="234"/>
      <c r="FG87" s="234"/>
      <c r="FH87" s="234"/>
      <c r="FI87" s="234"/>
      <c r="FJ87" s="234"/>
      <c r="FK87" s="234"/>
      <c r="FL87" s="234"/>
      <c r="FM87" s="234"/>
      <c r="FN87" s="234"/>
      <c r="FO87" s="234"/>
      <c r="FP87" s="234"/>
      <c r="FQ87" s="234"/>
      <c r="FR87" s="234"/>
      <c r="FS87" s="234"/>
      <c r="FT87" s="234"/>
      <c r="FU87" s="234"/>
      <c r="FV87" s="234"/>
      <c r="FW87" s="234"/>
      <c r="FX87" s="234"/>
      <c r="FY87" s="234"/>
      <c r="FZ87" s="234"/>
      <c r="GA87" s="234"/>
      <c r="GB87" s="234"/>
      <c r="GC87" s="234"/>
      <c r="GD87" s="234"/>
      <c r="GE87" s="234"/>
      <c r="GF87" s="234"/>
      <c r="GG87" s="234"/>
      <c r="GH87" s="234"/>
      <c r="GI87" s="234"/>
      <c r="GJ87" s="234"/>
      <c r="GK87" s="234"/>
      <c r="GL87" s="234"/>
      <c r="GM87" s="234"/>
      <c r="GN87" s="234"/>
      <c r="GO87" s="234"/>
      <c r="GP87" s="234"/>
      <c r="GQ87" s="234"/>
      <c r="GR87" s="234"/>
      <c r="GS87" s="234"/>
      <c r="GT87" s="234"/>
      <c r="GU87" s="234"/>
      <c r="GV87" s="234"/>
      <c r="GW87" s="234"/>
      <c r="GX87" s="234"/>
      <c r="GY87" s="234"/>
      <c r="GZ87" s="234"/>
      <c r="HA87" s="234"/>
      <c r="HB87" s="234"/>
      <c r="HC87" s="234"/>
      <c r="HD87" s="234"/>
      <c r="HE87" s="234"/>
      <c r="HF87" s="234"/>
      <c r="HG87" s="234"/>
      <c r="HH87" s="234"/>
      <c r="HI87" s="234"/>
      <c r="HJ87" s="234"/>
      <c r="HK87" s="234"/>
      <c r="HL87" s="234"/>
      <c r="HM87" s="234"/>
      <c r="HN87" s="234"/>
      <c r="HO87" s="234"/>
      <c r="HP87" s="234"/>
      <c r="HQ87" s="234"/>
      <c r="HR87" s="234"/>
      <c r="HS87" s="234"/>
      <c r="HT87" s="234"/>
    </row>
    <row r="88" spans="1:228" s="244"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959"/>
      <c r="AK88" s="1003"/>
      <c r="AL88" s="41" t="s">
        <v>162</v>
      </c>
      <c r="AM88" s="947"/>
      <c r="AN88" s="950"/>
      <c r="AO88" s="950"/>
      <c r="AP88" s="41">
        <f t="shared" si="31"/>
        <v>0</v>
      </c>
      <c r="AQ88" s="45">
        <f>AO85-AP88</f>
        <v>1</v>
      </c>
      <c r="AR88" s="454"/>
      <c r="AS88" s="441"/>
      <c r="AT88" s="234"/>
      <c r="AU88" s="234"/>
      <c r="AV88" s="234"/>
      <c r="AW88" s="234"/>
      <c r="AX88" s="234"/>
      <c r="AY88" s="234"/>
      <c r="AZ88" s="234"/>
      <c r="BA88" s="234"/>
      <c r="BB88" s="234"/>
      <c r="BC88" s="234"/>
      <c r="BD88" s="234"/>
      <c r="BE88" s="234"/>
      <c r="BF88" s="234"/>
      <c r="BG88" s="234"/>
      <c r="BH88" s="234"/>
      <c r="BI88" s="234"/>
      <c r="BJ88" s="234"/>
      <c r="BK88" s="234"/>
      <c r="BL88" s="234"/>
      <c r="BM88" s="234"/>
      <c r="BN88" s="234"/>
      <c r="BO88" s="234"/>
      <c r="BP88" s="234"/>
      <c r="BQ88" s="234"/>
      <c r="BR88" s="234"/>
      <c r="BS88" s="234"/>
      <c r="BT88" s="234"/>
      <c r="BU88" s="234"/>
      <c r="BV88" s="234"/>
      <c r="BW88" s="234"/>
      <c r="BX88" s="234"/>
      <c r="BY88" s="234"/>
      <c r="BZ88" s="234"/>
      <c r="CA88" s="234"/>
      <c r="CB88" s="234"/>
      <c r="CC88" s="234"/>
      <c r="CD88" s="234"/>
      <c r="CE88" s="234"/>
      <c r="CF88" s="234"/>
      <c r="CG88" s="234"/>
      <c r="CH88" s="234"/>
      <c r="CI88" s="234"/>
      <c r="CJ88" s="234"/>
      <c r="CK88" s="234"/>
      <c r="CL88" s="234"/>
      <c r="CM88" s="234"/>
      <c r="CN88" s="234"/>
      <c r="CO88" s="234"/>
      <c r="CP88" s="248"/>
      <c r="CQ88" s="242"/>
      <c r="CR88" s="242"/>
      <c r="CS88" s="242"/>
      <c r="CT88" s="242"/>
      <c r="CU88" s="242"/>
      <c r="CV88" s="242"/>
      <c r="CW88" s="242"/>
      <c r="CX88" s="242"/>
      <c r="CY88" s="242"/>
      <c r="CZ88" s="242"/>
      <c r="DA88" s="242"/>
      <c r="DB88" s="242"/>
      <c r="DC88" s="242"/>
      <c r="DD88" s="242"/>
      <c r="DE88" s="242"/>
      <c r="DF88" s="242"/>
      <c r="DG88" s="242"/>
      <c r="DH88" s="242"/>
      <c r="DI88" s="242"/>
      <c r="DJ88" s="242"/>
      <c r="DK88" s="242"/>
      <c r="DL88" s="242"/>
      <c r="DM88" s="242"/>
      <c r="DN88" s="242"/>
      <c r="DO88" s="242"/>
      <c r="DP88" s="242"/>
      <c r="DQ88" s="242"/>
      <c r="DR88" s="242"/>
      <c r="DS88" s="242"/>
      <c r="DT88" s="242"/>
      <c r="DU88" s="242"/>
      <c r="DV88" s="443"/>
      <c r="DW88" s="242"/>
      <c r="DX88" s="242"/>
      <c r="DY88" s="242"/>
      <c r="DZ88" s="242"/>
      <c r="EA88" s="242"/>
      <c r="EB88" s="242"/>
      <c r="EC88" s="242"/>
      <c r="ED88" s="242"/>
      <c r="EE88" s="242"/>
      <c r="EF88" s="242"/>
      <c r="EG88" s="242"/>
      <c r="EH88" s="242"/>
      <c r="EI88" s="242"/>
      <c r="EJ88" s="242"/>
      <c r="EK88" s="242"/>
      <c r="EL88" s="242"/>
      <c r="EM88" s="242"/>
      <c r="EN88" s="242"/>
      <c r="EO88" s="242"/>
      <c r="EP88" s="242"/>
      <c r="EQ88" s="242"/>
      <c r="ER88" s="242"/>
      <c r="ES88" s="242"/>
      <c r="ET88" s="242"/>
      <c r="EU88" s="242"/>
      <c r="EV88" s="242"/>
      <c r="EW88" s="242"/>
      <c r="EX88" s="242"/>
      <c r="EY88" s="242"/>
      <c r="EZ88" s="242"/>
      <c r="FA88" s="242"/>
      <c r="FB88" s="242"/>
      <c r="FC88" s="242"/>
      <c r="FD88" s="242"/>
      <c r="FE88" s="242"/>
      <c r="FF88" s="242"/>
      <c r="FG88" s="242"/>
      <c r="FH88" s="242"/>
      <c r="FI88" s="242"/>
      <c r="FJ88" s="242"/>
      <c r="FK88" s="242"/>
      <c r="FL88" s="242"/>
      <c r="FM88" s="242"/>
      <c r="FN88" s="242"/>
      <c r="FO88" s="242"/>
      <c r="FP88" s="242"/>
      <c r="FQ88" s="242"/>
      <c r="FR88" s="242"/>
      <c r="FS88" s="242"/>
      <c r="FT88" s="242"/>
      <c r="FU88" s="242"/>
      <c r="FV88" s="242"/>
      <c r="FW88" s="242"/>
      <c r="FX88" s="242"/>
      <c r="FY88" s="242"/>
      <c r="FZ88" s="242"/>
      <c r="GA88" s="242"/>
      <c r="GB88" s="242"/>
      <c r="GC88" s="242"/>
      <c r="GD88" s="242"/>
      <c r="GE88" s="242"/>
      <c r="GF88" s="242"/>
      <c r="GG88" s="242"/>
      <c r="GH88" s="242"/>
      <c r="GI88" s="242"/>
      <c r="GJ88" s="242"/>
      <c r="GK88" s="242"/>
      <c r="GL88" s="242"/>
      <c r="GM88" s="242"/>
      <c r="GN88" s="242"/>
      <c r="GO88" s="242"/>
      <c r="GP88" s="242"/>
      <c r="GQ88" s="242"/>
      <c r="GR88" s="242"/>
      <c r="GS88" s="242"/>
      <c r="GT88" s="242"/>
      <c r="GU88" s="242"/>
      <c r="GV88" s="242"/>
      <c r="GW88" s="242"/>
      <c r="GX88" s="242"/>
      <c r="GY88" s="242"/>
      <c r="GZ88" s="242"/>
      <c r="HA88" s="242"/>
      <c r="HB88" s="242"/>
      <c r="HC88" s="242"/>
      <c r="HD88" s="242"/>
      <c r="HE88" s="242"/>
      <c r="HF88" s="242"/>
      <c r="HG88" s="242"/>
      <c r="HH88" s="242"/>
      <c r="HI88" s="242"/>
      <c r="HJ88" s="242"/>
      <c r="HK88" s="242"/>
      <c r="HL88" s="242"/>
      <c r="HM88" s="242"/>
      <c r="HN88" s="242"/>
      <c r="HO88" s="242"/>
      <c r="HP88" s="242"/>
      <c r="HQ88" s="242"/>
      <c r="HR88" s="242"/>
      <c r="HS88" s="242"/>
      <c r="HT88" s="242"/>
    </row>
    <row r="89" spans="1:228" s="250"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956">
        <v>22</v>
      </c>
      <c r="AK89" s="1001" t="s">
        <v>94</v>
      </c>
      <c r="AL89" s="42" t="s">
        <v>132</v>
      </c>
      <c r="AM89" s="945" t="s">
        <v>22</v>
      </c>
      <c r="AN89" s="948">
        <v>315</v>
      </c>
      <c r="AO89" s="948">
        <v>315</v>
      </c>
      <c r="AP89" s="69">
        <f t="shared" si="31"/>
        <v>0</v>
      </c>
      <c r="AQ89" s="43">
        <f>AO89-AP89</f>
        <v>315</v>
      </c>
      <c r="AR89" s="454"/>
      <c r="AS89" s="441"/>
      <c r="AT89" s="234"/>
      <c r="AU89" s="234"/>
      <c r="AV89" s="234"/>
      <c r="AW89" s="234"/>
      <c r="AX89" s="234"/>
      <c r="AY89" s="234"/>
      <c r="AZ89" s="234"/>
      <c r="BA89" s="234"/>
      <c r="BB89" s="234"/>
      <c r="BC89" s="234"/>
      <c r="BD89" s="234"/>
      <c r="BE89" s="234"/>
      <c r="BF89" s="234"/>
      <c r="BG89" s="234"/>
      <c r="BH89" s="234"/>
      <c r="BI89" s="234"/>
      <c r="BJ89" s="234"/>
      <c r="BK89" s="234"/>
      <c r="BL89" s="234"/>
      <c r="BM89" s="234"/>
      <c r="BN89" s="234"/>
      <c r="BO89" s="234"/>
      <c r="BP89" s="234"/>
      <c r="BQ89" s="234"/>
      <c r="BR89" s="234"/>
      <c r="BS89" s="234"/>
      <c r="BT89" s="234"/>
      <c r="BU89" s="234"/>
      <c r="BV89" s="234"/>
      <c r="BW89" s="234"/>
      <c r="BX89" s="234"/>
      <c r="BY89" s="234"/>
      <c r="BZ89" s="234"/>
      <c r="CA89" s="234"/>
      <c r="CB89" s="234"/>
      <c r="CC89" s="234"/>
      <c r="CD89" s="234"/>
      <c r="CE89" s="234"/>
      <c r="CF89" s="234"/>
      <c r="CG89" s="234"/>
      <c r="CH89" s="234"/>
      <c r="CI89" s="234"/>
      <c r="CJ89" s="234"/>
      <c r="CK89" s="234"/>
      <c r="CL89" s="234"/>
      <c r="CM89" s="234"/>
      <c r="CN89" s="234"/>
      <c r="CO89" s="234"/>
      <c r="CP89" s="248"/>
      <c r="CQ89" s="239"/>
      <c r="CR89" s="239"/>
      <c r="CS89" s="239"/>
      <c r="CT89" s="239"/>
      <c r="CU89" s="239"/>
      <c r="CV89" s="239"/>
      <c r="CW89" s="239"/>
      <c r="CX89" s="239"/>
      <c r="CY89" s="239"/>
      <c r="CZ89" s="239"/>
      <c r="DA89" s="239"/>
      <c r="DB89" s="239"/>
      <c r="DC89" s="239"/>
      <c r="DD89" s="239"/>
      <c r="DE89" s="239"/>
      <c r="DF89" s="239"/>
      <c r="DG89" s="239"/>
      <c r="DH89" s="239"/>
      <c r="DI89" s="239"/>
      <c r="DJ89" s="239"/>
      <c r="DK89" s="239"/>
      <c r="DL89" s="239"/>
      <c r="DM89" s="239"/>
      <c r="DN89" s="239"/>
      <c r="DO89" s="239"/>
      <c r="DP89" s="239"/>
      <c r="DQ89" s="239"/>
      <c r="DR89" s="239"/>
      <c r="DS89" s="239"/>
      <c r="DT89" s="239"/>
      <c r="DU89" s="445"/>
      <c r="DV89" s="239"/>
      <c r="DW89" s="239"/>
      <c r="DX89" s="239"/>
      <c r="DY89" s="239"/>
      <c r="DZ89" s="239"/>
      <c r="EA89" s="239"/>
      <c r="EB89" s="239"/>
      <c r="EC89" s="239"/>
      <c r="ED89" s="239"/>
      <c r="EE89" s="239"/>
      <c r="EF89" s="239"/>
      <c r="EG89" s="239"/>
      <c r="EH89" s="239"/>
      <c r="EI89" s="239"/>
      <c r="EJ89" s="239"/>
      <c r="EK89" s="239"/>
      <c r="EL89" s="239"/>
      <c r="EM89" s="239"/>
      <c r="EN89" s="239"/>
      <c r="EO89" s="239"/>
      <c r="EP89" s="239"/>
      <c r="EQ89" s="239"/>
      <c r="ER89" s="239"/>
      <c r="ES89" s="239"/>
      <c r="ET89" s="239"/>
      <c r="EU89" s="239"/>
      <c r="EV89" s="239"/>
      <c r="EW89" s="239"/>
      <c r="EX89" s="239"/>
      <c r="EY89" s="239"/>
      <c r="EZ89" s="239"/>
      <c r="FA89" s="239"/>
      <c r="FB89" s="239"/>
      <c r="FC89" s="239"/>
      <c r="FD89" s="239"/>
      <c r="FE89" s="239"/>
      <c r="FF89" s="239"/>
      <c r="FG89" s="239"/>
      <c r="FH89" s="239"/>
      <c r="FI89" s="239"/>
      <c r="FJ89" s="239"/>
      <c r="FK89" s="239"/>
      <c r="FL89" s="239"/>
      <c r="FM89" s="239"/>
      <c r="FN89" s="239"/>
      <c r="FO89" s="239"/>
      <c r="FP89" s="239"/>
      <c r="FQ89" s="239"/>
      <c r="FR89" s="239"/>
      <c r="FS89" s="239"/>
      <c r="FT89" s="239"/>
      <c r="FU89" s="239"/>
      <c r="FV89" s="239"/>
      <c r="FW89" s="239"/>
      <c r="FX89" s="239"/>
      <c r="FY89" s="239"/>
      <c r="FZ89" s="239"/>
      <c r="GA89" s="239"/>
      <c r="GB89" s="239"/>
      <c r="GC89" s="239"/>
      <c r="GD89" s="239"/>
      <c r="GE89" s="239"/>
      <c r="GF89" s="239"/>
      <c r="GG89" s="239"/>
      <c r="GH89" s="239"/>
      <c r="GI89" s="239"/>
      <c r="GJ89" s="239"/>
      <c r="GK89" s="239"/>
      <c r="GL89" s="239"/>
      <c r="GM89" s="239"/>
      <c r="GN89" s="239"/>
      <c r="GO89" s="239"/>
      <c r="GP89" s="239"/>
      <c r="GQ89" s="239"/>
      <c r="GR89" s="239"/>
      <c r="GS89" s="239"/>
      <c r="GT89" s="239"/>
      <c r="GU89" s="239"/>
      <c r="GV89" s="239"/>
      <c r="GW89" s="239"/>
      <c r="GX89" s="239"/>
      <c r="GY89" s="239"/>
      <c r="GZ89" s="239"/>
      <c r="HA89" s="239"/>
      <c r="HB89" s="239"/>
      <c r="HC89" s="239"/>
      <c r="HD89" s="239"/>
      <c r="HE89" s="239"/>
      <c r="HF89" s="239"/>
      <c r="HG89" s="239"/>
      <c r="HH89" s="239"/>
      <c r="HI89" s="239"/>
      <c r="HJ89" s="239"/>
      <c r="HK89" s="239"/>
      <c r="HL89" s="239"/>
      <c r="HM89" s="239"/>
      <c r="HN89" s="239"/>
      <c r="HO89" s="239"/>
      <c r="HP89" s="239"/>
      <c r="HQ89" s="239"/>
      <c r="HR89" s="239"/>
      <c r="HS89" s="239"/>
      <c r="HT89" s="239"/>
    </row>
    <row r="90" spans="1:228">
      <c r="AJ90" s="958"/>
      <c r="AK90" s="1002"/>
      <c r="AL90" s="8" t="s">
        <v>124</v>
      </c>
      <c r="AM90" s="946"/>
      <c r="AN90" s="949"/>
      <c r="AO90" s="949"/>
      <c r="AP90" s="8">
        <f t="shared" si="31"/>
        <v>0</v>
      </c>
      <c r="AQ90" s="44">
        <f>AO89-AP90</f>
        <v>315</v>
      </c>
      <c r="AR90" s="454"/>
      <c r="AS90" s="441"/>
      <c r="AT90" s="234"/>
      <c r="AU90" s="234"/>
      <c r="AV90" s="234"/>
      <c r="AW90" s="234"/>
      <c r="AX90" s="234"/>
      <c r="AY90" s="234"/>
      <c r="AZ90" s="234"/>
      <c r="BA90" s="234"/>
      <c r="BB90" s="234"/>
      <c r="BC90" s="234"/>
      <c r="BD90" s="234"/>
      <c r="BE90" s="234"/>
      <c r="BF90" s="234"/>
      <c r="BG90" s="234"/>
      <c r="BH90" s="234"/>
      <c r="BI90" s="234"/>
      <c r="BJ90" s="234"/>
      <c r="BK90" s="234"/>
      <c r="BL90" s="234"/>
      <c r="BM90" s="234"/>
      <c r="BN90" s="234"/>
      <c r="BO90" s="234"/>
      <c r="BP90" s="234"/>
      <c r="BQ90" s="234"/>
      <c r="BR90" s="234"/>
      <c r="BS90" s="234"/>
      <c r="BT90" s="234"/>
      <c r="BU90" s="234"/>
      <c r="BV90" s="234"/>
      <c r="BW90" s="234"/>
      <c r="BX90" s="234"/>
      <c r="BY90" s="234"/>
      <c r="BZ90" s="234"/>
      <c r="CA90" s="234"/>
      <c r="CB90" s="234"/>
      <c r="CC90" s="234"/>
      <c r="CD90" s="234"/>
      <c r="CE90" s="234"/>
      <c r="CF90" s="234"/>
      <c r="CG90" s="234"/>
      <c r="CH90" s="234"/>
      <c r="CI90" s="234"/>
      <c r="CJ90" s="234"/>
      <c r="CK90" s="234"/>
      <c r="CL90" s="234"/>
      <c r="CM90" s="234"/>
      <c r="CN90" s="234"/>
      <c r="CO90" s="234"/>
      <c r="CP90" s="248"/>
      <c r="CQ90" s="234"/>
      <c r="CR90" s="234"/>
      <c r="CS90" s="234"/>
      <c r="CT90" s="234"/>
      <c r="CU90" s="234"/>
      <c r="CV90" s="234"/>
      <c r="CW90" s="234"/>
      <c r="CX90" s="234"/>
      <c r="CY90" s="234"/>
      <c r="CZ90" s="234"/>
      <c r="DA90" s="234"/>
      <c r="DB90" s="234"/>
      <c r="DC90" s="234"/>
      <c r="DD90" s="234"/>
      <c r="DE90" s="234"/>
      <c r="DF90" s="234"/>
      <c r="DG90" s="234"/>
      <c r="DH90" s="234"/>
      <c r="DI90" s="234"/>
      <c r="DJ90" s="234"/>
      <c r="DK90" s="234"/>
      <c r="DL90" s="234"/>
      <c r="DM90" s="234"/>
      <c r="DN90" s="234"/>
      <c r="DO90" s="234"/>
      <c r="DP90" s="234"/>
      <c r="DQ90" s="234"/>
      <c r="DR90" s="234"/>
      <c r="DS90" s="234"/>
      <c r="DT90" s="234"/>
      <c r="DU90" s="248"/>
      <c r="DV90" s="234"/>
      <c r="DW90" s="234"/>
      <c r="DX90" s="234"/>
      <c r="DY90" s="234"/>
      <c r="DZ90" s="234"/>
      <c r="EA90" s="234"/>
      <c r="EB90" s="234"/>
      <c r="EC90" s="234"/>
      <c r="ED90" s="234"/>
      <c r="EE90" s="234"/>
      <c r="EF90" s="234"/>
      <c r="EG90" s="234"/>
      <c r="EH90" s="234"/>
      <c r="EI90" s="234"/>
      <c r="EJ90" s="234"/>
      <c r="EK90" s="234"/>
      <c r="EL90" s="234"/>
      <c r="EM90" s="234"/>
      <c r="EN90" s="234"/>
      <c r="EO90" s="234"/>
      <c r="EP90" s="234"/>
      <c r="EQ90" s="234"/>
      <c r="ER90" s="234"/>
      <c r="ES90" s="234"/>
      <c r="ET90" s="234"/>
      <c r="EU90" s="234"/>
      <c r="EV90" s="234"/>
      <c r="EW90" s="234"/>
      <c r="EX90" s="234"/>
      <c r="EY90" s="234"/>
      <c r="EZ90" s="234"/>
      <c r="FA90" s="234"/>
      <c r="FB90" s="234"/>
      <c r="FC90" s="234"/>
      <c r="FD90" s="234"/>
      <c r="FE90" s="234"/>
      <c r="FF90" s="234"/>
      <c r="FG90" s="234"/>
      <c r="FH90" s="234"/>
      <c r="FI90" s="234"/>
      <c r="FJ90" s="234"/>
      <c r="FK90" s="234"/>
      <c r="FL90" s="234"/>
      <c r="FM90" s="234"/>
      <c r="FN90" s="234"/>
      <c r="FO90" s="234"/>
      <c r="FP90" s="234"/>
      <c r="FQ90" s="234"/>
      <c r="FR90" s="234"/>
      <c r="FS90" s="234"/>
      <c r="FT90" s="234"/>
      <c r="FU90" s="234"/>
      <c r="FV90" s="234"/>
      <c r="FW90" s="234"/>
      <c r="FX90" s="234"/>
      <c r="FY90" s="234"/>
      <c r="FZ90" s="234"/>
      <c r="GA90" s="234"/>
      <c r="GB90" s="234"/>
      <c r="GC90" s="234"/>
      <c r="GD90" s="234"/>
      <c r="GE90" s="234"/>
      <c r="GF90" s="234"/>
      <c r="GG90" s="234"/>
      <c r="GH90" s="234"/>
      <c r="GI90" s="234"/>
      <c r="GJ90" s="234"/>
      <c r="GK90" s="234"/>
      <c r="GL90" s="234"/>
      <c r="GM90" s="234"/>
      <c r="GN90" s="234"/>
      <c r="GO90" s="234"/>
      <c r="GP90" s="234"/>
      <c r="GQ90" s="234"/>
      <c r="GR90" s="234"/>
      <c r="GS90" s="234"/>
      <c r="GT90" s="234"/>
      <c r="GU90" s="234"/>
      <c r="GV90" s="234"/>
      <c r="GW90" s="234"/>
      <c r="GX90" s="234"/>
      <c r="GY90" s="234"/>
      <c r="GZ90" s="234"/>
      <c r="HA90" s="234"/>
      <c r="HB90" s="234"/>
      <c r="HC90" s="234"/>
      <c r="HD90" s="234"/>
      <c r="HE90" s="234"/>
      <c r="HF90" s="234"/>
      <c r="HG90" s="234"/>
      <c r="HH90" s="234"/>
      <c r="HI90" s="234"/>
      <c r="HJ90" s="234"/>
      <c r="HK90" s="234"/>
      <c r="HL90" s="234"/>
      <c r="HM90" s="234"/>
      <c r="HN90" s="234"/>
      <c r="HO90" s="234"/>
      <c r="HP90" s="234"/>
      <c r="HQ90" s="234"/>
      <c r="HR90" s="234"/>
      <c r="HS90" s="234"/>
      <c r="HT90" s="234"/>
    </row>
    <row r="91" spans="1:228">
      <c r="AJ91" s="958"/>
      <c r="AK91" s="1002"/>
      <c r="AL91" s="8" t="s">
        <v>135</v>
      </c>
      <c r="AM91" s="946"/>
      <c r="AN91" s="949"/>
      <c r="AO91" s="949"/>
      <c r="AP91" s="8">
        <f t="shared" si="31"/>
        <v>0</v>
      </c>
      <c r="AQ91" s="44">
        <f>AO89-AP91</f>
        <v>315</v>
      </c>
      <c r="AR91" s="454"/>
      <c r="AS91" s="441"/>
      <c r="AT91" s="234"/>
      <c r="AU91" s="234"/>
      <c r="AV91" s="234"/>
      <c r="AW91" s="234"/>
      <c r="AX91" s="234"/>
      <c r="AY91" s="234"/>
      <c r="AZ91" s="234"/>
      <c r="BA91" s="234"/>
      <c r="BB91" s="234"/>
      <c r="BC91" s="234"/>
      <c r="BD91" s="234"/>
      <c r="BE91" s="234"/>
      <c r="BF91" s="234"/>
      <c r="BG91" s="234"/>
      <c r="BH91" s="234"/>
      <c r="BI91" s="234"/>
      <c r="BJ91" s="234"/>
      <c r="BK91" s="234"/>
      <c r="BL91" s="234"/>
      <c r="BM91" s="234"/>
      <c r="BN91" s="234"/>
      <c r="BO91" s="234"/>
      <c r="BP91" s="234"/>
      <c r="BQ91" s="234"/>
      <c r="BR91" s="234"/>
      <c r="BS91" s="234"/>
      <c r="BT91" s="234"/>
      <c r="BU91" s="234"/>
      <c r="BV91" s="234"/>
      <c r="BW91" s="234"/>
      <c r="BX91" s="234"/>
      <c r="BY91" s="234"/>
      <c r="BZ91" s="234"/>
      <c r="CA91" s="234"/>
      <c r="CB91" s="234"/>
      <c r="CC91" s="234"/>
      <c r="CD91" s="234"/>
      <c r="CE91" s="234"/>
      <c r="CF91" s="234"/>
      <c r="CG91" s="234"/>
      <c r="CH91" s="234"/>
      <c r="CI91" s="234"/>
      <c r="CJ91" s="234"/>
      <c r="CK91" s="234"/>
      <c r="CL91" s="234"/>
      <c r="CM91" s="234"/>
      <c r="CN91" s="234"/>
      <c r="CO91" s="234"/>
      <c r="CP91" s="248"/>
      <c r="CQ91" s="234"/>
      <c r="CR91" s="234"/>
      <c r="CS91" s="234"/>
      <c r="CT91" s="234"/>
      <c r="CU91" s="234"/>
      <c r="CV91" s="234"/>
      <c r="CW91" s="234"/>
      <c r="CX91" s="234"/>
      <c r="CY91" s="234"/>
      <c r="CZ91" s="234"/>
      <c r="DA91" s="234"/>
      <c r="DB91" s="234"/>
      <c r="DC91" s="234"/>
      <c r="DD91" s="234"/>
      <c r="DE91" s="234"/>
      <c r="DF91" s="234"/>
      <c r="DG91" s="234"/>
      <c r="DH91" s="234"/>
      <c r="DI91" s="234"/>
      <c r="DJ91" s="234"/>
      <c r="DK91" s="234"/>
      <c r="DL91" s="234"/>
      <c r="DM91" s="234"/>
      <c r="DN91" s="234"/>
      <c r="DO91" s="234"/>
      <c r="DP91" s="234"/>
      <c r="DQ91" s="234"/>
      <c r="DR91" s="234"/>
      <c r="DS91" s="234"/>
      <c r="DT91" s="234"/>
      <c r="DU91" s="248"/>
      <c r="DV91" s="234"/>
      <c r="DW91" s="234"/>
      <c r="DX91" s="234"/>
      <c r="DY91" s="234"/>
      <c r="DZ91" s="234"/>
      <c r="EA91" s="234"/>
      <c r="EB91" s="234"/>
      <c r="EC91" s="234"/>
      <c r="ED91" s="234"/>
      <c r="EE91" s="234"/>
      <c r="EF91" s="234"/>
      <c r="EG91" s="234"/>
      <c r="EH91" s="234"/>
      <c r="EI91" s="234"/>
      <c r="EJ91" s="234"/>
      <c r="EK91" s="234"/>
      <c r="EL91" s="234"/>
      <c r="EM91" s="234"/>
      <c r="EN91" s="234"/>
      <c r="EO91" s="234"/>
      <c r="EP91" s="234"/>
      <c r="EQ91" s="234"/>
      <c r="ER91" s="234"/>
      <c r="ES91" s="234"/>
      <c r="ET91" s="234"/>
      <c r="EU91" s="234"/>
      <c r="EV91" s="234"/>
      <c r="EW91" s="234"/>
      <c r="EX91" s="234"/>
      <c r="EY91" s="234"/>
      <c r="EZ91" s="234"/>
      <c r="FA91" s="234"/>
      <c r="FB91" s="234"/>
      <c r="FC91" s="234"/>
      <c r="FD91" s="234"/>
      <c r="FE91" s="234"/>
      <c r="FF91" s="234"/>
      <c r="FG91" s="234"/>
      <c r="FH91" s="234"/>
      <c r="FI91" s="234"/>
      <c r="FJ91" s="234"/>
      <c r="FK91" s="234"/>
      <c r="FL91" s="234"/>
      <c r="FM91" s="234"/>
      <c r="FN91" s="234"/>
      <c r="FO91" s="234"/>
      <c r="FP91" s="234"/>
      <c r="FQ91" s="234"/>
      <c r="FR91" s="234"/>
      <c r="FS91" s="234"/>
      <c r="FT91" s="234"/>
      <c r="FU91" s="234"/>
      <c r="FV91" s="234"/>
      <c r="FW91" s="234"/>
      <c r="FX91" s="234"/>
      <c r="FY91" s="234"/>
      <c r="FZ91" s="234"/>
      <c r="GA91" s="234"/>
      <c r="GB91" s="234"/>
      <c r="GC91" s="234"/>
      <c r="GD91" s="234"/>
      <c r="GE91" s="234"/>
      <c r="GF91" s="234"/>
      <c r="GG91" s="234"/>
      <c r="GH91" s="234"/>
      <c r="GI91" s="234"/>
      <c r="GJ91" s="234"/>
      <c r="GK91" s="234"/>
      <c r="GL91" s="234"/>
      <c r="GM91" s="234"/>
      <c r="GN91" s="234"/>
      <c r="GO91" s="234"/>
      <c r="GP91" s="234"/>
      <c r="GQ91" s="234"/>
      <c r="GR91" s="234"/>
      <c r="GS91" s="234"/>
      <c r="GT91" s="234"/>
      <c r="GU91" s="234"/>
      <c r="GV91" s="234"/>
      <c r="GW91" s="234"/>
      <c r="GX91" s="234"/>
      <c r="GY91" s="234"/>
      <c r="GZ91" s="234"/>
      <c r="HA91" s="234"/>
      <c r="HB91" s="234"/>
      <c r="HC91" s="234"/>
      <c r="HD91" s="234"/>
      <c r="HE91" s="234"/>
      <c r="HF91" s="234"/>
      <c r="HG91" s="234"/>
      <c r="HH91" s="234"/>
      <c r="HI91" s="234"/>
      <c r="HJ91" s="234"/>
      <c r="HK91" s="234"/>
      <c r="HL91" s="234"/>
      <c r="HM91" s="234"/>
      <c r="HN91" s="234"/>
      <c r="HO91" s="234"/>
      <c r="HP91" s="234"/>
      <c r="HQ91" s="234"/>
      <c r="HR91" s="234"/>
      <c r="HS91" s="234"/>
      <c r="HT91" s="234"/>
    </row>
    <row r="92" spans="1:228" s="244"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959"/>
      <c r="AK92" s="1003"/>
      <c r="AL92" s="41" t="s">
        <v>162</v>
      </c>
      <c r="AM92" s="947"/>
      <c r="AN92" s="950"/>
      <c r="AO92" s="950"/>
      <c r="AP92" s="41">
        <f t="shared" si="31"/>
        <v>0</v>
      </c>
      <c r="AQ92" s="45">
        <f>AO89-AP92</f>
        <v>315</v>
      </c>
      <c r="AR92" s="454"/>
      <c r="AS92" s="441"/>
      <c r="AT92" s="234"/>
      <c r="AU92" s="234"/>
      <c r="AV92" s="234"/>
      <c r="AW92" s="234"/>
      <c r="AX92" s="234"/>
      <c r="AY92" s="234"/>
      <c r="AZ92" s="234"/>
      <c r="BA92" s="234"/>
      <c r="BB92" s="234"/>
      <c r="BC92" s="234"/>
      <c r="BD92" s="234"/>
      <c r="BE92" s="234"/>
      <c r="BF92" s="234"/>
      <c r="BG92" s="234"/>
      <c r="BH92" s="234"/>
      <c r="BI92" s="234"/>
      <c r="BJ92" s="234"/>
      <c r="BK92" s="234"/>
      <c r="BL92" s="234"/>
      <c r="BM92" s="234"/>
      <c r="BN92" s="234"/>
      <c r="BO92" s="234"/>
      <c r="BP92" s="234"/>
      <c r="BQ92" s="234"/>
      <c r="BR92" s="234"/>
      <c r="BS92" s="234"/>
      <c r="BT92" s="234"/>
      <c r="BU92" s="234"/>
      <c r="BV92" s="234"/>
      <c r="BW92" s="234"/>
      <c r="BX92" s="234"/>
      <c r="BY92" s="234"/>
      <c r="BZ92" s="234"/>
      <c r="CA92" s="234"/>
      <c r="CB92" s="234"/>
      <c r="CC92" s="234"/>
      <c r="CD92" s="234"/>
      <c r="CE92" s="234"/>
      <c r="CF92" s="234"/>
      <c r="CG92" s="234"/>
      <c r="CH92" s="234"/>
      <c r="CI92" s="234"/>
      <c r="CJ92" s="234"/>
      <c r="CK92" s="234"/>
      <c r="CL92" s="234"/>
      <c r="CM92" s="234"/>
      <c r="CN92" s="234"/>
      <c r="CO92" s="234"/>
      <c r="CP92" s="248"/>
      <c r="CQ92" s="242"/>
      <c r="CR92" s="242"/>
      <c r="CS92" s="242"/>
      <c r="CT92" s="242"/>
      <c r="CU92" s="242"/>
      <c r="CV92" s="242"/>
      <c r="CW92" s="242"/>
      <c r="CX92" s="242"/>
      <c r="CY92" s="242"/>
      <c r="CZ92" s="242"/>
      <c r="DA92" s="242"/>
      <c r="DB92" s="242"/>
      <c r="DC92" s="242"/>
      <c r="DD92" s="242"/>
      <c r="DE92" s="242"/>
      <c r="DF92" s="242"/>
      <c r="DG92" s="242"/>
      <c r="DH92" s="242"/>
      <c r="DI92" s="242"/>
      <c r="DJ92" s="242"/>
      <c r="DK92" s="242"/>
      <c r="DL92" s="242"/>
      <c r="DM92" s="242"/>
      <c r="DN92" s="242"/>
      <c r="DO92" s="242"/>
      <c r="DP92" s="242"/>
      <c r="DQ92" s="242"/>
      <c r="DR92" s="242"/>
      <c r="DS92" s="242"/>
      <c r="DT92" s="242"/>
      <c r="DU92" s="451"/>
      <c r="DV92" s="242"/>
      <c r="DW92" s="242"/>
      <c r="DX92" s="242"/>
      <c r="DY92" s="242"/>
      <c r="DZ92" s="242"/>
      <c r="EA92" s="242"/>
      <c r="EB92" s="242"/>
      <c r="EC92" s="242"/>
      <c r="ED92" s="242"/>
      <c r="EE92" s="242"/>
      <c r="EF92" s="242"/>
      <c r="EG92" s="242"/>
      <c r="EH92" s="242"/>
      <c r="EI92" s="242"/>
      <c r="EJ92" s="242"/>
      <c r="EK92" s="242"/>
      <c r="EL92" s="242"/>
      <c r="EM92" s="242"/>
      <c r="EN92" s="242"/>
      <c r="EO92" s="242"/>
      <c r="EP92" s="242"/>
      <c r="EQ92" s="242"/>
      <c r="ER92" s="242"/>
      <c r="ES92" s="242"/>
      <c r="ET92" s="242"/>
      <c r="EU92" s="242"/>
      <c r="EV92" s="242"/>
      <c r="EW92" s="242"/>
      <c r="EX92" s="242"/>
      <c r="EY92" s="242"/>
      <c r="EZ92" s="242"/>
      <c r="FA92" s="242"/>
      <c r="FB92" s="242"/>
      <c r="FC92" s="242"/>
      <c r="FD92" s="242"/>
      <c r="FE92" s="242"/>
      <c r="FF92" s="242"/>
      <c r="FG92" s="242"/>
      <c r="FH92" s="242"/>
      <c r="FI92" s="242"/>
      <c r="FJ92" s="242"/>
      <c r="FK92" s="242"/>
      <c r="FL92" s="242"/>
      <c r="FM92" s="242"/>
      <c r="FN92" s="242"/>
      <c r="FO92" s="242"/>
      <c r="FP92" s="242"/>
      <c r="FQ92" s="242"/>
      <c r="FR92" s="242"/>
      <c r="FS92" s="242"/>
      <c r="FT92" s="242"/>
      <c r="FU92" s="242"/>
      <c r="FV92" s="242"/>
      <c r="FW92" s="242"/>
      <c r="FX92" s="242"/>
      <c r="FY92" s="242"/>
      <c r="FZ92" s="242"/>
      <c r="GA92" s="242"/>
      <c r="GB92" s="242"/>
      <c r="GC92" s="242"/>
      <c r="GD92" s="242"/>
      <c r="GE92" s="242"/>
      <c r="GF92" s="242"/>
      <c r="GG92" s="242"/>
      <c r="GH92" s="242"/>
      <c r="GI92" s="242"/>
      <c r="GJ92" s="242"/>
      <c r="GK92" s="242"/>
      <c r="GL92" s="242"/>
      <c r="GM92" s="242"/>
      <c r="GN92" s="242"/>
      <c r="GO92" s="242"/>
      <c r="GP92" s="242"/>
      <c r="GQ92" s="242"/>
      <c r="GR92" s="242"/>
      <c r="GS92" s="242"/>
      <c r="GT92" s="242"/>
      <c r="GU92" s="242"/>
      <c r="GV92" s="242"/>
      <c r="GW92" s="242"/>
      <c r="GX92" s="242"/>
      <c r="GY92" s="242"/>
      <c r="GZ92" s="242"/>
      <c r="HA92" s="242"/>
      <c r="HB92" s="242"/>
      <c r="HC92" s="242"/>
      <c r="HD92" s="242"/>
      <c r="HE92" s="242"/>
      <c r="HF92" s="242"/>
      <c r="HG92" s="242"/>
      <c r="HH92" s="242"/>
      <c r="HI92" s="242"/>
      <c r="HJ92" s="242"/>
      <c r="HK92" s="242"/>
      <c r="HL92" s="242"/>
      <c r="HM92" s="242"/>
      <c r="HN92" s="242"/>
      <c r="HO92" s="242"/>
      <c r="HP92" s="242"/>
      <c r="HQ92" s="242"/>
      <c r="HR92" s="242"/>
      <c r="HS92" s="242"/>
      <c r="HT92" s="242"/>
    </row>
    <row r="93" spans="1:228" s="250"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956">
        <v>23</v>
      </c>
      <c r="AK93" s="1001" t="s">
        <v>152</v>
      </c>
      <c r="AL93" s="42" t="s">
        <v>132</v>
      </c>
      <c r="AM93" s="945" t="s">
        <v>23</v>
      </c>
      <c r="AN93" s="948">
        <v>1</v>
      </c>
      <c r="AO93" s="948">
        <v>1</v>
      </c>
      <c r="AP93" s="42">
        <f t="shared" si="31"/>
        <v>0</v>
      </c>
      <c r="AQ93" s="43">
        <f>AO93-AP93</f>
        <v>1</v>
      </c>
      <c r="AR93"/>
      <c r="AS93" s="236"/>
      <c r="AT93" s="234"/>
      <c r="AU93" s="234"/>
      <c r="AV93" s="234"/>
      <c r="AW93" s="234"/>
      <c r="AX93" s="234"/>
      <c r="AY93" s="234"/>
      <c r="AZ93" s="234"/>
      <c r="BA93" s="234"/>
      <c r="BB93" s="234"/>
      <c r="BC93" s="234"/>
      <c r="BD93" s="234"/>
      <c r="BE93" s="234"/>
      <c r="BF93" s="234"/>
      <c r="BG93" s="234"/>
      <c r="BH93" s="234"/>
      <c r="BI93" s="234"/>
      <c r="BJ93" s="234"/>
      <c r="BK93" s="234"/>
      <c r="BL93" s="234"/>
      <c r="BM93" s="234"/>
      <c r="BN93" s="234"/>
      <c r="BO93" s="234"/>
      <c r="BP93" s="234"/>
      <c r="BQ93" s="234"/>
      <c r="BR93" s="234"/>
      <c r="BS93" s="234"/>
      <c r="BT93" s="234"/>
      <c r="BU93" s="234"/>
      <c r="BV93" s="234"/>
      <c r="BW93" s="234"/>
      <c r="BX93" s="234"/>
      <c r="BY93" s="234"/>
      <c r="BZ93" s="234"/>
      <c r="CA93" s="234"/>
      <c r="CB93" s="234"/>
      <c r="CC93" s="234"/>
      <c r="CD93" s="234"/>
      <c r="CE93" s="234"/>
      <c r="CF93" s="234"/>
      <c r="CG93" s="234"/>
      <c r="CH93" s="234"/>
      <c r="CI93" s="234"/>
      <c r="CJ93" s="234"/>
      <c r="CK93" s="234"/>
      <c r="CL93" s="234"/>
      <c r="CM93" s="234"/>
      <c r="CN93" s="234"/>
      <c r="CO93" s="234"/>
      <c r="CP93" s="248"/>
      <c r="CQ93" s="239"/>
      <c r="CR93" s="239"/>
      <c r="CS93" s="239"/>
      <c r="CT93" s="239"/>
      <c r="CU93" s="239"/>
      <c r="CV93" s="239"/>
      <c r="CW93" s="239"/>
      <c r="CX93" s="239"/>
      <c r="CY93" s="239"/>
      <c r="CZ93" s="239"/>
      <c r="DA93" s="239"/>
      <c r="DB93" s="239"/>
      <c r="DC93" s="239"/>
      <c r="DD93" s="239"/>
      <c r="DE93" s="239"/>
      <c r="DF93" s="239"/>
      <c r="DG93" s="239"/>
      <c r="DH93" s="239"/>
      <c r="DI93" s="239"/>
      <c r="DJ93" s="239"/>
      <c r="DK93" s="239"/>
      <c r="DL93" s="239"/>
      <c r="DM93" s="239"/>
      <c r="DN93" s="239"/>
      <c r="DO93" s="239"/>
      <c r="DP93" s="239"/>
      <c r="DQ93" s="239"/>
      <c r="DR93" s="239"/>
      <c r="DS93" s="239"/>
      <c r="DT93" s="239"/>
      <c r="DU93" s="239"/>
      <c r="DV93" s="442"/>
      <c r="DW93" s="239"/>
      <c r="DX93" s="239"/>
      <c r="DY93" s="239"/>
      <c r="DZ93" s="239"/>
      <c r="EA93" s="239"/>
      <c r="EB93" s="239"/>
      <c r="EC93" s="239"/>
      <c r="ED93" s="239"/>
      <c r="EE93" s="239"/>
      <c r="EF93" s="239"/>
      <c r="EG93" s="239"/>
      <c r="EH93" s="239"/>
      <c r="EI93" s="239"/>
      <c r="EJ93" s="239"/>
      <c r="EK93" s="239"/>
      <c r="EL93" s="239"/>
      <c r="EM93" s="239"/>
      <c r="EN93" s="239"/>
      <c r="EO93" s="239"/>
      <c r="EP93" s="239"/>
      <c r="EQ93" s="239"/>
      <c r="ER93" s="239"/>
      <c r="ES93" s="239"/>
      <c r="ET93" s="239"/>
      <c r="EU93" s="239"/>
      <c r="EV93" s="239"/>
      <c r="EW93" s="239"/>
      <c r="EX93" s="239"/>
      <c r="EY93" s="239"/>
      <c r="EZ93" s="239"/>
      <c r="FA93" s="239"/>
      <c r="FB93" s="239"/>
      <c r="FC93" s="239"/>
      <c r="FD93" s="239"/>
      <c r="FE93" s="239"/>
      <c r="FF93" s="239"/>
      <c r="FG93" s="239"/>
      <c r="FH93" s="239"/>
      <c r="FI93" s="239"/>
      <c r="FJ93" s="239"/>
      <c r="FK93" s="239"/>
      <c r="FL93" s="239"/>
      <c r="FM93" s="239"/>
      <c r="FN93" s="239"/>
      <c r="FO93" s="239"/>
      <c r="FP93" s="239"/>
      <c r="FQ93" s="239"/>
      <c r="FR93" s="239"/>
      <c r="FS93" s="239"/>
      <c r="FT93" s="239"/>
      <c r="FU93" s="239"/>
      <c r="FV93" s="239"/>
      <c r="FW93" s="239"/>
      <c r="FX93" s="239"/>
      <c r="FY93" s="239"/>
      <c r="FZ93" s="239"/>
      <c r="GA93" s="239"/>
      <c r="GB93" s="239"/>
      <c r="GC93" s="239"/>
      <c r="GD93" s="239"/>
      <c r="GE93" s="239"/>
      <c r="GF93" s="239"/>
      <c r="GG93" s="239"/>
      <c r="GH93" s="239"/>
      <c r="GI93" s="239"/>
      <c r="GJ93" s="239"/>
      <c r="GK93" s="239"/>
      <c r="GL93" s="239"/>
      <c r="GM93" s="239"/>
      <c r="GN93" s="239"/>
      <c r="GO93" s="239"/>
      <c r="GP93" s="239"/>
      <c r="GQ93" s="239"/>
      <c r="GR93" s="239"/>
      <c r="GS93" s="239"/>
      <c r="GT93" s="239"/>
      <c r="GU93" s="239"/>
      <c r="GV93" s="239"/>
      <c r="GW93" s="239"/>
      <c r="GX93" s="239"/>
      <c r="GY93" s="239"/>
      <c r="GZ93" s="239"/>
      <c r="HA93" s="239"/>
      <c r="HB93" s="239"/>
      <c r="HC93" s="239"/>
      <c r="HD93" s="239"/>
      <c r="HE93" s="239"/>
      <c r="HF93" s="239"/>
      <c r="HG93" s="239"/>
      <c r="HH93" s="239"/>
      <c r="HI93" s="239"/>
      <c r="HJ93" s="239"/>
      <c r="HK93" s="239"/>
      <c r="HL93" s="239"/>
      <c r="HM93" s="239"/>
      <c r="HN93" s="239"/>
      <c r="HO93" s="239"/>
      <c r="HP93" s="239"/>
      <c r="HQ93" s="239"/>
      <c r="HR93" s="239"/>
      <c r="HS93" s="239"/>
      <c r="HT93" s="239"/>
    </row>
    <row r="94" spans="1:228">
      <c r="AJ94" s="958"/>
      <c r="AK94" s="1002"/>
      <c r="AL94" s="8" t="s">
        <v>124</v>
      </c>
      <c r="AM94" s="946"/>
      <c r="AN94" s="949"/>
      <c r="AO94" s="949"/>
      <c r="AP94" s="8">
        <f t="shared" si="31"/>
        <v>0</v>
      </c>
      <c r="AQ94" s="44">
        <f>AO93-AP94</f>
        <v>1</v>
      </c>
      <c r="AS94" s="236"/>
      <c r="AT94" s="234"/>
      <c r="AU94" s="234"/>
      <c r="AV94" s="234"/>
      <c r="AW94" s="234"/>
      <c r="AX94" s="234"/>
      <c r="AY94" s="234"/>
      <c r="AZ94" s="234"/>
      <c r="BA94" s="234"/>
      <c r="BB94" s="234"/>
      <c r="BC94" s="234"/>
      <c r="BD94" s="234"/>
      <c r="BE94" s="234"/>
      <c r="BF94" s="234"/>
      <c r="BG94" s="234"/>
      <c r="BH94" s="234"/>
      <c r="BI94" s="234"/>
      <c r="BJ94" s="234"/>
      <c r="BK94" s="234"/>
      <c r="BL94" s="234"/>
      <c r="BM94" s="234"/>
      <c r="BN94" s="234"/>
      <c r="BO94" s="234"/>
      <c r="BP94" s="234"/>
      <c r="BQ94" s="234"/>
      <c r="BR94" s="234"/>
      <c r="BS94" s="234"/>
      <c r="BT94" s="234"/>
      <c r="BU94" s="234"/>
      <c r="BV94" s="234"/>
      <c r="BW94" s="234"/>
      <c r="BX94" s="234"/>
      <c r="BY94" s="234"/>
      <c r="BZ94" s="234"/>
      <c r="CA94" s="234"/>
      <c r="CB94" s="234"/>
      <c r="CC94" s="234"/>
      <c r="CD94" s="234"/>
      <c r="CE94" s="234"/>
      <c r="CF94" s="234"/>
      <c r="CG94" s="234"/>
      <c r="CH94" s="234"/>
      <c r="CI94" s="234"/>
      <c r="CJ94" s="234"/>
      <c r="CK94" s="234"/>
      <c r="CL94" s="234"/>
      <c r="CM94" s="234"/>
      <c r="CN94" s="234"/>
      <c r="CO94" s="234"/>
      <c r="CP94" s="248"/>
      <c r="CQ94" s="234"/>
      <c r="CR94" s="234"/>
      <c r="CS94" s="234"/>
      <c r="CT94" s="234"/>
      <c r="CU94" s="234"/>
      <c r="CV94" s="234"/>
      <c r="CW94" s="234"/>
      <c r="CX94" s="234"/>
      <c r="CY94" s="234"/>
      <c r="CZ94" s="234"/>
      <c r="DA94" s="234"/>
      <c r="DB94" s="234"/>
      <c r="DC94" s="234"/>
      <c r="DD94" s="234"/>
      <c r="DE94" s="234"/>
      <c r="DF94" s="234"/>
      <c r="DG94" s="234"/>
      <c r="DH94" s="234"/>
      <c r="DI94" s="234"/>
      <c r="DJ94" s="234"/>
      <c r="DK94" s="234"/>
      <c r="DL94" s="234"/>
      <c r="DM94" s="234"/>
      <c r="DN94" s="234"/>
      <c r="DO94" s="234"/>
      <c r="DP94" s="234"/>
      <c r="DQ94" s="234"/>
      <c r="DR94" s="234"/>
      <c r="DS94" s="234"/>
      <c r="DT94" s="234"/>
      <c r="DU94" s="234"/>
      <c r="DV94" s="441"/>
      <c r="DW94" s="234"/>
      <c r="DX94" s="234"/>
      <c r="DY94" s="234"/>
      <c r="DZ94" s="234"/>
      <c r="EA94" s="234"/>
      <c r="EB94" s="234"/>
      <c r="EC94" s="234"/>
      <c r="ED94" s="234"/>
      <c r="EE94" s="234"/>
      <c r="EF94" s="234"/>
      <c r="EG94" s="234"/>
      <c r="EH94" s="234"/>
      <c r="EI94" s="234"/>
      <c r="EJ94" s="234"/>
      <c r="EK94" s="234"/>
      <c r="EL94" s="234"/>
      <c r="EM94" s="234"/>
      <c r="EN94" s="234"/>
      <c r="EO94" s="234"/>
      <c r="EP94" s="234"/>
      <c r="EQ94" s="234"/>
      <c r="ER94" s="234"/>
      <c r="ES94" s="234"/>
      <c r="ET94" s="234"/>
      <c r="EU94" s="234"/>
      <c r="EV94" s="234"/>
      <c r="EW94" s="234"/>
      <c r="EX94" s="234"/>
      <c r="EY94" s="234"/>
      <c r="EZ94" s="234"/>
      <c r="FA94" s="234"/>
      <c r="FB94" s="234"/>
      <c r="FC94" s="234"/>
      <c r="FD94" s="234"/>
      <c r="FE94" s="234"/>
      <c r="FF94" s="234"/>
      <c r="FG94" s="234"/>
      <c r="FH94" s="234"/>
      <c r="FI94" s="234"/>
      <c r="FJ94" s="234"/>
      <c r="FK94" s="234"/>
      <c r="FL94" s="234"/>
      <c r="FM94" s="234"/>
      <c r="FN94" s="234"/>
      <c r="FO94" s="234"/>
      <c r="FP94" s="234"/>
      <c r="FQ94" s="234"/>
      <c r="FR94" s="234"/>
      <c r="FS94" s="234"/>
      <c r="FT94" s="234"/>
      <c r="FU94" s="234"/>
      <c r="FV94" s="234"/>
      <c r="FW94" s="234"/>
      <c r="FX94" s="234"/>
      <c r="FY94" s="234"/>
      <c r="FZ94" s="234"/>
      <c r="GA94" s="234"/>
      <c r="GB94" s="234"/>
      <c r="GC94" s="234"/>
      <c r="GD94" s="234"/>
      <c r="GE94" s="234"/>
      <c r="GF94" s="234"/>
      <c r="GG94" s="234"/>
      <c r="GH94" s="234"/>
      <c r="GI94" s="234"/>
      <c r="GJ94" s="234"/>
      <c r="GK94" s="234"/>
      <c r="GL94" s="234"/>
      <c r="GM94" s="234"/>
      <c r="GN94" s="234"/>
      <c r="GO94" s="234"/>
      <c r="GP94" s="234"/>
      <c r="GQ94" s="234"/>
      <c r="GR94" s="234"/>
      <c r="GS94" s="234"/>
      <c r="GT94" s="234"/>
      <c r="GU94" s="234"/>
      <c r="GV94" s="234"/>
      <c r="GW94" s="234"/>
      <c r="GX94" s="234"/>
      <c r="GY94" s="234"/>
      <c r="GZ94" s="234"/>
      <c r="HA94" s="234"/>
      <c r="HB94" s="234"/>
      <c r="HC94" s="234"/>
      <c r="HD94" s="234"/>
      <c r="HE94" s="234"/>
      <c r="HF94" s="234"/>
      <c r="HG94" s="234"/>
      <c r="HH94" s="234"/>
      <c r="HI94" s="234"/>
      <c r="HJ94" s="234"/>
      <c r="HK94" s="234"/>
      <c r="HL94" s="234"/>
      <c r="HM94" s="234"/>
      <c r="HN94" s="234"/>
      <c r="HO94" s="234"/>
      <c r="HP94" s="234"/>
      <c r="HQ94" s="234"/>
      <c r="HR94" s="234"/>
      <c r="HS94" s="234"/>
      <c r="HT94" s="234"/>
    </row>
    <row r="95" spans="1:228">
      <c r="AJ95" s="958"/>
      <c r="AK95" s="1002"/>
      <c r="AL95" s="8" t="s">
        <v>135</v>
      </c>
      <c r="AM95" s="946"/>
      <c r="AN95" s="949"/>
      <c r="AO95" s="949"/>
      <c r="AP95" s="8">
        <f t="shared" si="31"/>
        <v>0</v>
      </c>
      <c r="AQ95" s="44">
        <f>AO93-AP95</f>
        <v>1</v>
      </c>
      <c r="AS95" s="236"/>
      <c r="AT95" s="234"/>
      <c r="AU95" s="234"/>
      <c r="AV95" s="234"/>
      <c r="AW95" s="234"/>
      <c r="AX95" s="234"/>
      <c r="AY95" s="234"/>
      <c r="AZ95" s="234"/>
      <c r="BA95" s="234"/>
      <c r="BB95" s="234"/>
      <c r="BC95" s="234"/>
      <c r="BD95" s="234"/>
      <c r="BE95" s="234"/>
      <c r="BF95" s="234"/>
      <c r="BG95" s="234"/>
      <c r="BH95" s="234"/>
      <c r="BI95" s="234"/>
      <c r="BJ95" s="234"/>
      <c r="BK95" s="234"/>
      <c r="BL95" s="234"/>
      <c r="BM95" s="234"/>
      <c r="BN95" s="234"/>
      <c r="BO95" s="234"/>
      <c r="BP95" s="234"/>
      <c r="BQ95" s="234"/>
      <c r="BR95" s="234"/>
      <c r="BS95" s="234"/>
      <c r="BT95" s="234"/>
      <c r="BU95" s="234"/>
      <c r="BV95" s="234"/>
      <c r="BW95" s="234"/>
      <c r="BX95" s="234"/>
      <c r="BY95" s="234"/>
      <c r="BZ95" s="234"/>
      <c r="CA95" s="234"/>
      <c r="CB95" s="234"/>
      <c r="CC95" s="234"/>
      <c r="CD95" s="234"/>
      <c r="CE95" s="234"/>
      <c r="CF95" s="234"/>
      <c r="CG95" s="234"/>
      <c r="CH95" s="234"/>
      <c r="CI95" s="234"/>
      <c r="CJ95" s="234"/>
      <c r="CK95" s="234"/>
      <c r="CL95" s="234"/>
      <c r="CM95" s="234"/>
      <c r="CN95" s="234"/>
      <c r="CO95" s="234"/>
      <c r="CP95" s="248"/>
      <c r="CQ95" s="234"/>
      <c r="CR95" s="234"/>
      <c r="CS95" s="234"/>
      <c r="CT95" s="234"/>
      <c r="CU95" s="234"/>
      <c r="CV95" s="234"/>
      <c r="CW95" s="234"/>
      <c r="CX95" s="234"/>
      <c r="CY95" s="234"/>
      <c r="CZ95" s="234"/>
      <c r="DA95" s="234"/>
      <c r="DB95" s="234"/>
      <c r="DC95" s="234"/>
      <c r="DD95" s="234"/>
      <c r="DE95" s="234"/>
      <c r="DF95" s="234"/>
      <c r="DG95" s="234"/>
      <c r="DH95" s="234"/>
      <c r="DI95" s="234"/>
      <c r="DJ95" s="234"/>
      <c r="DK95" s="234"/>
      <c r="DL95" s="234"/>
      <c r="DM95" s="234"/>
      <c r="DN95" s="234"/>
      <c r="DO95" s="234"/>
      <c r="DP95" s="234"/>
      <c r="DQ95" s="234"/>
      <c r="DR95" s="234"/>
      <c r="DS95" s="234"/>
      <c r="DT95" s="234"/>
      <c r="DU95" s="234"/>
      <c r="DV95" s="441"/>
      <c r="DW95" s="234"/>
      <c r="DX95" s="234"/>
      <c r="DY95" s="234"/>
      <c r="DZ95" s="234"/>
      <c r="EA95" s="234"/>
      <c r="EB95" s="234"/>
      <c r="EC95" s="234"/>
      <c r="ED95" s="234"/>
      <c r="EE95" s="234"/>
      <c r="EF95" s="234"/>
      <c r="EG95" s="234"/>
      <c r="EH95" s="234"/>
      <c r="EI95" s="234"/>
      <c r="EJ95" s="234"/>
      <c r="EK95" s="234"/>
      <c r="EL95" s="234"/>
      <c r="EM95" s="234"/>
      <c r="EN95" s="234"/>
      <c r="EO95" s="234"/>
      <c r="EP95" s="234"/>
      <c r="EQ95" s="234"/>
      <c r="ER95" s="234"/>
      <c r="ES95" s="234"/>
      <c r="ET95" s="234"/>
      <c r="EU95" s="234"/>
      <c r="EV95" s="234"/>
      <c r="EW95" s="234"/>
      <c r="EX95" s="234"/>
      <c r="EY95" s="234"/>
      <c r="EZ95" s="234"/>
      <c r="FA95" s="234"/>
      <c r="FB95" s="234"/>
      <c r="FC95" s="234"/>
      <c r="FD95" s="234"/>
      <c r="FE95" s="234"/>
      <c r="FF95" s="234"/>
      <c r="FG95" s="234"/>
      <c r="FH95" s="234"/>
      <c r="FI95" s="234"/>
      <c r="FJ95" s="234"/>
      <c r="FK95" s="234"/>
      <c r="FL95" s="234"/>
      <c r="FM95" s="234"/>
      <c r="FN95" s="234"/>
      <c r="FO95" s="234"/>
      <c r="FP95" s="234"/>
      <c r="FQ95" s="234"/>
      <c r="FR95" s="234"/>
      <c r="FS95" s="234"/>
      <c r="FT95" s="234"/>
      <c r="FU95" s="234"/>
      <c r="FV95" s="234"/>
      <c r="FW95" s="234"/>
      <c r="FX95" s="234"/>
      <c r="FY95" s="234"/>
      <c r="FZ95" s="234"/>
      <c r="GA95" s="234"/>
      <c r="GB95" s="234"/>
      <c r="GC95" s="234"/>
      <c r="GD95" s="234"/>
      <c r="GE95" s="234"/>
      <c r="GF95" s="234"/>
      <c r="GG95" s="234"/>
      <c r="GH95" s="234"/>
      <c r="GI95" s="234"/>
      <c r="GJ95" s="234"/>
      <c r="GK95" s="234"/>
      <c r="GL95" s="234"/>
      <c r="GM95" s="234"/>
      <c r="GN95" s="234"/>
      <c r="GO95" s="234"/>
      <c r="GP95" s="234"/>
      <c r="GQ95" s="234"/>
      <c r="GR95" s="234"/>
      <c r="GS95" s="234"/>
      <c r="GT95" s="234"/>
      <c r="GU95" s="234"/>
      <c r="GV95" s="234"/>
      <c r="GW95" s="234"/>
      <c r="GX95" s="234"/>
      <c r="GY95" s="234"/>
      <c r="GZ95" s="234"/>
      <c r="HA95" s="234"/>
      <c r="HB95" s="234"/>
      <c r="HC95" s="234"/>
      <c r="HD95" s="234"/>
      <c r="HE95" s="234"/>
      <c r="HF95" s="234"/>
      <c r="HG95" s="234"/>
      <c r="HH95" s="234"/>
      <c r="HI95" s="234"/>
      <c r="HJ95" s="234"/>
      <c r="HK95" s="234"/>
      <c r="HL95" s="234"/>
      <c r="HM95" s="234"/>
      <c r="HN95" s="234"/>
      <c r="HO95" s="234"/>
      <c r="HP95" s="234"/>
      <c r="HQ95" s="234"/>
      <c r="HR95" s="234"/>
      <c r="HS95" s="234"/>
      <c r="HT95" s="234"/>
    </row>
    <row r="96" spans="1:228" s="244"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959"/>
      <c r="AK96" s="1003"/>
      <c r="AL96" s="41" t="s">
        <v>137</v>
      </c>
      <c r="AM96" s="947"/>
      <c r="AN96" s="950"/>
      <c r="AO96" s="950"/>
      <c r="AP96" s="41">
        <f t="shared" si="31"/>
        <v>0</v>
      </c>
      <c r="AQ96" s="45">
        <f>AO93-AP96</f>
        <v>1</v>
      </c>
      <c r="AR96"/>
      <c r="AS96" s="236"/>
      <c r="AT96" s="234"/>
      <c r="AU96" s="234"/>
      <c r="AV96" s="234"/>
      <c r="AW96" s="234"/>
      <c r="AX96" s="234"/>
      <c r="AY96" s="234"/>
      <c r="AZ96" s="234"/>
      <c r="BA96" s="234"/>
      <c r="BB96" s="234"/>
      <c r="BC96" s="234"/>
      <c r="BD96" s="234"/>
      <c r="BE96" s="234"/>
      <c r="BF96" s="234"/>
      <c r="BG96" s="234"/>
      <c r="BH96" s="234"/>
      <c r="BI96" s="234"/>
      <c r="BJ96" s="234"/>
      <c r="BK96" s="234"/>
      <c r="BL96" s="234"/>
      <c r="BM96" s="234"/>
      <c r="BN96" s="234"/>
      <c r="BO96" s="234"/>
      <c r="BP96" s="234"/>
      <c r="BQ96" s="234"/>
      <c r="BR96" s="234"/>
      <c r="BS96" s="234"/>
      <c r="BT96" s="234"/>
      <c r="BU96" s="234"/>
      <c r="BV96" s="234"/>
      <c r="BW96" s="234"/>
      <c r="BX96" s="234"/>
      <c r="BY96" s="234"/>
      <c r="BZ96" s="234"/>
      <c r="CA96" s="234"/>
      <c r="CB96" s="234"/>
      <c r="CC96" s="234"/>
      <c r="CD96" s="234"/>
      <c r="CE96" s="234"/>
      <c r="CF96" s="234"/>
      <c r="CG96" s="234"/>
      <c r="CH96" s="234"/>
      <c r="CI96" s="234"/>
      <c r="CJ96" s="234"/>
      <c r="CK96" s="234"/>
      <c r="CL96" s="234"/>
      <c r="CM96" s="234"/>
      <c r="CN96" s="234"/>
      <c r="CO96" s="234"/>
      <c r="CP96" s="248"/>
      <c r="CQ96" s="242"/>
      <c r="CR96" s="242"/>
      <c r="CS96" s="242"/>
      <c r="CT96" s="242"/>
      <c r="CU96" s="242"/>
      <c r="CV96" s="242"/>
      <c r="CW96" s="242"/>
      <c r="CX96" s="242"/>
      <c r="CY96" s="242"/>
      <c r="CZ96" s="242"/>
      <c r="DA96" s="242"/>
      <c r="DB96" s="242"/>
      <c r="DC96" s="242"/>
      <c r="DD96" s="242"/>
      <c r="DE96" s="242"/>
      <c r="DF96" s="242"/>
      <c r="DG96" s="242"/>
      <c r="DH96" s="242"/>
      <c r="DI96" s="242"/>
      <c r="DJ96" s="242"/>
      <c r="DK96" s="242"/>
      <c r="DL96" s="242"/>
      <c r="DM96" s="242"/>
      <c r="DN96" s="242"/>
      <c r="DO96" s="242"/>
      <c r="DP96" s="242"/>
      <c r="DQ96" s="242"/>
      <c r="DR96" s="242"/>
      <c r="DS96" s="242"/>
      <c r="DT96" s="242"/>
      <c r="DU96" s="242"/>
      <c r="DV96" s="443"/>
      <c r="DW96" s="242"/>
      <c r="DX96" s="242"/>
      <c r="DY96" s="242"/>
      <c r="DZ96" s="242"/>
      <c r="EA96" s="242"/>
      <c r="EB96" s="242"/>
      <c r="EC96" s="242"/>
      <c r="ED96" s="242"/>
      <c r="EE96" s="242"/>
      <c r="EF96" s="242"/>
      <c r="EG96" s="242"/>
      <c r="EH96" s="242"/>
      <c r="EI96" s="242"/>
      <c r="EJ96" s="242"/>
      <c r="EK96" s="242"/>
      <c r="EL96" s="242"/>
      <c r="EM96" s="242"/>
      <c r="EN96" s="242"/>
      <c r="EO96" s="242"/>
      <c r="EP96" s="242"/>
      <c r="EQ96" s="242"/>
      <c r="ER96" s="242"/>
      <c r="ES96" s="242"/>
      <c r="ET96" s="242"/>
      <c r="EU96" s="242"/>
      <c r="EV96" s="242"/>
      <c r="EW96" s="242"/>
      <c r="EX96" s="242"/>
      <c r="EY96" s="242"/>
      <c r="EZ96" s="242"/>
      <c r="FA96" s="242"/>
      <c r="FB96" s="242"/>
      <c r="FC96" s="242"/>
      <c r="FD96" s="242"/>
      <c r="FE96" s="242"/>
      <c r="FF96" s="242"/>
      <c r="FG96" s="242"/>
      <c r="FH96" s="242"/>
      <c r="FI96" s="242"/>
      <c r="FJ96" s="242"/>
      <c r="FK96" s="242"/>
      <c r="FL96" s="242"/>
      <c r="FM96" s="242"/>
      <c r="FN96" s="242"/>
      <c r="FO96" s="242"/>
      <c r="FP96" s="242"/>
      <c r="FQ96" s="242"/>
      <c r="FR96" s="242"/>
      <c r="FS96" s="242"/>
      <c r="FT96" s="242"/>
      <c r="FU96" s="242"/>
      <c r="FV96" s="242"/>
      <c r="FW96" s="242"/>
      <c r="FX96" s="242"/>
      <c r="FY96" s="242"/>
      <c r="FZ96" s="242"/>
      <c r="GA96" s="242"/>
      <c r="GB96" s="242"/>
      <c r="GC96" s="242"/>
      <c r="GD96" s="242"/>
      <c r="GE96" s="242"/>
      <c r="GF96" s="242"/>
      <c r="GG96" s="242"/>
      <c r="GH96" s="242"/>
      <c r="GI96" s="242"/>
      <c r="GJ96" s="242"/>
      <c r="GK96" s="242"/>
      <c r="GL96" s="242"/>
      <c r="GM96" s="242"/>
      <c r="GN96" s="242"/>
      <c r="GO96" s="242"/>
      <c r="GP96" s="242"/>
      <c r="GQ96" s="242"/>
      <c r="GR96" s="242"/>
      <c r="GS96" s="242"/>
      <c r="GT96" s="242"/>
      <c r="GU96" s="242"/>
      <c r="GV96" s="242"/>
      <c r="GW96" s="242"/>
      <c r="GX96" s="242"/>
      <c r="GY96" s="242"/>
      <c r="GZ96" s="242"/>
      <c r="HA96" s="242"/>
      <c r="HB96" s="242"/>
      <c r="HC96" s="242"/>
      <c r="HD96" s="242"/>
      <c r="HE96" s="242"/>
      <c r="HF96" s="242"/>
      <c r="HG96" s="242"/>
      <c r="HH96" s="242"/>
      <c r="HI96" s="242"/>
      <c r="HJ96" s="242"/>
      <c r="HK96" s="242"/>
      <c r="HL96" s="242"/>
      <c r="HM96" s="242"/>
      <c r="HN96" s="242"/>
      <c r="HO96" s="242"/>
      <c r="HP96" s="242"/>
      <c r="HQ96" s="242"/>
      <c r="HR96" s="242"/>
      <c r="HS96" s="242"/>
      <c r="HT96" s="242"/>
    </row>
    <row r="97" spans="1:245" s="250"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956">
        <v>24</v>
      </c>
      <c r="AK97" s="1001" t="s">
        <v>153</v>
      </c>
      <c r="AL97" s="42" t="s">
        <v>132</v>
      </c>
      <c r="AM97" s="945" t="s">
        <v>23</v>
      </c>
      <c r="AN97" s="948">
        <v>1</v>
      </c>
      <c r="AO97" s="948">
        <v>1</v>
      </c>
      <c r="AP97" s="42">
        <f t="shared" si="31"/>
        <v>0</v>
      </c>
      <c r="AQ97" s="43">
        <f>AO97-AP97</f>
        <v>1</v>
      </c>
      <c r="AR97"/>
      <c r="AS97" s="236"/>
      <c r="AT97" s="234"/>
      <c r="AU97" s="234"/>
      <c r="AV97" s="234"/>
      <c r="AW97" s="234"/>
      <c r="AX97" s="234"/>
      <c r="AY97" s="234"/>
      <c r="AZ97" s="234"/>
      <c r="BA97" s="234"/>
      <c r="BB97" s="234"/>
      <c r="BC97" s="234"/>
      <c r="BD97" s="234"/>
      <c r="BE97" s="234"/>
      <c r="BF97" s="234"/>
      <c r="BG97" s="234"/>
      <c r="BH97" s="234"/>
      <c r="BI97" s="234"/>
      <c r="BJ97" s="234"/>
      <c r="BK97" s="234"/>
      <c r="BL97" s="234"/>
      <c r="BM97" s="234"/>
      <c r="BN97" s="234"/>
      <c r="BO97" s="234"/>
      <c r="BP97" s="234"/>
      <c r="BQ97" s="234"/>
      <c r="BR97" s="234"/>
      <c r="BS97" s="234"/>
      <c r="BT97" s="234"/>
      <c r="BU97" s="234"/>
      <c r="BV97" s="234"/>
      <c r="BW97" s="234"/>
      <c r="BX97" s="234"/>
      <c r="BY97" s="234"/>
      <c r="BZ97" s="234"/>
      <c r="CA97" s="234"/>
      <c r="CB97" s="234"/>
      <c r="CC97" s="234"/>
      <c r="CD97" s="234"/>
      <c r="CE97" s="234"/>
      <c r="CF97" s="234"/>
      <c r="CG97" s="234"/>
      <c r="CH97" s="234"/>
      <c r="CI97" s="234"/>
      <c r="CJ97" s="234"/>
      <c r="CK97" s="234"/>
      <c r="CL97" s="234"/>
      <c r="CM97" s="234"/>
      <c r="CN97" s="234"/>
      <c r="CO97" s="234"/>
      <c r="CP97" s="248"/>
      <c r="CQ97" s="239"/>
      <c r="CR97" s="239"/>
      <c r="CS97" s="239"/>
      <c r="CT97" s="239"/>
      <c r="CU97" s="239"/>
      <c r="CV97" s="239"/>
      <c r="CW97" s="239"/>
      <c r="CX97" s="239"/>
      <c r="CY97" s="239"/>
      <c r="CZ97" s="239"/>
      <c r="DA97" s="239"/>
      <c r="DB97" s="239"/>
      <c r="DC97" s="239"/>
      <c r="DD97" s="239"/>
      <c r="DE97" s="239"/>
      <c r="DF97" s="239"/>
      <c r="DG97" s="239"/>
      <c r="DH97" s="239"/>
      <c r="DI97" s="239"/>
      <c r="DJ97" s="239"/>
      <c r="DK97" s="239"/>
      <c r="DL97" s="239"/>
      <c r="DM97" s="239"/>
      <c r="DN97" s="239"/>
      <c r="DO97" s="239"/>
      <c r="DP97" s="239"/>
      <c r="DQ97" s="239"/>
      <c r="DR97" s="239"/>
      <c r="DS97" s="239"/>
      <c r="DT97" s="239"/>
      <c r="DU97" s="239"/>
      <c r="DV97" s="442"/>
      <c r="DW97" s="239"/>
      <c r="DX97" s="239"/>
      <c r="DY97" s="239"/>
      <c r="DZ97" s="239"/>
      <c r="EA97" s="239"/>
      <c r="EB97" s="239"/>
      <c r="EC97" s="239"/>
      <c r="ED97" s="239"/>
      <c r="EE97" s="239"/>
      <c r="EF97" s="239"/>
      <c r="EG97" s="239"/>
      <c r="EH97" s="239"/>
      <c r="EI97" s="239"/>
      <c r="EJ97" s="239"/>
      <c r="EK97" s="239"/>
      <c r="EL97" s="239"/>
      <c r="EM97" s="239"/>
      <c r="EN97" s="239"/>
      <c r="EO97" s="239"/>
      <c r="EP97" s="239"/>
      <c r="EQ97" s="239"/>
      <c r="ER97" s="239"/>
      <c r="ES97" s="239"/>
      <c r="ET97" s="239"/>
      <c r="EU97" s="239"/>
      <c r="EV97" s="239"/>
      <c r="EW97" s="239"/>
      <c r="EX97" s="239"/>
      <c r="EY97" s="239"/>
      <c r="EZ97" s="239"/>
      <c r="FA97" s="239"/>
      <c r="FB97" s="239"/>
      <c r="FC97" s="239"/>
      <c r="FD97" s="239"/>
      <c r="FE97" s="239"/>
      <c r="FF97" s="239"/>
      <c r="FG97" s="239"/>
      <c r="FH97" s="239"/>
      <c r="FI97" s="239"/>
      <c r="FJ97" s="239"/>
      <c r="FK97" s="239"/>
      <c r="FL97" s="239"/>
      <c r="FM97" s="239"/>
      <c r="FN97" s="239"/>
      <c r="FO97" s="239"/>
      <c r="FP97" s="239"/>
      <c r="FQ97" s="239"/>
      <c r="FR97" s="239"/>
      <c r="FS97" s="239"/>
      <c r="FT97" s="239"/>
      <c r="FU97" s="239"/>
      <c r="FV97" s="239"/>
      <c r="FW97" s="239"/>
      <c r="FX97" s="239"/>
      <c r="FY97" s="239"/>
      <c r="FZ97" s="239"/>
      <c r="GA97" s="239"/>
      <c r="GB97" s="239"/>
      <c r="GC97" s="239"/>
      <c r="GD97" s="239"/>
      <c r="GE97" s="239"/>
      <c r="GF97" s="239"/>
      <c r="GG97" s="239"/>
      <c r="GH97" s="239"/>
      <c r="GI97" s="239"/>
      <c r="GJ97" s="239"/>
      <c r="GK97" s="239"/>
      <c r="GL97" s="239"/>
      <c r="GM97" s="239"/>
      <c r="GN97" s="239"/>
      <c r="GO97" s="239"/>
      <c r="GP97" s="239"/>
      <c r="GQ97" s="239"/>
      <c r="GR97" s="239"/>
      <c r="GS97" s="239"/>
      <c r="GT97" s="239"/>
      <c r="GU97" s="239"/>
      <c r="GV97" s="239"/>
      <c r="GW97" s="239"/>
      <c r="GX97" s="239"/>
      <c r="GY97" s="239"/>
      <c r="GZ97" s="239"/>
      <c r="HA97" s="239"/>
      <c r="HB97" s="239"/>
      <c r="HC97" s="239"/>
      <c r="HD97" s="239"/>
      <c r="HE97" s="239"/>
      <c r="HF97" s="239"/>
      <c r="HG97" s="239"/>
      <c r="HH97" s="239"/>
      <c r="HI97" s="239"/>
      <c r="HJ97" s="239"/>
      <c r="HK97" s="239"/>
      <c r="HL97" s="239"/>
      <c r="HM97" s="239"/>
      <c r="HN97" s="239"/>
      <c r="HO97" s="239"/>
      <c r="HP97" s="239"/>
      <c r="HQ97" s="239"/>
      <c r="HR97" s="239"/>
      <c r="HS97" s="239"/>
      <c r="HT97" s="239"/>
    </row>
    <row r="98" spans="1:245">
      <c r="AJ98" s="958"/>
      <c r="AK98" s="1002"/>
      <c r="AL98" s="8" t="s">
        <v>124</v>
      </c>
      <c r="AM98" s="946"/>
      <c r="AN98" s="949"/>
      <c r="AO98" s="949"/>
      <c r="AP98" s="8">
        <f t="shared" si="31"/>
        <v>0</v>
      </c>
      <c r="AQ98" s="44">
        <f>AO97-AP98</f>
        <v>1</v>
      </c>
      <c r="AS98" s="236"/>
      <c r="AT98" s="234"/>
      <c r="AU98" s="234"/>
      <c r="AV98" s="234"/>
      <c r="AW98" s="234"/>
      <c r="AX98" s="234"/>
      <c r="AY98" s="234"/>
      <c r="AZ98" s="234"/>
      <c r="BA98" s="234"/>
      <c r="BB98" s="234"/>
      <c r="BC98" s="234"/>
      <c r="BD98" s="234"/>
      <c r="BE98" s="234"/>
      <c r="BF98" s="234"/>
      <c r="BG98" s="234"/>
      <c r="BH98" s="234"/>
      <c r="BI98" s="234"/>
      <c r="BJ98" s="234"/>
      <c r="BK98" s="234"/>
      <c r="BL98" s="234"/>
      <c r="BM98" s="234"/>
      <c r="BN98" s="234"/>
      <c r="BO98" s="234"/>
      <c r="BP98" s="234"/>
      <c r="BQ98" s="234"/>
      <c r="BR98" s="234"/>
      <c r="BS98" s="234"/>
      <c r="BT98" s="234"/>
      <c r="BU98" s="234"/>
      <c r="BV98" s="234"/>
      <c r="BW98" s="234"/>
      <c r="BX98" s="234"/>
      <c r="BY98" s="234"/>
      <c r="BZ98" s="234"/>
      <c r="CA98" s="234"/>
      <c r="CB98" s="234"/>
      <c r="CC98" s="234"/>
      <c r="CD98" s="234"/>
      <c r="CE98" s="234"/>
      <c r="CF98" s="234"/>
      <c r="CG98" s="234"/>
      <c r="CH98" s="234"/>
      <c r="CI98" s="234"/>
      <c r="CJ98" s="234"/>
      <c r="CK98" s="234"/>
      <c r="CL98" s="234"/>
      <c r="CM98" s="234"/>
      <c r="CN98" s="234"/>
      <c r="CO98" s="234"/>
      <c r="CP98" s="248"/>
      <c r="CQ98" s="234"/>
      <c r="CR98" s="234"/>
      <c r="CS98" s="234"/>
      <c r="CT98" s="234"/>
      <c r="CU98" s="234"/>
      <c r="CV98" s="234"/>
      <c r="CW98" s="234"/>
      <c r="CX98" s="234"/>
      <c r="CY98" s="234"/>
      <c r="CZ98" s="234"/>
      <c r="DA98" s="234"/>
      <c r="DB98" s="234"/>
      <c r="DC98" s="234"/>
      <c r="DD98" s="234"/>
      <c r="DE98" s="234"/>
      <c r="DF98" s="234"/>
      <c r="DG98" s="234"/>
      <c r="DH98" s="234"/>
      <c r="DI98" s="234"/>
      <c r="DJ98" s="234"/>
      <c r="DK98" s="234"/>
      <c r="DL98" s="234"/>
      <c r="DM98" s="234"/>
      <c r="DN98" s="234"/>
      <c r="DO98" s="234"/>
      <c r="DP98" s="234"/>
      <c r="DQ98" s="234"/>
      <c r="DR98" s="234"/>
      <c r="DS98" s="234"/>
      <c r="DT98" s="234"/>
      <c r="DU98" s="234"/>
      <c r="DV98" s="441"/>
      <c r="DW98" s="234"/>
      <c r="DX98" s="234"/>
      <c r="DY98" s="234"/>
      <c r="DZ98" s="234"/>
      <c r="EA98" s="234"/>
      <c r="EB98" s="234"/>
      <c r="EC98" s="234"/>
      <c r="ED98" s="234"/>
      <c r="EE98" s="234"/>
      <c r="EF98" s="234"/>
      <c r="EG98" s="234"/>
      <c r="EH98" s="234"/>
      <c r="EI98" s="234"/>
      <c r="EJ98" s="234"/>
      <c r="EK98" s="234"/>
      <c r="EL98" s="234"/>
      <c r="EM98" s="234"/>
      <c r="EN98" s="234"/>
      <c r="EO98" s="234"/>
      <c r="EP98" s="234"/>
      <c r="EQ98" s="234"/>
      <c r="ER98" s="234"/>
      <c r="ES98" s="234"/>
      <c r="ET98" s="234"/>
      <c r="EU98" s="234"/>
      <c r="EV98" s="234"/>
      <c r="EW98" s="234"/>
      <c r="EX98" s="234"/>
      <c r="EY98" s="234"/>
      <c r="EZ98" s="234"/>
      <c r="FA98" s="234"/>
      <c r="FB98" s="234"/>
      <c r="FC98" s="234"/>
      <c r="FD98" s="234"/>
      <c r="FE98" s="234"/>
      <c r="FF98" s="234"/>
      <c r="FG98" s="234"/>
      <c r="FH98" s="234"/>
      <c r="FI98" s="234"/>
      <c r="FJ98" s="234"/>
      <c r="FK98" s="234"/>
      <c r="FL98" s="234"/>
      <c r="FM98" s="234"/>
      <c r="FN98" s="234"/>
      <c r="FO98" s="234"/>
      <c r="FP98" s="234"/>
      <c r="FQ98" s="234"/>
      <c r="FR98" s="234"/>
      <c r="FS98" s="234"/>
      <c r="FT98" s="234"/>
      <c r="FU98" s="234"/>
      <c r="FV98" s="234"/>
      <c r="FW98" s="234"/>
      <c r="FX98" s="234"/>
      <c r="FY98" s="234"/>
      <c r="FZ98" s="234"/>
      <c r="GA98" s="234"/>
      <c r="GB98" s="234"/>
      <c r="GC98" s="234"/>
      <c r="GD98" s="234"/>
      <c r="GE98" s="234"/>
      <c r="GF98" s="234"/>
      <c r="GG98" s="234"/>
      <c r="GH98" s="234"/>
      <c r="GI98" s="234"/>
      <c r="GJ98" s="234"/>
      <c r="GK98" s="234"/>
      <c r="GL98" s="234"/>
      <c r="GM98" s="234"/>
      <c r="GN98" s="234"/>
      <c r="GO98" s="234"/>
      <c r="GP98" s="234"/>
      <c r="GQ98" s="234"/>
      <c r="GR98" s="234"/>
      <c r="GS98" s="234"/>
      <c r="GT98" s="234"/>
      <c r="GU98" s="234"/>
      <c r="GV98" s="234"/>
      <c r="GW98" s="234"/>
      <c r="GX98" s="234"/>
      <c r="GY98" s="234"/>
      <c r="GZ98" s="234"/>
      <c r="HA98" s="234"/>
      <c r="HB98" s="234"/>
      <c r="HC98" s="234"/>
      <c r="HD98" s="234"/>
      <c r="HE98" s="234"/>
      <c r="HF98" s="234"/>
      <c r="HG98" s="234"/>
      <c r="HH98" s="234"/>
      <c r="HI98" s="234"/>
      <c r="HJ98" s="234"/>
      <c r="HK98" s="234"/>
      <c r="HL98" s="234"/>
      <c r="HM98" s="234"/>
      <c r="HN98" s="234"/>
      <c r="HO98" s="234"/>
      <c r="HP98" s="234"/>
      <c r="HQ98" s="234"/>
      <c r="HR98" s="234"/>
      <c r="HS98" s="234"/>
      <c r="HT98" s="234"/>
    </row>
    <row r="99" spans="1:245">
      <c r="AJ99" s="958"/>
      <c r="AK99" s="1002"/>
      <c r="AL99" s="8" t="s">
        <v>135</v>
      </c>
      <c r="AM99" s="946"/>
      <c r="AN99" s="949"/>
      <c r="AO99" s="949"/>
      <c r="AP99" s="8">
        <f t="shared" si="31"/>
        <v>0</v>
      </c>
      <c r="AQ99" s="44">
        <f>AO97-AP99</f>
        <v>1</v>
      </c>
      <c r="AS99" s="236"/>
      <c r="AT99" s="234"/>
      <c r="AU99" s="234"/>
      <c r="AV99" s="234"/>
      <c r="AW99" s="234"/>
      <c r="AX99" s="234"/>
      <c r="AY99" s="234"/>
      <c r="AZ99" s="234"/>
      <c r="BA99" s="234"/>
      <c r="BB99" s="234"/>
      <c r="BC99" s="234"/>
      <c r="BD99" s="234"/>
      <c r="BE99" s="234"/>
      <c r="BF99" s="234"/>
      <c r="BG99" s="234"/>
      <c r="BH99" s="234"/>
      <c r="BI99" s="234"/>
      <c r="BJ99" s="234"/>
      <c r="BK99" s="234"/>
      <c r="BL99" s="234"/>
      <c r="BM99" s="234"/>
      <c r="BN99" s="234"/>
      <c r="BO99" s="234"/>
      <c r="BP99" s="234"/>
      <c r="BQ99" s="234"/>
      <c r="BR99" s="234"/>
      <c r="BS99" s="234"/>
      <c r="BT99" s="234"/>
      <c r="BU99" s="234"/>
      <c r="BV99" s="234"/>
      <c r="BW99" s="234"/>
      <c r="BX99" s="234"/>
      <c r="BY99" s="234"/>
      <c r="BZ99" s="234"/>
      <c r="CA99" s="234"/>
      <c r="CB99" s="234"/>
      <c r="CC99" s="234"/>
      <c r="CD99" s="234"/>
      <c r="CE99" s="234"/>
      <c r="CF99" s="234"/>
      <c r="CG99" s="234"/>
      <c r="CH99" s="234"/>
      <c r="CI99" s="234"/>
      <c r="CJ99" s="234"/>
      <c r="CK99" s="234"/>
      <c r="CL99" s="234"/>
      <c r="CM99" s="234"/>
      <c r="CN99" s="234"/>
      <c r="CO99" s="234"/>
      <c r="CP99" s="248"/>
      <c r="CQ99" s="234"/>
      <c r="CR99" s="234"/>
      <c r="CS99" s="234"/>
      <c r="CT99" s="234"/>
      <c r="CU99" s="234"/>
      <c r="CV99" s="234"/>
      <c r="CW99" s="234"/>
      <c r="CX99" s="234"/>
      <c r="CY99" s="234"/>
      <c r="CZ99" s="234"/>
      <c r="DA99" s="234"/>
      <c r="DB99" s="234"/>
      <c r="DC99" s="234"/>
      <c r="DD99" s="234"/>
      <c r="DE99" s="234"/>
      <c r="DF99" s="234"/>
      <c r="DG99" s="234"/>
      <c r="DH99" s="234"/>
      <c r="DI99" s="234"/>
      <c r="DJ99" s="234"/>
      <c r="DK99" s="234"/>
      <c r="DL99" s="234"/>
      <c r="DM99" s="234"/>
      <c r="DN99" s="234"/>
      <c r="DO99" s="234"/>
      <c r="DP99" s="234"/>
      <c r="DQ99" s="234"/>
      <c r="DR99" s="234"/>
      <c r="DS99" s="234"/>
      <c r="DT99" s="234"/>
      <c r="DU99" s="234"/>
      <c r="DV99" s="441"/>
      <c r="DW99" s="234"/>
      <c r="DX99" s="234"/>
      <c r="DY99" s="234"/>
      <c r="DZ99" s="234"/>
      <c r="EA99" s="234"/>
      <c r="EB99" s="234"/>
      <c r="EC99" s="234"/>
      <c r="ED99" s="234"/>
      <c r="EE99" s="234"/>
      <c r="EF99" s="234"/>
      <c r="EG99" s="234"/>
      <c r="EH99" s="234"/>
      <c r="EI99" s="234"/>
      <c r="EJ99" s="234"/>
      <c r="EK99" s="234"/>
      <c r="EL99" s="234"/>
      <c r="EM99" s="234"/>
      <c r="EN99" s="234"/>
      <c r="EO99" s="234"/>
      <c r="EP99" s="234"/>
      <c r="EQ99" s="234"/>
      <c r="ER99" s="234"/>
      <c r="ES99" s="234"/>
      <c r="ET99" s="234"/>
      <c r="EU99" s="234"/>
      <c r="EV99" s="234"/>
      <c r="EW99" s="234"/>
      <c r="EX99" s="234"/>
      <c r="EY99" s="234"/>
      <c r="EZ99" s="234"/>
      <c r="FA99" s="234"/>
      <c r="FB99" s="234"/>
      <c r="FC99" s="234"/>
      <c r="FD99" s="234"/>
      <c r="FE99" s="234"/>
      <c r="FF99" s="234"/>
      <c r="FG99" s="234"/>
      <c r="FH99" s="234"/>
      <c r="FI99" s="234"/>
      <c r="FJ99" s="234"/>
      <c r="FK99" s="234"/>
      <c r="FL99" s="234"/>
      <c r="FM99" s="234"/>
      <c r="FN99" s="234"/>
      <c r="FO99" s="234"/>
      <c r="FP99" s="234"/>
      <c r="FQ99" s="234"/>
      <c r="FR99" s="234"/>
      <c r="FS99" s="234"/>
      <c r="FT99" s="234"/>
      <c r="FU99" s="234"/>
      <c r="FV99" s="234"/>
      <c r="FW99" s="234"/>
      <c r="FX99" s="234"/>
      <c r="FY99" s="234"/>
      <c r="FZ99" s="234"/>
      <c r="GA99" s="234"/>
      <c r="GB99" s="234"/>
      <c r="GC99" s="234"/>
      <c r="GD99" s="234"/>
      <c r="GE99" s="234"/>
      <c r="GF99" s="234"/>
      <c r="GG99" s="234"/>
      <c r="GH99" s="234"/>
      <c r="GI99" s="234"/>
      <c r="GJ99" s="234"/>
      <c r="GK99" s="234"/>
      <c r="GL99" s="234"/>
      <c r="GM99" s="234"/>
      <c r="GN99" s="234"/>
      <c r="GO99" s="234"/>
      <c r="GP99" s="234"/>
      <c r="GQ99" s="234"/>
      <c r="GR99" s="234"/>
      <c r="GS99" s="234"/>
      <c r="GT99" s="234"/>
      <c r="GU99" s="234"/>
      <c r="GV99" s="234"/>
      <c r="GW99" s="234"/>
      <c r="GX99" s="234"/>
      <c r="GY99" s="234"/>
      <c r="GZ99" s="234"/>
      <c r="HA99" s="234"/>
      <c r="HB99" s="234"/>
      <c r="HC99" s="234"/>
      <c r="HD99" s="234"/>
      <c r="HE99" s="234"/>
      <c r="HF99" s="234"/>
      <c r="HG99" s="234"/>
      <c r="HH99" s="234"/>
      <c r="HI99" s="234"/>
      <c r="HJ99" s="234"/>
      <c r="HK99" s="234"/>
      <c r="HL99" s="234"/>
      <c r="HM99" s="234"/>
      <c r="HN99" s="234"/>
      <c r="HO99" s="234"/>
      <c r="HP99" s="234"/>
      <c r="HQ99" s="234"/>
      <c r="HR99" s="234"/>
      <c r="HS99" s="234"/>
      <c r="HT99" s="234"/>
    </row>
    <row r="100" spans="1:245" s="244"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959"/>
      <c r="AK100" s="1003"/>
      <c r="AL100" s="41" t="s">
        <v>137</v>
      </c>
      <c r="AM100" s="947"/>
      <c r="AN100" s="950"/>
      <c r="AO100" s="950"/>
      <c r="AP100" s="41">
        <f t="shared" si="31"/>
        <v>0</v>
      </c>
      <c r="AQ100" s="45">
        <f>AO97-AP100</f>
        <v>1</v>
      </c>
      <c r="AR100"/>
      <c r="AS100" s="236"/>
      <c r="AT100" s="234"/>
      <c r="AU100" s="234"/>
      <c r="AV100" s="234"/>
      <c r="AW100" s="234"/>
      <c r="AX100" s="234"/>
      <c r="AY100" s="234"/>
      <c r="AZ100" s="234"/>
      <c r="BA100" s="234"/>
      <c r="BB100" s="234"/>
      <c r="BC100" s="234"/>
      <c r="BD100" s="234"/>
      <c r="BE100" s="234"/>
      <c r="BF100" s="234"/>
      <c r="BG100" s="234"/>
      <c r="BH100" s="234"/>
      <c r="BI100" s="234"/>
      <c r="BJ100" s="234"/>
      <c r="BK100" s="234"/>
      <c r="BL100" s="234"/>
      <c r="BM100" s="234"/>
      <c r="BN100" s="234"/>
      <c r="BO100" s="234"/>
      <c r="BP100" s="234"/>
      <c r="BQ100" s="234"/>
      <c r="BR100" s="234"/>
      <c r="BS100" s="234"/>
      <c r="BT100" s="234"/>
      <c r="BU100" s="234"/>
      <c r="BV100" s="234"/>
      <c r="BW100" s="234"/>
      <c r="BX100" s="234"/>
      <c r="BY100" s="234"/>
      <c r="BZ100" s="234"/>
      <c r="CA100" s="234"/>
      <c r="CB100" s="234"/>
      <c r="CC100" s="234"/>
      <c r="CD100" s="234"/>
      <c r="CE100" s="234"/>
      <c r="CF100" s="234"/>
      <c r="CG100" s="234"/>
      <c r="CH100" s="234"/>
      <c r="CI100" s="234"/>
      <c r="CJ100" s="234"/>
      <c r="CK100" s="234"/>
      <c r="CL100" s="234"/>
      <c r="CM100" s="234"/>
      <c r="CN100" s="234"/>
      <c r="CO100" s="234"/>
      <c r="CP100" s="248"/>
      <c r="CQ100" s="242"/>
      <c r="CR100" s="242"/>
      <c r="CS100" s="242"/>
      <c r="CT100" s="242"/>
      <c r="CU100" s="242"/>
      <c r="CV100" s="242"/>
      <c r="CW100" s="242"/>
      <c r="CX100" s="242"/>
      <c r="CY100" s="242"/>
      <c r="CZ100" s="242"/>
      <c r="DA100" s="242"/>
      <c r="DB100" s="242"/>
      <c r="DC100" s="242"/>
      <c r="DD100" s="242"/>
      <c r="DE100" s="242"/>
      <c r="DF100" s="242"/>
      <c r="DG100" s="242"/>
      <c r="DH100" s="242"/>
      <c r="DI100" s="242"/>
      <c r="DJ100" s="242"/>
      <c r="DK100" s="242"/>
      <c r="DL100" s="242"/>
      <c r="DM100" s="242"/>
      <c r="DN100" s="242"/>
      <c r="DO100" s="242"/>
      <c r="DP100" s="242"/>
      <c r="DQ100" s="242"/>
      <c r="DR100" s="242"/>
      <c r="DS100" s="242"/>
      <c r="DT100" s="242"/>
      <c r="DU100" s="242"/>
      <c r="DV100" s="443"/>
      <c r="DW100" s="242"/>
      <c r="DX100" s="242"/>
      <c r="DY100" s="242"/>
      <c r="DZ100" s="242"/>
      <c r="EA100" s="242"/>
      <c r="EB100" s="242"/>
      <c r="EC100" s="242"/>
      <c r="ED100" s="242"/>
      <c r="EE100" s="242"/>
      <c r="EF100" s="242"/>
      <c r="EG100" s="242"/>
      <c r="EH100" s="242"/>
      <c r="EI100" s="242"/>
      <c r="EJ100" s="242"/>
      <c r="EK100" s="242"/>
      <c r="EL100" s="242"/>
      <c r="EM100" s="242"/>
      <c r="EN100" s="242"/>
      <c r="EO100" s="242"/>
      <c r="EP100" s="242"/>
      <c r="EQ100" s="242"/>
      <c r="ER100" s="242"/>
      <c r="ES100" s="242"/>
      <c r="ET100" s="242"/>
      <c r="EU100" s="242"/>
      <c r="EV100" s="242"/>
      <c r="EW100" s="242"/>
      <c r="EX100" s="242"/>
      <c r="EY100" s="242"/>
      <c r="EZ100" s="242"/>
      <c r="FA100" s="242"/>
      <c r="FB100" s="242"/>
      <c r="FC100" s="242"/>
      <c r="FD100" s="242"/>
      <c r="FE100" s="242"/>
      <c r="FF100" s="242"/>
      <c r="FG100" s="242"/>
      <c r="FH100" s="242"/>
      <c r="FI100" s="242"/>
      <c r="FJ100" s="242"/>
      <c r="FK100" s="242"/>
      <c r="FL100" s="242"/>
      <c r="FM100" s="242"/>
      <c r="FN100" s="242"/>
      <c r="FO100" s="242"/>
      <c r="FP100" s="242"/>
      <c r="FQ100" s="242"/>
      <c r="FR100" s="242"/>
      <c r="FS100" s="242"/>
      <c r="FT100" s="242"/>
      <c r="FU100" s="242"/>
      <c r="FV100" s="242"/>
      <c r="FW100" s="242"/>
      <c r="FX100" s="242"/>
      <c r="FY100" s="242"/>
      <c r="FZ100" s="242"/>
      <c r="GA100" s="242"/>
      <c r="GB100" s="242"/>
      <c r="GC100" s="242"/>
      <c r="GD100" s="242"/>
      <c r="GE100" s="242"/>
      <c r="GF100" s="242"/>
      <c r="GG100" s="242"/>
      <c r="GH100" s="242"/>
      <c r="GI100" s="242"/>
      <c r="GJ100" s="242"/>
      <c r="GK100" s="242"/>
      <c r="GL100" s="242"/>
      <c r="GM100" s="242"/>
      <c r="GN100" s="242"/>
      <c r="GO100" s="242"/>
      <c r="GP100" s="242"/>
      <c r="GQ100" s="242"/>
      <c r="GR100" s="242"/>
      <c r="GS100" s="242"/>
      <c r="GT100" s="242"/>
      <c r="GU100" s="242"/>
      <c r="GV100" s="242"/>
      <c r="GW100" s="242"/>
      <c r="GX100" s="242"/>
      <c r="GY100" s="242"/>
      <c r="GZ100" s="242"/>
      <c r="HA100" s="242"/>
      <c r="HB100" s="242"/>
      <c r="HC100" s="242"/>
      <c r="HD100" s="242"/>
      <c r="HE100" s="242"/>
      <c r="HF100" s="242"/>
      <c r="HG100" s="242"/>
      <c r="HH100" s="242"/>
      <c r="HI100" s="242"/>
      <c r="HJ100" s="242"/>
      <c r="HK100" s="242"/>
      <c r="HL100" s="242"/>
      <c r="HM100" s="242"/>
      <c r="HN100" s="242"/>
      <c r="HO100" s="242"/>
      <c r="HP100" s="242"/>
      <c r="HQ100" s="242"/>
      <c r="HR100" s="242"/>
      <c r="HS100" s="242"/>
      <c r="HT100" s="242"/>
    </row>
    <row r="101" spans="1:245" s="250"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956">
        <v>25</v>
      </c>
      <c r="AK101" s="1001" t="s">
        <v>154</v>
      </c>
      <c r="AL101" s="42" t="s">
        <v>132</v>
      </c>
      <c r="AM101" s="945" t="s">
        <v>23</v>
      </c>
      <c r="AN101" s="948">
        <v>1</v>
      </c>
      <c r="AO101" s="948">
        <v>1</v>
      </c>
      <c r="AP101" s="42">
        <f t="shared" si="31"/>
        <v>0</v>
      </c>
      <c r="AQ101" s="43">
        <f>AO101-AP101</f>
        <v>1</v>
      </c>
      <c r="AR101" s="454"/>
      <c r="AS101" s="441"/>
      <c r="AT101" s="234"/>
      <c r="AU101" s="234"/>
      <c r="AV101" s="234"/>
      <c r="AW101" s="234"/>
      <c r="AX101" s="234"/>
      <c r="AY101" s="234"/>
      <c r="AZ101" s="234"/>
      <c r="BA101" s="234"/>
      <c r="BB101" s="234"/>
      <c r="BC101" s="234"/>
      <c r="BD101" s="234"/>
      <c r="BE101" s="234"/>
      <c r="BF101" s="234"/>
      <c r="BG101" s="234"/>
      <c r="BH101" s="234"/>
      <c r="BI101" s="234"/>
      <c r="BJ101" s="234"/>
      <c r="BK101" s="234"/>
      <c r="BL101" s="234"/>
      <c r="BM101" s="234"/>
      <c r="BN101" s="234"/>
      <c r="BO101" s="234"/>
      <c r="BP101" s="234"/>
      <c r="BQ101" s="234"/>
      <c r="BR101" s="234"/>
      <c r="BS101" s="234"/>
      <c r="BT101" s="234"/>
      <c r="BU101" s="234"/>
      <c r="BV101" s="234"/>
      <c r="BW101" s="234"/>
      <c r="BX101" s="234"/>
      <c r="BY101" s="234"/>
      <c r="BZ101" s="234"/>
      <c r="CA101" s="234"/>
      <c r="CB101" s="234"/>
      <c r="CC101" s="234"/>
      <c r="CD101" s="234"/>
      <c r="CE101" s="234"/>
      <c r="CF101" s="234"/>
      <c r="CG101" s="234"/>
      <c r="CH101" s="234"/>
      <c r="CI101" s="234"/>
      <c r="CJ101" s="234"/>
      <c r="CK101" s="234"/>
      <c r="CL101" s="234"/>
      <c r="CM101" s="234"/>
      <c r="CN101" s="234"/>
      <c r="CO101" s="234"/>
      <c r="CP101" s="248"/>
      <c r="CQ101" s="239"/>
      <c r="CR101" s="239"/>
      <c r="CS101" s="239"/>
      <c r="CT101" s="239"/>
      <c r="CU101" s="239"/>
      <c r="CV101" s="239"/>
      <c r="CW101" s="239"/>
      <c r="CX101" s="239"/>
      <c r="CY101" s="239"/>
      <c r="CZ101" s="239"/>
      <c r="DA101" s="239"/>
      <c r="DB101" s="239"/>
      <c r="DC101" s="239"/>
      <c r="DD101" s="239"/>
      <c r="DE101" s="239"/>
      <c r="DF101" s="239"/>
      <c r="DG101" s="239"/>
      <c r="DH101" s="239"/>
      <c r="DI101" s="239"/>
      <c r="DJ101" s="239"/>
      <c r="DK101" s="239"/>
      <c r="DL101" s="239"/>
      <c r="DM101" s="239"/>
      <c r="DN101" s="239"/>
      <c r="DO101" s="239"/>
      <c r="DP101" s="239"/>
      <c r="DQ101" s="239"/>
      <c r="DR101" s="239"/>
      <c r="DS101" s="239"/>
      <c r="DT101" s="239"/>
      <c r="DU101" s="239"/>
      <c r="DV101" s="442"/>
      <c r="DW101" s="239"/>
      <c r="DX101" s="239"/>
      <c r="DY101" s="239"/>
      <c r="DZ101" s="239"/>
      <c r="EA101" s="239"/>
      <c r="EB101" s="239"/>
      <c r="EC101" s="239"/>
      <c r="ED101" s="239"/>
      <c r="EE101" s="239"/>
      <c r="EF101" s="239"/>
      <c r="EG101" s="239"/>
      <c r="EH101" s="239"/>
      <c r="EI101" s="239"/>
      <c r="EJ101" s="239"/>
      <c r="EK101" s="239"/>
      <c r="EL101" s="239"/>
      <c r="EM101" s="239"/>
      <c r="EN101" s="239"/>
      <c r="EO101" s="239"/>
      <c r="EP101" s="239"/>
      <c r="EQ101" s="239"/>
      <c r="ER101" s="239"/>
      <c r="ES101" s="239"/>
      <c r="ET101" s="239"/>
      <c r="EU101" s="239"/>
      <c r="EV101" s="239"/>
      <c r="EW101" s="239"/>
      <c r="EX101" s="239"/>
      <c r="EY101" s="239"/>
      <c r="EZ101" s="239"/>
      <c r="FA101" s="239"/>
      <c r="FB101" s="239"/>
      <c r="FC101" s="239"/>
      <c r="FD101" s="239"/>
      <c r="FE101" s="239"/>
      <c r="FF101" s="239"/>
      <c r="FG101" s="239"/>
      <c r="FH101" s="239"/>
      <c r="FI101" s="239"/>
      <c r="FJ101" s="239"/>
      <c r="FK101" s="239"/>
      <c r="FL101" s="239"/>
      <c r="FM101" s="239"/>
      <c r="FN101" s="239"/>
      <c r="FO101" s="239"/>
      <c r="FP101" s="239"/>
      <c r="FQ101" s="239"/>
      <c r="FR101" s="239"/>
      <c r="FS101" s="239"/>
      <c r="FT101" s="239"/>
      <c r="FU101" s="239"/>
      <c r="FV101" s="239"/>
      <c r="FW101" s="239"/>
      <c r="FX101" s="239"/>
      <c r="FY101" s="239"/>
      <c r="FZ101" s="239"/>
      <c r="GA101" s="239"/>
      <c r="GB101" s="239"/>
      <c r="GC101" s="239"/>
      <c r="GD101" s="239"/>
      <c r="GE101" s="239"/>
      <c r="GF101" s="239"/>
      <c r="GG101" s="239"/>
      <c r="GH101" s="239"/>
      <c r="GI101" s="239"/>
      <c r="GJ101" s="239"/>
      <c r="GK101" s="239"/>
      <c r="GL101" s="239"/>
      <c r="GM101" s="239"/>
      <c r="GN101" s="239"/>
      <c r="GO101" s="239"/>
      <c r="GP101" s="239"/>
      <c r="GQ101" s="239"/>
      <c r="GR101" s="239"/>
      <c r="GS101" s="239"/>
      <c r="GT101" s="239"/>
      <c r="GU101" s="239"/>
      <c r="GV101" s="239"/>
      <c r="GW101" s="239"/>
      <c r="GX101" s="239"/>
      <c r="GY101" s="239"/>
      <c r="GZ101" s="239"/>
      <c r="HA101" s="239"/>
      <c r="HB101" s="239"/>
      <c r="HC101" s="239"/>
      <c r="HD101" s="239"/>
      <c r="HE101" s="239"/>
      <c r="HF101" s="239"/>
      <c r="HG101" s="239"/>
      <c r="HH101" s="239"/>
      <c r="HI101" s="239"/>
      <c r="HJ101" s="239"/>
      <c r="HK101" s="239"/>
      <c r="HL101" s="239"/>
      <c r="HM101" s="239"/>
      <c r="HN101" s="445"/>
      <c r="HO101" s="238"/>
      <c r="HP101" s="239"/>
      <c r="HQ101" s="239"/>
      <c r="HR101" s="239"/>
      <c r="HS101" s="239"/>
      <c r="HT101" s="446"/>
    </row>
    <row r="102" spans="1:245">
      <c r="AJ102" s="958"/>
      <c r="AK102" s="1002"/>
      <c r="AL102" s="8" t="s">
        <v>124</v>
      </c>
      <c r="AM102" s="946"/>
      <c r="AN102" s="949"/>
      <c r="AO102" s="949"/>
      <c r="AP102" s="8">
        <f t="shared" si="31"/>
        <v>0</v>
      </c>
      <c r="AQ102" s="44">
        <f>AO101-AP102</f>
        <v>1</v>
      </c>
      <c r="AR102" s="454"/>
      <c r="AS102" s="441"/>
      <c r="AT102" s="234"/>
      <c r="AU102" s="234"/>
      <c r="AV102" s="234"/>
      <c r="AW102" s="234"/>
      <c r="AX102" s="234"/>
      <c r="AY102" s="234"/>
      <c r="AZ102" s="234"/>
      <c r="BA102" s="234"/>
      <c r="BB102" s="234"/>
      <c r="BC102" s="234"/>
      <c r="BD102" s="234"/>
      <c r="BE102" s="234"/>
      <c r="BF102" s="234"/>
      <c r="BG102" s="234"/>
      <c r="BH102" s="234"/>
      <c r="BI102" s="234"/>
      <c r="BJ102" s="234"/>
      <c r="BK102" s="234"/>
      <c r="BL102" s="234"/>
      <c r="BM102" s="234"/>
      <c r="BN102" s="234"/>
      <c r="BO102" s="234"/>
      <c r="BP102" s="234"/>
      <c r="BQ102" s="234"/>
      <c r="BR102" s="234"/>
      <c r="BS102" s="234"/>
      <c r="BT102" s="234"/>
      <c r="BU102" s="234"/>
      <c r="BV102" s="234"/>
      <c r="BW102" s="234"/>
      <c r="BX102" s="234"/>
      <c r="BY102" s="234"/>
      <c r="BZ102" s="234"/>
      <c r="CA102" s="234"/>
      <c r="CB102" s="234"/>
      <c r="CC102" s="234"/>
      <c r="CD102" s="234"/>
      <c r="CE102" s="234"/>
      <c r="CF102" s="234"/>
      <c r="CG102" s="234"/>
      <c r="CH102" s="234"/>
      <c r="CI102" s="234"/>
      <c r="CJ102" s="234"/>
      <c r="CK102" s="234"/>
      <c r="CL102" s="234"/>
      <c r="CM102" s="234"/>
      <c r="CN102" s="234"/>
      <c r="CO102" s="234"/>
      <c r="CP102" s="248"/>
      <c r="CQ102" s="234"/>
      <c r="CR102" s="234"/>
      <c r="CS102" s="234"/>
      <c r="CT102" s="234"/>
      <c r="CU102" s="234"/>
      <c r="CV102" s="234"/>
      <c r="CW102" s="234"/>
      <c r="CX102" s="234"/>
      <c r="CY102" s="234"/>
      <c r="CZ102" s="234"/>
      <c r="DA102" s="234"/>
      <c r="DB102" s="234"/>
      <c r="DC102" s="234"/>
      <c r="DD102" s="234"/>
      <c r="DE102" s="234"/>
      <c r="DF102" s="234"/>
      <c r="DG102" s="234"/>
      <c r="DH102" s="234"/>
      <c r="DI102" s="234"/>
      <c r="DJ102" s="234"/>
      <c r="DK102" s="234"/>
      <c r="DL102" s="234"/>
      <c r="DM102" s="234"/>
      <c r="DN102" s="234"/>
      <c r="DO102" s="234"/>
      <c r="DP102" s="234"/>
      <c r="DQ102" s="234"/>
      <c r="DR102" s="234"/>
      <c r="DS102" s="234"/>
      <c r="DT102" s="234"/>
      <c r="DU102" s="234"/>
      <c r="DV102" s="441"/>
      <c r="DW102" s="234"/>
      <c r="DX102" s="234"/>
      <c r="DY102" s="234"/>
      <c r="DZ102" s="234"/>
      <c r="EA102" s="234"/>
      <c r="EB102" s="234"/>
      <c r="EC102" s="234"/>
      <c r="ED102" s="234"/>
      <c r="EE102" s="234"/>
      <c r="EF102" s="234"/>
      <c r="EG102" s="234"/>
      <c r="EH102" s="234"/>
      <c r="EI102" s="234"/>
      <c r="EJ102" s="234"/>
      <c r="EK102" s="234"/>
      <c r="EL102" s="234"/>
      <c r="EM102" s="234"/>
      <c r="EN102" s="234"/>
      <c r="EO102" s="234"/>
      <c r="EP102" s="234"/>
      <c r="EQ102" s="234"/>
      <c r="ER102" s="234"/>
      <c r="ES102" s="234"/>
      <c r="ET102" s="234"/>
      <c r="EU102" s="234"/>
      <c r="EV102" s="234"/>
      <c r="EW102" s="234"/>
      <c r="EX102" s="234"/>
      <c r="EY102" s="234"/>
      <c r="EZ102" s="234"/>
      <c r="FA102" s="234"/>
      <c r="FB102" s="234"/>
      <c r="FC102" s="234"/>
      <c r="FD102" s="234"/>
      <c r="FE102" s="234"/>
      <c r="FF102" s="234"/>
      <c r="FG102" s="234"/>
      <c r="FH102" s="234"/>
      <c r="FI102" s="234"/>
      <c r="FJ102" s="234"/>
      <c r="FK102" s="234"/>
      <c r="FL102" s="234"/>
      <c r="FM102" s="234"/>
      <c r="FN102" s="234"/>
      <c r="FO102" s="234"/>
      <c r="FP102" s="234"/>
      <c r="FQ102" s="234"/>
      <c r="FR102" s="234"/>
      <c r="FS102" s="234"/>
      <c r="FT102" s="234"/>
      <c r="FU102" s="234"/>
      <c r="FV102" s="234"/>
      <c r="FW102" s="234"/>
      <c r="FX102" s="234"/>
      <c r="FY102" s="234"/>
      <c r="FZ102" s="234"/>
      <c r="GA102" s="234"/>
      <c r="GB102" s="234"/>
      <c r="GC102" s="234"/>
      <c r="GD102" s="234"/>
      <c r="GE102" s="234"/>
      <c r="GF102" s="234"/>
      <c r="GG102" s="234"/>
      <c r="GH102" s="234"/>
      <c r="GI102" s="234"/>
      <c r="GJ102" s="234"/>
      <c r="GK102" s="234"/>
      <c r="GL102" s="234"/>
      <c r="GM102" s="234"/>
      <c r="GN102" s="234"/>
      <c r="GO102" s="234"/>
      <c r="GP102" s="234"/>
      <c r="GQ102" s="234"/>
      <c r="GR102" s="234"/>
      <c r="GS102" s="234"/>
      <c r="GT102" s="234"/>
      <c r="GU102" s="234"/>
      <c r="GV102" s="234"/>
      <c r="GW102" s="234"/>
      <c r="GX102" s="234"/>
      <c r="GY102" s="234"/>
      <c r="GZ102" s="234"/>
      <c r="HA102" s="234"/>
      <c r="HB102" s="234"/>
      <c r="HC102" s="234"/>
      <c r="HD102" s="234"/>
      <c r="HE102" s="234"/>
      <c r="HF102" s="234"/>
      <c r="HG102" s="234"/>
      <c r="HH102" s="234"/>
      <c r="HI102" s="234"/>
      <c r="HJ102" s="234"/>
      <c r="HK102" s="234"/>
      <c r="HL102" s="234"/>
      <c r="HM102" s="234"/>
      <c r="HN102" s="248"/>
      <c r="HO102" s="240"/>
      <c r="HP102" s="234"/>
      <c r="HQ102" s="234"/>
      <c r="HR102" s="234"/>
      <c r="HS102" s="234"/>
      <c r="HT102" s="447"/>
    </row>
    <row r="103" spans="1:245">
      <c r="AJ103" s="958"/>
      <c r="AK103" s="1002"/>
      <c r="AL103" s="8" t="s">
        <v>135</v>
      </c>
      <c r="AM103" s="946"/>
      <c r="AN103" s="949"/>
      <c r="AO103" s="949"/>
      <c r="AP103" s="8">
        <f t="shared" si="31"/>
        <v>0</v>
      </c>
      <c r="AQ103" s="44">
        <f>AO101-AP103</f>
        <v>1</v>
      </c>
      <c r="AR103" s="454"/>
      <c r="AS103" s="234"/>
      <c r="AT103" s="234"/>
      <c r="AU103" s="234"/>
      <c r="AV103" s="234"/>
      <c r="AW103" s="234"/>
      <c r="AX103" s="234"/>
      <c r="AY103" s="234"/>
      <c r="AZ103" s="234"/>
      <c r="BA103" s="234"/>
      <c r="BB103" s="234"/>
      <c r="BC103" s="234"/>
      <c r="BD103" s="234"/>
      <c r="BE103" s="234"/>
      <c r="BF103" s="234"/>
      <c r="BG103" s="234"/>
      <c r="BH103" s="234"/>
      <c r="BI103" s="234"/>
      <c r="BJ103" s="234"/>
      <c r="BK103" s="234"/>
      <c r="BL103" s="234"/>
      <c r="BM103" s="234"/>
      <c r="BN103" s="234"/>
      <c r="BO103" s="234"/>
      <c r="BP103" s="234"/>
      <c r="BQ103" s="234"/>
      <c r="BR103" s="234"/>
      <c r="BS103" s="234"/>
      <c r="BT103" s="234"/>
      <c r="BU103" s="234"/>
      <c r="BV103" s="234"/>
      <c r="BW103" s="234"/>
      <c r="BX103" s="234"/>
      <c r="BY103" s="234"/>
      <c r="BZ103" s="234"/>
      <c r="CA103" s="234"/>
      <c r="CB103" s="234"/>
      <c r="CC103" s="234"/>
      <c r="CD103" s="234"/>
      <c r="CE103" s="234"/>
      <c r="CF103" s="234"/>
      <c r="CG103" s="234"/>
      <c r="CH103" s="234"/>
      <c r="CI103" s="234"/>
      <c r="CJ103" s="234"/>
      <c r="CK103" s="234"/>
      <c r="CL103" s="234"/>
      <c r="CM103" s="234"/>
      <c r="CN103" s="234"/>
      <c r="CO103" s="234"/>
      <c r="CP103" s="248"/>
      <c r="CQ103" s="234"/>
      <c r="CR103" s="234"/>
      <c r="CS103" s="234"/>
      <c r="CT103" s="234"/>
      <c r="CU103" s="234"/>
      <c r="CV103" s="234"/>
      <c r="CW103" s="234"/>
      <c r="CX103" s="234"/>
      <c r="CY103" s="234"/>
      <c r="CZ103" s="234"/>
      <c r="DA103" s="234"/>
      <c r="DB103" s="234"/>
      <c r="DC103" s="234"/>
      <c r="DD103" s="234"/>
      <c r="DE103" s="234"/>
      <c r="DF103" s="234"/>
      <c r="DG103" s="234"/>
      <c r="DH103" s="234"/>
      <c r="DI103" s="234"/>
      <c r="DJ103" s="234"/>
      <c r="DK103" s="234"/>
      <c r="DL103" s="234"/>
      <c r="DM103" s="234"/>
      <c r="DN103" s="234"/>
      <c r="DO103" s="234"/>
      <c r="DP103" s="234"/>
      <c r="DQ103" s="234"/>
      <c r="DR103" s="234"/>
      <c r="DS103" s="234"/>
      <c r="DT103" s="234"/>
      <c r="DU103" s="234"/>
      <c r="DV103" s="441"/>
      <c r="DW103" s="234"/>
      <c r="DX103" s="234"/>
      <c r="DY103" s="234"/>
      <c r="DZ103" s="234"/>
      <c r="EA103" s="234"/>
      <c r="EB103" s="234"/>
      <c r="EC103" s="234"/>
      <c r="ED103" s="234"/>
      <c r="EE103" s="234"/>
      <c r="EF103" s="234"/>
      <c r="EG103" s="234"/>
      <c r="EH103" s="234"/>
      <c r="EI103" s="234"/>
      <c r="EJ103" s="234"/>
      <c r="EK103" s="234"/>
      <c r="EL103" s="234"/>
      <c r="EM103" s="234"/>
      <c r="EN103" s="234"/>
      <c r="EO103" s="234"/>
      <c r="EP103" s="234"/>
      <c r="EQ103" s="234"/>
      <c r="ER103" s="234"/>
      <c r="ES103" s="234"/>
      <c r="ET103" s="234"/>
      <c r="EU103" s="234"/>
      <c r="EV103" s="234"/>
      <c r="EW103" s="234"/>
      <c r="EX103" s="234"/>
      <c r="EY103" s="234"/>
      <c r="EZ103" s="234"/>
      <c r="FA103" s="234"/>
      <c r="FB103" s="234"/>
      <c r="FC103" s="234"/>
      <c r="FD103" s="234"/>
      <c r="FE103" s="234"/>
      <c r="FF103" s="234"/>
      <c r="FG103" s="234"/>
      <c r="FH103" s="234"/>
      <c r="FI103" s="234"/>
      <c r="FJ103" s="234"/>
      <c r="FK103" s="234"/>
      <c r="FL103" s="234"/>
      <c r="FM103" s="234"/>
      <c r="FN103" s="234"/>
      <c r="FO103" s="234"/>
      <c r="FP103" s="234"/>
      <c r="FQ103" s="234"/>
      <c r="FR103" s="234"/>
      <c r="FS103" s="234"/>
      <c r="FT103" s="234"/>
      <c r="FU103" s="234"/>
      <c r="FV103" s="234"/>
      <c r="FW103" s="234"/>
      <c r="FX103" s="234"/>
      <c r="FY103" s="234"/>
      <c r="FZ103" s="234"/>
      <c r="GA103" s="234"/>
      <c r="GB103" s="234"/>
      <c r="GC103" s="234"/>
      <c r="GD103" s="234"/>
      <c r="GE103" s="234"/>
      <c r="GF103" s="234"/>
      <c r="GG103" s="234"/>
      <c r="GH103" s="234"/>
      <c r="GI103" s="234"/>
      <c r="GJ103" s="234"/>
      <c r="GK103" s="234"/>
      <c r="GL103" s="234"/>
      <c r="GM103" s="234"/>
      <c r="GN103" s="234"/>
      <c r="GO103" s="234"/>
      <c r="GP103" s="234"/>
      <c r="GQ103" s="234"/>
      <c r="GR103" s="234"/>
      <c r="GS103" s="234"/>
      <c r="GT103" s="234"/>
      <c r="GU103" s="234"/>
      <c r="GV103" s="234"/>
      <c r="GW103" s="234"/>
      <c r="GX103" s="234"/>
      <c r="GY103" s="234"/>
      <c r="GZ103" s="234"/>
      <c r="HA103" s="234"/>
      <c r="HB103" s="234"/>
      <c r="HC103" s="234"/>
      <c r="HD103" s="234"/>
      <c r="HE103" s="234"/>
      <c r="HF103" s="234"/>
      <c r="HG103" s="234"/>
      <c r="HH103" s="234"/>
      <c r="HI103" s="234"/>
      <c r="HJ103" s="234"/>
      <c r="HK103" s="234"/>
      <c r="HL103" s="234"/>
      <c r="HM103" s="234"/>
      <c r="HN103" s="248"/>
      <c r="HO103" s="240"/>
      <c r="HP103" s="234"/>
      <c r="HQ103" s="234"/>
      <c r="HR103" s="234"/>
      <c r="HS103" s="234"/>
      <c r="HT103" s="447"/>
    </row>
    <row r="104" spans="1:245" s="244"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959"/>
      <c r="AK104" s="1003"/>
      <c r="AL104" s="41" t="s">
        <v>137</v>
      </c>
      <c r="AM104" s="947"/>
      <c r="AN104" s="950"/>
      <c r="AO104" s="950"/>
      <c r="AP104" s="41">
        <f t="shared" si="31"/>
        <v>0</v>
      </c>
      <c r="AQ104" s="45">
        <f>AO101-AP104</f>
        <v>1</v>
      </c>
      <c r="AR104" s="454"/>
      <c r="AS104" s="453"/>
      <c r="AT104" s="235"/>
      <c r="AU104" s="235"/>
      <c r="AV104" s="235"/>
      <c r="AW104" s="235"/>
      <c r="AX104" s="235"/>
      <c r="AY104" s="235"/>
      <c r="AZ104" s="235"/>
      <c r="BA104" s="235"/>
      <c r="BB104" s="235"/>
      <c r="BC104" s="235"/>
      <c r="BD104" s="235"/>
      <c r="BE104" s="235"/>
      <c r="BF104" s="235"/>
      <c r="BG104" s="235"/>
      <c r="BH104" s="235"/>
      <c r="BI104" s="235"/>
      <c r="BJ104" s="235"/>
      <c r="BK104" s="235"/>
      <c r="BL104" s="235"/>
      <c r="BM104" s="235"/>
      <c r="BN104" s="235"/>
      <c r="BO104" s="235"/>
      <c r="BP104" s="235"/>
      <c r="BQ104" s="235"/>
      <c r="BR104" s="235"/>
      <c r="BS104" s="235"/>
      <c r="BT104" s="235"/>
      <c r="BU104" s="235"/>
      <c r="BV104" s="235"/>
      <c r="BW104" s="235"/>
      <c r="BX104" s="235"/>
      <c r="BY104" s="235"/>
      <c r="BZ104" s="235"/>
      <c r="CA104" s="235"/>
      <c r="CB104" s="235"/>
      <c r="CC104" s="235"/>
      <c r="CD104" s="235"/>
      <c r="CE104" s="235"/>
      <c r="CF104" s="235"/>
      <c r="CG104" s="235"/>
      <c r="CH104" s="235"/>
      <c r="CI104" s="235"/>
      <c r="CJ104" s="235"/>
      <c r="CK104" s="235"/>
      <c r="CL104" s="235"/>
      <c r="CM104" s="235"/>
      <c r="CN104" s="235"/>
      <c r="CO104" s="235"/>
      <c r="CP104" s="251"/>
      <c r="CQ104" s="242"/>
      <c r="CR104" s="242"/>
      <c r="CS104" s="242"/>
      <c r="CT104" s="242"/>
      <c r="CU104" s="242"/>
      <c r="CV104" s="242"/>
      <c r="CW104" s="242"/>
      <c r="CX104" s="242"/>
      <c r="CY104" s="242"/>
      <c r="CZ104" s="242"/>
      <c r="DA104" s="242"/>
      <c r="DB104" s="242"/>
      <c r="DC104" s="242"/>
      <c r="DD104" s="242"/>
      <c r="DE104" s="242"/>
      <c r="DF104" s="242"/>
      <c r="DG104" s="242"/>
      <c r="DH104" s="242"/>
      <c r="DI104" s="242"/>
      <c r="DJ104" s="242"/>
      <c r="DK104" s="242"/>
      <c r="DL104" s="242"/>
      <c r="DM104" s="242"/>
      <c r="DN104" s="242"/>
      <c r="DO104" s="242"/>
      <c r="DP104" s="242"/>
      <c r="DQ104" s="242"/>
      <c r="DR104" s="242"/>
      <c r="DS104" s="242"/>
      <c r="DT104" s="242"/>
      <c r="DU104" s="242"/>
      <c r="DV104" s="443"/>
      <c r="DW104" s="242"/>
      <c r="DX104" s="242"/>
      <c r="DY104" s="242"/>
      <c r="DZ104" s="242"/>
      <c r="EA104" s="242"/>
      <c r="EB104" s="242"/>
      <c r="EC104" s="242"/>
      <c r="ED104" s="242"/>
      <c r="EE104" s="242"/>
      <c r="EF104" s="242"/>
      <c r="EG104" s="242"/>
      <c r="EH104" s="242"/>
      <c r="EI104" s="242"/>
      <c r="EJ104" s="242"/>
      <c r="EK104" s="242"/>
      <c r="EL104" s="242"/>
      <c r="EM104" s="242"/>
      <c r="EN104" s="242"/>
      <c r="EO104" s="242"/>
      <c r="EP104" s="242"/>
      <c r="EQ104" s="242"/>
      <c r="ER104" s="242"/>
      <c r="ES104" s="242"/>
      <c r="ET104" s="242"/>
      <c r="EU104" s="242"/>
      <c r="EV104" s="242"/>
      <c r="EW104" s="242"/>
      <c r="EX104" s="242"/>
      <c r="EY104" s="242"/>
      <c r="EZ104" s="242"/>
      <c r="FA104" s="242"/>
      <c r="FB104" s="242"/>
      <c r="FC104" s="242"/>
      <c r="FD104" s="242"/>
      <c r="FE104" s="242"/>
      <c r="FF104" s="242"/>
      <c r="FG104" s="242"/>
      <c r="FH104" s="242"/>
      <c r="FI104" s="242"/>
      <c r="FJ104" s="242"/>
      <c r="FK104" s="242"/>
      <c r="FL104" s="242"/>
      <c r="FM104" s="242"/>
      <c r="FN104" s="242"/>
      <c r="FO104" s="242"/>
      <c r="FP104" s="242"/>
      <c r="FQ104" s="242"/>
      <c r="FR104" s="242"/>
      <c r="FS104" s="242"/>
      <c r="FT104" s="242"/>
      <c r="FU104" s="242"/>
      <c r="FV104" s="242"/>
      <c r="FW104" s="242"/>
      <c r="FX104" s="242"/>
      <c r="FY104" s="242"/>
      <c r="FZ104" s="242"/>
      <c r="GA104" s="242"/>
      <c r="GB104" s="242"/>
      <c r="GC104" s="242"/>
      <c r="GD104" s="242"/>
      <c r="GE104" s="242"/>
      <c r="GF104" s="242"/>
      <c r="GG104" s="242"/>
      <c r="GH104" s="242"/>
      <c r="GI104" s="242"/>
      <c r="GJ104" s="242"/>
      <c r="GK104" s="242"/>
      <c r="GL104" s="242"/>
      <c r="GM104" s="242"/>
      <c r="GN104" s="242"/>
      <c r="GO104" s="242"/>
      <c r="GP104" s="242"/>
      <c r="GQ104" s="242"/>
      <c r="GR104" s="242"/>
      <c r="GS104" s="242"/>
      <c r="GT104" s="242"/>
      <c r="GU104" s="242"/>
      <c r="GV104" s="242"/>
      <c r="GW104" s="242"/>
      <c r="GX104" s="242"/>
      <c r="GY104" s="242"/>
      <c r="GZ104" s="242"/>
      <c r="HA104" s="242"/>
      <c r="HB104" s="242"/>
      <c r="HC104" s="242"/>
      <c r="HD104" s="242"/>
      <c r="HE104" s="242"/>
      <c r="HF104" s="242"/>
      <c r="HG104" s="242"/>
      <c r="HH104" s="242"/>
      <c r="HI104" s="242"/>
      <c r="HJ104" s="242"/>
      <c r="HK104" s="242"/>
      <c r="HL104" s="242"/>
      <c r="HM104" s="242"/>
      <c r="HN104" s="451"/>
      <c r="HO104" s="241"/>
      <c r="HP104" s="242"/>
      <c r="HQ104" s="242"/>
      <c r="HR104" s="242"/>
      <c r="HS104" s="242"/>
      <c r="HT104" s="448"/>
    </row>
    <row r="105" spans="1:245" s="244"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951" t="s">
        <v>159</v>
      </c>
      <c r="AK105" s="952"/>
      <c r="AL105" s="952"/>
      <c r="AM105" s="952"/>
      <c r="AN105" s="244">
        <f>SUM(AN4:AN104)</f>
        <v>496</v>
      </c>
      <c r="AO105" s="244">
        <f>SUM(AO4:AO104)</f>
        <v>496</v>
      </c>
      <c r="AP105" s="245"/>
      <c r="AQ105" s="246"/>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4"/>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 ref="AM97:AM100"/>
    <mergeCell ref="AJ85:AJ88"/>
    <mergeCell ref="AK85:AK88"/>
    <mergeCell ref="AN85:AN88"/>
    <mergeCell ref="AJ89:AJ92"/>
    <mergeCell ref="AK89:AK92"/>
    <mergeCell ref="AN89:AN92"/>
    <mergeCell ref="AM85:AM88"/>
    <mergeCell ref="AM89:AM92"/>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12:AJ15"/>
    <mergeCell ref="AK12:AK15"/>
    <mergeCell ref="AN12:AN15"/>
    <mergeCell ref="AJ16:AJ19"/>
    <mergeCell ref="AK16:AK19"/>
    <mergeCell ref="AN16:AN19"/>
    <mergeCell ref="AJ4:AJ7"/>
    <mergeCell ref="AK4:AK7"/>
    <mergeCell ref="AN4:AN7"/>
    <mergeCell ref="AJ8:AJ11"/>
    <mergeCell ref="AK8:AK11"/>
    <mergeCell ref="AN8:AN11"/>
    <mergeCell ref="B1:X1"/>
    <mergeCell ref="B2:B3"/>
    <mergeCell ref="M2:P2"/>
    <mergeCell ref="Q2:T2"/>
    <mergeCell ref="U2:X2"/>
    <mergeCell ref="E2:E3"/>
    <mergeCell ref="F2:F3"/>
    <mergeCell ref="I2:L2"/>
    <mergeCell ref="C2:C3"/>
    <mergeCell ref="D2:D3"/>
    <mergeCell ref="H2:H3"/>
    <mergeCell ref="G2:G3"/>
    <mergeCell ref="AO4:AO7"/>
    <mergeCell ref="AO8:AO11"/>
    <mergeCell ref="AO12:AO15"/>
    <mergeCell ref="AO16:AO19"/>
    <mergeCell ref="AO20:AO23"/>
    <mergeCell ref="AO24:AO27"/>
    <mergeCell ref="AO28:AO32"/>
    <mergeCell ref="AO33:AO36"/>
    <mergeCell ref="AO37:AO40"/>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1010" t="s">
        <v>170</v>
      </c>
      <c r="C2" s="1011"/>
      <c r="D2" s="1011"/>
      <c r="E2" s="1011"/>
      <c r="F2" s="1011"/>
      <c r="G2" s="1011"/>
      <c r="H2" s="1011"/>
      <c r="I2" s="1011"/>
      <c r="J2" s="1011"/>
      <c r="K2" s="1011"/>
      <c r="L2" s="1011"/>
      <c r="M2" s="1011"/>
      <c r="N2" s="1011"/>
      <c r="O2" s="1012"/>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4"/>
    </row>
    <row r="3" spans="2:199" ht="88.5" customHeight="1" thickBot="1">
      <c r="B3" s="1013" t="s">
        <v>75</v>
      </c>
      <c r="C3" s="1015" t="s">
        <v>4</v>
      </c>
      <c r="D3" s="1013" t="s">
        <v>6</v>
      </c>
      <c r="E3" s="1017" t="s">
        <v>7</v>
      </c>
      <c r="F3" s="1017" t="s">
        <v>8</v>
      </c>
      <c r="G3" s="1017" t="s">
        <v>9</v>
      </c>
      <c r="H3" s="1019" t="s">
        <v>76</v>
      </c>
      <c r="I3" s="1021" t="s">
        <v>77</v>
      </c>
      <c r="J3" s="1022"/>
      <c r="K3" s="1023"/>
      <c r="L3" s="1021" t="s">
        <v>78</v>
      </c>
      <c r="M3" s="1022"/>
      <c r="N3" s="1023"/>
      <c r="O3" s="1004" t="s">
        <v>79</v>
      </c>
      <c r="Q3" s="102" t="s">
        <v>80</v>
      </c>
      <c r="R3" s="103">
        <v>45627</v>
      </c>
      <c r="S3" s="103">
        <f t="shared" ref="S3:BD3" si="0">R3+1</f>
        <v>45628</v>
      </c>
      <c r="T3" s="103">
        <f t="shared" si="0"/>
        <v>45629</v>
      </c>
      <c r="U3" s="103">
        <f t="shared" si="0"/>
        <v>45630</v>
      </c>
      <c r="V3" s="103">
        <f t="shared" si="0"/>
        <v>45631</v>
      </c>
      <c r="W3" s="103">
        <f t="shared" si="0"/>
        <v>45632</v>
      </c>
      <c r="X3" s="103">
        <f t="shared" si="0"/>
        <v>45633</v>
      </c>
      <c r="Y3" s="103">
        <f t="shared" si="0"/>
        <v>45634</v>
      </c>
      <c r="Z3" s="103">
        <f t="shared" si="0"/>
        <v>45635</v>
      </c>
      <c r="AA3" s="103">
        <f t="shared" si="0"/>
        <v>45636</v>
      </c>
      <c r="AB3" s="103">
        <f t="shared" si="0"/>
        <v>45637</v>
      </c>
      <c r="AC3" s="103">
        <f t="shared" si="0"/>
        <v>45638</v>
      </c>
      <c r="AD3" s="103">
        <f t="shared" si="0"/>
        <v>45639</v>
      </c>
      <c r="AE3" s="103">
        <f t="shared" si="0"/>
        <v>45640</v>
      </c>
      <c r="AF3" s="103">
        <f t="shared" si="0"/>
        <v>45641</v>
      </c>
      <c r="AG3" s="103">
        <f t="shared" si="0"/>
        <v>45642</v>
      </c>
      <c r="AH3" s="103">
        <f t="shared" si="0"/>
        <v>45643</v>
      </c>
      <c r="AI3" s="103">
        <f t="shared" si="0"/>
        <v>45644</v>
      </c>
      <c r="AJ3" s="103">
        <f t="shared" si="0"/>
        <v>45645</v>
      </c>
      <c r="AK3" s="103">
        <f t="shared" si="0"/>
        <v>45646</v>
      </c>
      <c r="AL3" s="103">
        <f t="shared" si="0"/>
        <v>45647</v>
      </c>
      <c r="AM3" s="103">
        <f t="shared" si="0"/>
        <v>45648</v>
      </c>
      <c r="AN3" s="103">
        <f t="shared" si="0"/>
        <v>45649</v>
      </c>
      <c r="AO3" s="103">
        <f t="shared" si="0"/>
        <v>45650</v>
      </c>
      <c r="AP3" s="103">
        <f t="shared" si="0"/>
        <v>45651</v>
      </c>
      <c r="AQ3" s="103">
        <f t="shared" si="0"/>
        <v>45652</v>
      </c>
      <c r="AR3" s="103">
        <f t="shared" si="0"/>
        <v>45653</v>
      </c>
      <c r="AS3" s="103">
        <f t="shared" si="0"/>
        <v>45654</v>
      </c>
      <c r="AT3" s="103">
        <f t="shared" si="0"/>
        <v>45655</v>
      </c>
      <c r="AU3" s="103">
        <f t="shared" si="0"/>
        <v>45656</v>
      </c>
      <c r="AV3" s="103">
        <f t="shared" si="0"/>
        <v>45657</v>
      </c>
      <c r="AW3" s="103">
        <f t="shared" si="0"/>
        <v>45658</v>
      </c>
      <c r="AX3" s="103">
        <f t="shared" si="0"/>
        <v>45659</v>
      </c>
      <c r="AY3" s="103">
        <f t="shared" si="0"/>
        <v>45660</v>
      </c>
      <c r="AZ3" s="103">
        <f t="shared" si="0"/>
        <v>45661</v>
      </c>
      <c r="BA3" s="103">
        <f t="shared" si="0"/>
        <v>45662</v>
      </c>
      <c r="BB3" s="103">
        <f t="shared" si="0"/>
        <v>45663</v>
      </c>
      <c r="BC3" s="103">
        <f t="shared" si="0"/>
        <v>45664</v>
      </c>
      <c r="BD3" s="103">
        <f t="shared" si="0"/>
        <v>45665</v>
      </c>
      <c r="BE3" s="103">
        <f t="shared" ref="BE3:DP3" si="1">BD3+1</f>
        <v>45666</v>
      </c>
      <c r="BF3" s="103">
        <f t="shared" si="1"/>
        <v>45667</v>
      </c>
      <c r="BG3" s="103">
        <f t="shared" si="1"/>
        <v>45668</v>
      </c>
      <c r="BH3" s="103">
        <f t="shared" si="1"/>
        <v>45669</v>
      </c>
      <c r="BI3" s="103">
        <f t="shared" si="1"/>
        <v>45670</v>
      </c>
      <c r="BJ3" s="103">
        <f t="shared" si="1"/>
        <v>45671</v>
      </c>
      <c r="BK3" s="103">
        <f t="shared" si="1"/>
        <v>45672</v>
      </c>
      <c r="BL3" s="103">
        <f t="shared" si="1"/>
        <v>45673</v>
      </c>
      <c r="BM3" s="103">
        <f t="shared" si="1"/>
        <v>45674</v>
      </c>
      <c r="BN3" s="103">
        <f t="shared" si="1"/>
        <v>45675</v>
      </c>
      <c r="BO3" s="103">
        <f t="shared" si="1"/>
        <v>45676</v>
      </c>
      <c r="BP3" s="103">
        <f t="shared" si="1"/>
        <v>45677</v>
      </c>
      <c r="BQ3" s="103">
        <f t="shared" si="1"/>
        <v>45678</v>
      </c>
      <c r="BR3" s="103">
        <f t="shared" si="1"/>
        <v>45679</v>
      </c>
      <c r="BS3" s="103">
        <f t="shared" si="1"/>
        <v>45680</v>
      </c>
      <c r="BT3" s="103">
        <f t="shared" si="1"/>
        <v>45681</v>
      </c>
      <c r="BU3" s="103">
        <f t="shared" si="1"/>
        <v>45682</v>
      </c>
      <c r="BV3" s="103">
        <f t="shared" si="1"/>
        <v>45683</v>
      </c>
      <c r="BW3" s="103">
        <f t="shared" si="1"/>
        <v>45684</v>
      </c>
      <c r="BX3" s="103">
        <f t="shared" si="1"/>
        <v>45685</v>
      </c>
      <c r="BY3" s="103">
        <f t="shared" si="1"/>
        <v>45686</v>
      </c>
      <c r="BZ3" s="103">
        <f t="shared" si="1"/>
        <v>45687</v>
      </c>
      <c r="CA3" s="103">
        <f t="shared" si="1"/>
        <v>45688</v>
      </c>
      <c r="CB3" s="103">
        <f t="shared" si="1"/>
        <v>45689</v>
      </c>
      <c r="CC3" s="103">
        <f t="shared" si="1"/>
        <v>45690</v>
      </c>
      <c r="CD3" s="103">
        <f t="shared" si="1"/>
        <v>45691</v>
      </c>
      <c r="CE3" s="103">
        <f t="shared" si="1"/>
        <v>45692</v>
      </c>
      <c r="CF3" s="103">
        <f t="shared" si="1"/>
        <v>45693</v>
      </c>
      <c r="CG3" s="103">
        <f t="shared" si="1"/>
        <v>45694</v>
      </c>
      <c r="CH3" s="103">
        <f t="shared" si="1"/>
        <v>45695</v>
      </c>
      <c r="CI3" s="103">
        <f t="shared" si="1"/>
        <v>45696</v>
      </c>
      <c r="CJ3" s="103">
        <f t="shared" si="1"/>
        <v>45697</v>
      </c>
      <c r="CK3" s="103">
        <f t="shared" si="1"/>
        <v>45698</v>
      </c>
      <c r="CL3" s="103">
        <f t="shared" si="1"/>
        <v>45699</v>
      </c>
      <c r="CM3" s="103">
        <f t="shared" si="1"/>
        <v>45700</v>
      </c>
      <c r="CN3" s="103">
        <f t="shared" si="1"/>
        <v>45701</v>
      </c>
      <c r="CO3" s="103">
        <f t="shared" si="1"/>
        <v>45702</v>
      </c>
      <c r="CP3" s="103">
        <f t="shared" si="1"/>
        <v>45703</v>
      </c>
      <c r="CQ3" s="103">
        <f t="shared" si="1"/>
        <v>45704</v>
      </c>
      <c r="CR3" s="103">
        <f t="shared" si="1"/>
        <v>45705</v>
      </c>
      <c r="CS3" s="103">
        <f t="shared" si="1"/>
        <v>45706</v>
      </c>
      <c r="CT3" s="103">
        <f t="shared" si="1"/>
        <v>45707</v>
      </c>
      <c r="CU3" s="103">
        <f t="shared" si="1"/>
        <v>45708</v>
      </c>
      <c r="CV3" s="103">
        <f t="shared" si="1"/>
        <v>45709</v>
      </c>
      <c r="CW3" s="103">
        <f t="shared" si="1"/>
        <v>45710</v>
      </c>
      <c r="CX3" s="103">
        <f t="shared" si="1"/>
        <v>45711</v>
      </c>
      <c r="CY3" s="103">
        <f t="shared" si="1"/>
        <v>45712</v>
      </c>
      <c r="CZ3" s="103">
        <f t="shared" si="1"/>
        <v>45713</v>
      </c>
      <c r="DA3" s="103">
        <f t="shared" si="1"/>
        <v>45714</v>
      </c>
      <c r="DB3" s="103">
        <f t="shared" si="1"/>
        <v>45715</v>
      </c>
      <c r="DC3" s="103">
        <f t="shared" si="1"/>
        <v>45716</v>
      </c>
      <c r="DD3" s="103">
        <f t="shared" si="1"/>
        <v>45717</v>
      </c>
      <c r="DE3" s="103">
        <f t="shared" si="1"/>
        <v>45718</v>
      </c>
      <c r="DF3" s="103">
        <f t="shared" si="1"/>
        <v>45719</v>
      </c>
      <c r="DG3" s="103">
        <f t="shared" si="1"/>
        <v>45720</v>
      </c>
      <c r="DH3" s="103">
        <f t="shared" si="1"/>
        <v>45721</v>
      </c>
      <c r="DI3" s="103">
        <f t="shared" si="1"/>
        <v>45722</v>
      </c>
      <c r="DJ3" s="103">
        <f t="shared" si="1"/>
        <v>45723</v>
      </c>
      <c r="DK3" s="103">
        <f t="shared" si="1"/>
        <v>45724</v>
      </c>
      <c r="DL3" s="103">
        <f t="shared" si="1"/>
        <v>45725</v>
      </c>
      <c r="DM3" s="103">
        <f t="shared" si="1"/>
        <v>45726</v>
      </c>
      <c r="DN3" s="103">
        <f t="shared" si="1"/>
        <v>45727</v>
      </c>
      <c r="DO3" s="103">
        <f t="shared" si="1"/>
        <v>45728</v>
      </c>
      <c r="DP3" s="103">
        <f t="shared" si="1"/>
        <v>45729</v>
      </c>
      <c r="DQ3" s="103">
        <f t="shared" ref="DQ3:FV3" si="2">DP3+1</f>
        <v>45730</v>
      </c>
      <c r="DR3" s="103">
        <f t="shared" si="2"/>
        <v>45731</v>
      </c>
      <c r="DS3" s="103">
        <f t="shared" si="2"/>
        <v>45732</v>
      </c>
      <c r="DT3" s="103">
        <f t="shared" si="2"/>
        <v>45733</v>
      </c>
      <c r="DU3" s="103">
        <f t="shared" si="2"/>
        <v>45734</v>
      </c>
      <c r="DV3" s="103">
        <f t="shared" si="2"/>
        <v>45735</v>
      </c>
      <c r="DW3" s="103">
        <f t="shared" si="2"/>
        <v>45736</v>
      </c>
      <c r="DX3" s="103">
        <f t="shared" si="2"/>
        <v>45737</v>
      </c>
      <c r="DY3" s="103">
        <f t="shared" si="2"/>
        <v>45738</v>
      </c>
      <c r="DZ3" s="103">
        <f t="shared" si="2"/>
        <v>45739</v>
      </c>
      <c r="EA3" s="103">
        <f t="shared" si="2"/>
        <v>45740</v>
      </c>
      <c r="EB3" s="103">
        <f t="shared" si="2"/>
        <v>45741</v>
      </c>
      <c r="EC3" s="103">
        <f t="shared" si="2"/>
        <v>45742</v>
      </c>
      <c r="ED3" s="103">
        <f t="shared" si="2"/>
        <v>45743</v>
      </c>
      <c r="EE3" s="103">
        <f t="shared" si="2"/>
        <v>45744</v>
      </c>
      <c r="EF3" s="103">
        <f t="shared" si="2"/>
        <v>45745</v>
      </c>
      <c r="EG3" s="103">
        <f t="shared" si="2"/>
        <v>45746</v>
      </c>
      <c r="EH3" s="103">
        <f t="shared" si="2"/>
        <v>45747</v>
      </c>
      <c r="EI3" s="103">
        <f t="shared" si="2"/>
        <v>45748</v>
      </c>
      <c r="EJ3" s="103">
        <f t="shared" si="2"/>
        <v>45749</v>
      </c>
      <c r="EK3" s="103">
        <f t="shared" si="2"/>
        <v>45750</v>
      </c>
      <c r="EL3" s="103">
        <f t="shared" si="2"/>
        <v>45751</v>
      </c>
      <c r="EM3" s="103">
        <f t="shared" si="2"/>
        <v>45752</v>
      </c>
      <c r="EN3" s="103">
        <f t="shared" si="2"/>
        <v>45753</v>
      </c>
      <c r="EO3" s="103">
        <f t="shared" si="2"/>
        <v>45754</v>
      </c>
      <c r="EP3" s="103">
        <f t="shared" si="2"/>
        <v>45755</v>
      </c>
      <c r="EQ3" s="103">
        <f t="shared" si="2"/>
        <v>45756</v>
      </c>
      <c r="ER3" s="103">
        <f t="shared" si="2"/>
        <v>45757</v>
      </c>
      <c r="ES3" s="103">
        <f t="shared" si="2"/>
        <v>45758</v>
      </c>
      <c r="ET3" s="103">
        <f t="shared" si="2"/>
        <v>45759</v>
      </c>
      <c r="EU3" s="103">
        <f t="shared" si="2"/>
        <v>45760</v>
      </c>
      <c r="EV3" s="103">
        <f t="shared" si="2"/>
        <v>45761</v>
      </c>
      <c r="EW3" s="103">
        <f t="shared" si="2"/>
        <v>45762</v>
      </c>
      <c r="EX3" s="103">
        <f t="shared" si="2"/>
        <v>45763</v>
      </c>
      <c r="EY3" s="103">
        <f t="shared" si="2"/>
        <v>45764</v>
      </c>
      <c r="EZ3" s="103">
        <f t="shared" si="2"/>
        <v>45765</v>
      </c>
      <c r="FA3" s="103">
        <f t="shared" si="2"/>
        <v>45766</v>
      </c>
      <c r="FB3" s="103">
        <f t="shared" si="2"/>
        <v>45767</v>
      </c>
      <c r="FC3" s="103">
        <f t="shared" si="2"/>
        <v>45768</v>
      </c>
      <c r="FD3" s="103">
        <f t="shared" si="2"/>
        <v>45769</v>
      </c>
      <c r="FE3" s="103">
        <f t="shared" si="2"/>
        <v>45770</v>
      </c>
      <c r="FF3" s="103">
        <f t="shared" si="2"/>
        <v>45771</v>
      </c>
      <c r="FG3" s="103">
        <f t="shared" si="2"/>
        <v>45772</v>
      </c>
      <c r="FH3" s="103">
        <f t="shared" si="2"/>
        <v>45773</v>
      </c>
      <c r="FI3" s="103">
        <f t="shared" si="2"/>
        <v>45774</v>
      </c>
      <c r="FJ3" s="103">
        <f t="shared" si="2"/>
        <v>45775</v>
      </c>
      <c r="FK3" s="103">
        <f t="shared" si="2"/>
        <v>45776</v>
      </c>
      <c r="FL3" s="103">
        <f t="shared" si="2"/>
        <v>45777</v>
      </c>
      <c r="FM3" s="103">
        <f t="shared" si="2"/>
        <v>45778</v>
      </c>
      <c r="FN3" s="103">
        <f t="shared" si="2"/>
        <v>45779</v>
      </c>
      <c r="FO3" s="103">
        <f t="shared" si="2"/>
        <v>45780</v>
      </c>
      <c r="FP3" s="103">
        <f t="shared" si="2"/>
        <v>45781</v>
      </c>
      <c r="FQ3" s="103">
        <f t="shared" si="2"/>
        <v>45782</v>
      </c>
      <c r="FR3" s="103">
        <f t="shared" si="2"/>
        <v>45783</v>
      </c>
      <c r="FS3" s="103">
        <f t="shared" si="2"/>
        <v>45784</v>
      </c>
      <c r="FT3" s="103">
        <f t="shared" si="2"/>
        <v>45785</v>
      </c>
      <c r="FU3" s="103">
        <f t="shared" si="2"/>
        <v>45786</v>
      </c>
      <c r="FV3" s="103">
        <f t="shared" si="2"/>
        <v>45787</v>
      </c>
      <c r="FW3" s="103">
        <f>FV3+1</f>
        <v>45788</v>
      </c>
      <c r="FX3" s="103">
        <f>FW3+1</f>
        <v>45789</v>
      </c>
      <c r="FY3" s="103">
        <f t="shared" ref="FY3:GD3" si="3">FX3+1</f>
        <v>45790</v>
      </c>
      <c r="FZ3" s="103">
        <f t="shared" si="3"/>
        <v>45791</v>
      </c>
      <c r="GA3" s="103">
        <f t="shared" si="3"/>
        <v>45792</v>
      </c>
      <c r="GB3" s="103">
        <f t="shared" si="3"/>
        <v>45793</v>
      </c>
      <c r="GC3" s="103">
        <f t="shared" si="3"/>
        <v>45794</v>
      </c>
      <c r="GD3" s="103">
        <f t="shared" si="3"/>
        <v>45795</v>
      </c>
      <c r="GE3" s="103">
        <f t="shared" ref="GE3:GQ3" si="4">GD3+1</f>
        <v>45796</v>
      </c>
      <c r="GF3" s="103">
        <f t="shared" si="4"/>
        <v>45797</v>
      </c>
      <c r="GG3" s="103">
        <f t="shared" si="4"/>
        <v>45798</v>
      </c>
      <c r="GH3" s="103">
        <f t="shared" si="4"/>
        <v>45799</v>
      </c>
      <c r="GI3" s="103">
        <f t="shared" si="4"/>
        <v>45800</v>
      </c>
      <c r="GJ3" s="103">
        <f t="shared" si="4"/>
        <v>45801</v>
      </c>
      <c r="GK3" s="103">
        <f t="shared" si="4"/>
        <v>45802</v>
      </c>
      <c r="GL3" s="103">
        <f t="shared" si="4"/>
        <v>45803</v>
      </c>
      <c r="GM3" s="103">
        <f t="shared" si="4"/>
        <v>45804</v>
      </c>
      <c r="GN3" s="103">
        <f t="shared" si="4"/>
        <v>45805</v>
      </c>
      <c r="GO3" s="103">
        <f t="shared" si="4"/>
        <v>45806</v>
      </c>
      <c r="GP3" s="103">
        <f t="shared" si="4"/>
        <v>45807</v>
      </c>
      <c r="GQ3" s="135">
        <f t="shared" si="4"/>
        <v>45808</v>
      </c>
    </row>
    <row r="4" spans="2:199" ht="13.5" customHeight="1" thickBot="1">
      <c r="B4" s="1014"/>
      <c r="C4" s="1016"/>
      <c r="D4" s="1014"/>
      <c r="E4" s="1018"/>
      <c r="F4" s="1018"/>
      <c r="G4" s="1018"/>
      <c r="H4" s="1020"/>
      <c r="I4" s="38" t="s">
        <v>81</v>
      </c>
      <c r="J4" s="29" t="s">
        <v>82</v>
      </c>
      <c r="K4" s="30" t="s">
        <v>83</v>
      </c>
      <c r="L4" s="38" t="s">
        <v>81</v>
      </c>
      <c r="M4" s="29" t="s">
        <v>82</v>
      </c>
      <c r="N4" s="30" t="s">
        <v>83</v>
      </c>
      <c r="O4" s="1005"/>
      <c r="Q4" s="130"/>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31"/>
      <c r="BC4" s="131"/>
      <c r="BD4" s="131"/>
      <c r="BE4" s="131"/>
      <c r="BF4" s="131"/>
      <c r="BG4" s="131"/>
      <c r="BH4" s="131"/>
      <c r="BI4" s="131"/>
      <c r="BJ4" s="131"/>
      <c r="BK4" s="131"/>
      <c r="BL4" s="131"/>
      <c r="BM4" s="131"/>
      <c r="BN4" s="131"/>
      <c r="BO4" s="131"/>
      <c r="BP4" s="131"/>
      <c r="BQ4" s="131"/>
      <c r="BR4" s="131"/>
      <c r="BS4" s="131"/>
      <c r="BT4" s="131"/>
      <c r="BU4" s="131"/>
      <c r="BV4" s="131"/>
      <c r="BW4" s="131"/>
      <c r="BX4" s="131"/>
      <c r="BY4" s="131"/>
      <c r="BZ4" s="131"/>
      <c r="CA4" s="131"/>
      <c r="CB4" s="131"/>
      <c r="CC4" s="131"/>
      <c r="CD4" s="131"/>
      <c r="CE4" s="131"/>
      <c r="CF4" s="131"/>
      <c r="CG4" s="131"/>
      <c r="CH4" s="131"/>
      <c r="CI4" s="131"/>
      <c r="CJ4" s="131"/>
      <c r="CK4" s="131"/>
      <c r="CL4" s="131"/>
      <c r="CM4" s="131"/>
      <c r="CN4" s="131"/>
      <c r="CO4" s="131"/>
      <c r="CP4" s="131"/>
      <c r="CQ4" s="131"/>
      <c r="CR4" s="131"/>
      <c r="CS4" s="131"/>
      <c r="CT4" s="131"/>
      <c r="CU4" s="131"/>
      <c r="CV4" s="131"/>
      <c r="CW4" s="131"/>
      <c r="CX4" s="131"/>
      <c r="CY4" s="131"/>
      <c r="CZ4" s="131"/>
      <c r="DA4" s="131"/>
      <c r="DB4" s="131"/>
      <c r="DC4" s="131"/>
      <c r="DD4" s="131"/>
      <c r="DE4" s="131"/>
      <c r="DF4" s="131"/>
      <c r="DG4" s="131"/>
      <c r="DH4" s="131"/>
      <c r="DI4" s="131"/>
      <c r="DJ4" s="131"/>
      <c r="DK4" s="131"/>
      <c r="DL4" s="131"/>
      <c r="DM4" s="131"/>
      <c r="DN4" s="131"/>
      <c r="DO4" s="131"/>
      <c r="DP4" s="131"/>
      <c r="DQ4" s="131"/>
      <c r="DR4" s="131"/>
      <c r="DS4" s="131"/>
      <c r="DT4" s="131"/>
      <c r="DU4" s="131"/>
      <c r="DV4" s="131"/>
      <c r="DW4" s="131"/>
      <c r="DX4" s="131"/>
      <c r="DY4" s="131"/>
      <c r="DZ4" s="131"/>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1"/>
      <c r="FG4" s="131"/>
      <c r="FH4" s="131"/>
      <c r="FI4" s="131"/>
      <c r="FJ4" s="131"/>
      <c r="FK4" s="131"/>
      <c r="FL4" s="131"/>
      <c r="FM4" s="131"/>
      <c r="FN4" s="131"/>
      <c r="FO4" s="131"/>
      <c r="FP4" s="131"/>
      <c r="FQ4" s="131"/>
      <c r="FR4" s="131"/>
      <c r="FS4" s="131"/>
      <c r="FT4" s="131"/>
      <c r="FU4" s="131"/>
      <c r="FV4" s="131"/>
      <c r="FW4" s="131"/>
      <c r="FX4" s="131"/>
      <c r="FY4" s="131"/>
      <c r="FZ4" s="131"/>
      <c r="GA4" s="131"/>
      <c r="GB4" s="131"/>
      <c r="GC4" s="131"/>
      <c r="GD4" s="131"/>
      <c r="GE4" s="131"/>
      <c r="GF4" s="131"/>
      <c r="GG4" s="131"/>
      <c r="GH4" s="131"/>
      <c r="GI4" s="131"/>
      <c r="GJ4" s="131"/>
      <c r="GK4" s="131"/>
      <c r="GL4" s="131"/>
      <c r="GM4" s="131"/>
      <c r="GN4" s="131"/>
      <c r="GO4" s="131"/>
      <c r="GP4" s="131"/>
      <c r="GQ4" s="132"/>
    </row>
    <row r="5" spans="2:199" ht="15" customHeight="1" thickBot="1">
      <c r="B5" s="1006" t="s">
        <v>17</v>
      </c>
      <c r="C5" s="1007"/>
      <c r="D5" s="144"/>
      <c r="E5" s="145"/>
      <c r="F5" s="145"/>
      <c r="G5" s="145"/>
      <c r="H5" s="350">
        <f>AVERAGE(H6,H32,H41,H60,H91,H98,H102,H82)</f>
        <v>0</v>
      </c>
      <c r="I5" s="438">
        <f>MIN(I6,I32,I41,I60,I82,I91,I98,I102)</f>
        <v>45362</v>
      </c>
      <c r="J5" s="437">
        <f>MAX(J6,J32,J41,J60,J82,J91,J98,J102)</f>
        <v>45838</v>
      </c>
      <c r="K5" s="359"/>
      <c r="L5" s="357">
        <v>45362</v>
      </c>
      <c r="M5" s="318">
        <v>45838</v>
      </c>
      <c r="N5" s="319"/>
      <c r="O5" s="320"/>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3"/>
    </row>
    <row r="6" spans="2:199" ht="15" customHeight="1">
      <c r="B6" s="136"/>
      <c r="C6" s="137" t="s">
        <v>171</v>
      </c>
      <c r="D6" s="136" t="s">
        <v>21</v>
      </c>
      <c r="E6" s="146">
        <f>SUM(E7:E30)</f>
        <v>44</v>
      </c>
      <c r="F6" s="146">
        <f>SUM(F7:F30)</f>
        <v>0</v>
      </c>
      <c r="G6" s="146">
        <f>E6-F6</f>
        <v>44</v>
      </c>
      <c r="H6" s="351">
        <f>F6/E6</f>
        <v>0</v>
      </c>
      <c r="I6" s="324">
        <f>MIN(I7:I30)</f>
        <v>45362</v>
      </c>
      <c r="J6" s="322">
        <f>MAX(J7:J30)</f>
        <v>45751</v>
      </c>
      <c r="K6" s="323">
        <f>J6-I6</f>
        <v>389</v>
      </c>
      <c r="L6" s="321">
        <v>45362</v>
      </c>
      <c r="M6" s="322">
        <v>45751</v>
      </c>
      <c r="N6" s="323">
        <v>389</v>
      </c>
      <c r="O6" s="325"/>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3"/>
    </row>
    <row r="7" spans="2:199" ht="15" customHeight="1" outlineLevel="1">
      <c r="B7" s="1">
        <v>1</v>
      </c>
      <c r="C7" s="64" t="s">
        <v>172</v>
      </c>
      <c r="D7" s="1" t="s">
        <v>173</v>
      </c>
      <c r="E7" s="2">
        <v>4</v>
      </c>
      <c r="F7" s="40">
        <f>Q7</f>
        <v>0</v>
      </c>
      <c r="G7" s="2">
        <v>4</v>
      </c>
      <c r="H7" s="338">
        <f t="shared" ref="H7:H30" si="5">F7/E7</f>
        <v>0</v>
      </c>
      <c r="I7" s="360">
        <v>45736</v>
      </c>
      <c r="J7" s="230">
        <f>I7+15</f>
        <v>45751</v>
      </c>
      <c r="K7" s="10">
        <f>J7-I7</f>
        <v>15</v>
      </c>
      <c r="L7" s="340">
        <v>45736</v>
      </c>
      <c r="M7" s="230">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3"/>
    </row>
    <row r="8" spans="2:199" ht="15" customHeight="1" outlineLevel="1">
      <c r="B8" s="1">
        <v>2</v>
      </c>
      <c r="C8" s="64" t="s">
        <v>174</v>
      </c>
      <c r="D8" s="1" t="s">
        <v>21</v>
      </c>
      <c r="E8" s="2">
        <v>7</v>
      </c>
      <c r="F8" s="40">
        <f t="shared" ref="F8:F30" si="7">Q8</f>
        <v>0</v>
      </c>
      <c r="G8" s="2">
        <v>7</v>
      </c>
      <c r="H8" s="338">
        <f t="shared" si="5"/>
        <v>0</v>
      </c>
      <c r="I8" s="360">
        <v>45362</v>
      </c>
      <c r="J8" s="230">
        <f>I8+10</f>
        <v>45372</v>
      </c>
      <c r="K8" s="10">
        <f t="shared" ref="K8:K9" si="8">J8-I8</f>
        <v>10</v>
      </c>
      <c r="L8" s="340">
        <v>45362</v>
      </c>
      <c r="M8" s="230">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3"/>
    </row>
    <row r="9" spans="2:199" ht="15" customHeight="1" outlineLevel="1">
      <c r="B9" s="1">
        <v>3</v>
      </c>
      <c r="C9" s="64" t="s">
        <v>175</v>
      </c>
      <c r="D9" s="1" t="s">
        <v>21</v>
      </c>
      <c r="E9" s="2">
        <v>1</v>
      </c>
      <c r="F9" s="40">
        <f t="shared" si="7"/>
        <v>0</v>
      </c>
      <c r="G9" s="2">
        <v>1</v>
      </c>
      <c r="H9" s="338">
        <f t="shared" si="5"/>
        <v>0</v>
      </c>
      <c r="I9" s="360">
        <f>I7</f>
        <v>45736</v>
      </c>
      <c r="J9" s="230">
        <f>I9+2</f>
        <v>45738</v>
      </c>
      <c r="K9" s="10">
        <f t="shared" si="8"/>
        <v>2</v>
      </c>
      <c r="L9" s="340">
        <v>45736</v>
      </c>
      <c r="M9" s="230">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3"/>
    </row>
    <row r="10" spans="2:199" ht="15" customHeight="1" outlineLevel="1">
      <c r="B10" s="1">
        <v>4</v>
      </c>
      <c r="C10" s="64" t="s">
        <v>176</v>
      </c>
      <c r="D10" s="1" t="s">
        <v>21</v>
      </c>
      <c r="E10" s="2">
        <v>1</v>
      </c>
      <c r="F10" s="40">
        <f t="shared" si="7"/>
        <v>0</v>
      </c>
      <c r="G10" s="2">
        <v>1</v>
      </c>
      <c r="H10" s="338">
        <f t="shared" si="5"/>
        <v>0</v>
      </c>
      <c r="I10" s="360">
        <f>I8+2</f>
        <v>45364</v>
      </c>
      <c r="J10" s="230">
        <f>I10+1</f>
        <v>45365</v>
      </c>
      <c r="K10" s="10">
        <f t="shared" ref="K10:K30" si="9">J10-I10</f>
        <v>1</v>
      </c>
      <c r="L10" s="340">
        <v>45364</v>
      </c>
      <c r="M10" s="230">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3"/>
    </row>
    <row r="11" spans="2:199" ht="15" customHeight="1" outlineLevel="1">
      <c r="B11" s="1">
        <v>5</v>
      </c>
      <c r="C11" s="64" t="s">
        <v>177</v>
      </c>
      <c r="D11" s="1" t="s">
        <v>21</v>
      </c>
      <c r="E11" s="2">
        <v>2</v>
      </c>
      <c r="F11" s="40">
        <f t="shared" si="7"/>
        <v>0</v>
      </c>
      <c r="G11" s="2">
        <v>2</v>
      </c>
      <c r="H11" s="338">
        <f t="shared" si="5"/>
        <v>0</v>
      </c>
      <c r="I11" s="360">
        <f>J10+1</f>
        <v>45366</v>
      </c>
      <c r="J11" s="230">
        <f>I11+2</f>
        <v>45368</v>
      </c>
      <c r="K11" s="10">
        <f t="shared" si="9"/>
        <v>2</v>
      </c>
      <c r="L11" s="340">
        <v>45366</v>
      </c>
      <c r="M11" s="230">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3"/>
    </row>
    <row r="12" spans="2:199" ht="15" customHeight="1" outlineLevel="1">
      <c r="B12" s="1">
        <v>6</v>
      </c>
      <c r="C12" s="64" t="s">
        <v>178</v>
      </c>
      <c r="D12" s="1" t="s">
        <v>21</v>
      </c>
      <c r="E12" s="2">
        <v>1</v>
      </c>
      <c r="F12" s="40">
        <f t="shared" si="7"/>
        <v>0</v>
      </c>
      <c r="G12" s="2">
        <v>1</v>
      </c>
      <c r="H12" s="338">
        <f t="shared" si="5"/>
        <v>0</v>
      </c>
      <c r="I12" s="360">
        <f>J11+1</f>
        <v>45369</v>
      </c>
      <c r="J12" s="230">
        <f>I12+3</f>
        <v>45372</v>
      </c>
      <c r="K12" s="10">
        <f t="shared" si="9"/>
        <v>3</v>
      </c>
      <c r="L12" s="340">
        <v>45369</v>
      </c>
      <c r="M12" s="230">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3"/>
    </row>
    <row r="13" spans="2:199" ht="15" customHeight="1" outlineLevel="1">
      <c r="B13" s="1">
        <v>7</v>
      </c>
      <c r="C13" s="64" t="s">
        <v>179</v>
      </c>
      <c r="D13" s="1" t="s">
        <v>21</v>
      </c>
      <c r="E13" s="2">
        <v>1</v>
      </c>
      <c r="F13" s="40">
        <f t="shared" si="7"/>
        <v>0</v>
      </c>
      <c r="G13" s="2">
        <v>1</v>
      </c>
      <c r="H13" s="338">
        <f t="shared" si="5"/>
        <v>0</v>
      </c>
      <c r="I13" s="360">
        <f t="shared" ref="I13:I18" si="10">J12+1</f>
        <v>45373</v>
      </c>
      <c r="J13" s="230">
        <f>I13+2</f>
        <v>45375</v>
      </c>
      <c r="K13" s="10">
        <f t="shared" si="9"/>
        <v>2</v>
      </c>
      <c r="L13" s="340">
        <v>45373</v>
      </c>
      <c r="M13" s="230">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3"/>
    </row>
    <row r="14" spans="2:199" ht="15" customHeight="1" outlineLevel="1">
      <c r="B14" s="1">
        <v>8</v>
      </c>
      <c r="C14" s="64" t="s">
        <v>180</v>
      </c>
      <c r="D14" s="1" t="s">
        <v>21</v>
      </c>
      <c r="E14" s="2">
        <v>1</v>
      </c>
      <c r="F14" s="40">
        <f t="shared" si="7"/>
        <v>0</v>
      </c>
      <c r="G14" s="2">
        <v>1</v>
      </c>
      <c r="H14" s="338">
        <f t="shared" si="5"/>
        <v>0</v>
      </c>
      <c r="I14" s="360">
        <f t="shared" si="10"/>
        <v>45376</v>
      </c>
      <c r="J14" s="230">
        <f>I14+2</f>
        <v>45378</v>
      </c>
      <c r="K14" s="10">
        <f t="shared" si="9"/>
        <v>2</v>
      </c>
      <c r="L14" s="340">
        <v>45376</v>
      </c>
      <c r="M14" s="230">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3"/>
    </row>
    <row r="15" spans="2:199" ht="15" customHeight="1" outlineLevel="1">
      <c r="B15" s="1">
        <v>9</v>
      </c>
      <c r="C15" s="64" t="s">
        <v>181</v>
      </c>
      <c r="D15" s="1" t="s">
        <v>21</v>
      </c>
      <c r="E15" s="2">
        <v>2</v>
      </c>
      <c r="F15" s="40">
        <f t="shared" si="7"/>
        <v>0</v>
      </c>
      <c r="G15" s="2">
        <v>2</v>
      </c>
      <c r="H15" s="338">
        <f t="shared" si="5"/>
        <v>0</v>
      </c>
      <c r="I15" s="360">
        <f t="shared" si="10"/>
        <v>45379</v>
      </c>
      <c r="J15" s="230">
        <f>I15+2</f>
        <v>45381</v>
      </c>
      <c r="K15" s="10">
        <f t="shared" si="9"/>
        <v>2</v>
      </c>
      <c r="L15" s="340">
        <v>45379</v>
      </c>
      <c r="M15" s="230">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3"/>
    </row>
    <row r="16" spans="2:199" ht="15" customHeight="1" outlineLevel="1">
      <c r="B16" s="1">
        <v>10</v>
      </c>
      <c r="C16" s="64" t="s">
        <v>182</v>
      </c>
      <c r="D16" s="1" t="s">
        <v>21</v>
      </c>
      <c r="E16" s="2">
        <v>1</v>
      </c>
      <c r="F16" s="40">
        <f t="shared" si="7"/>
        <v>0</v>
      </c>
      <c r="G16" s="2">
        <v>1</v>
      </c>
      <c r="H16" s="338">
        <f t="shared" si="5"/>
        <v>0</v>
      </c>
      <c r="I16" s="360">
        <f>J15+1</f>
        <v>45382</v>
      </c>
      <c r="J16" s="230">
        <f>I16+6</f>
        <v>45388</v>
      </c>
      <c r="K16" s="10">
        <f t="shared" si="9"/>
        <v>6</v>
      </c>
      <c r="L16" s="340">
        <v>45382</v>
      </c>
      <c r="M16" s="230">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3"/>
    </row>
    <row r="17" spans="2:199" ht="15" customHeight="1" outlineLevel="1">
      <c r="B17" s="1">
        <v>11</v>
      </c>
      <c r="C17" s="64" t="s">
        <v>183</v>
      </c>
      <c r="D17" s="1" t="s">
        <v>21</v>
      </c>
      <c r="E17" s="2">
        <v>1</v>
      </c>
      <c r="F17" s="40">
        <f t="shared" si="7"/>
        <v>0</v>
      </c>
      <c r="G17" s="2">
        <v>1</v>
      </c>
      <c r="H17" s="338">
        <f t="shared" si="5"/>
        <v>0</v>
      </c>
      <c r="I17" s="360">
        <f>J15+1</f>
        <v>45382</v>
      </c>
      <c r="J17" s="230">
        <f>I17+2</f>
        <v>45384</v>
      </c>
      <c r="K17" s="10">
        <f t="shared" si="9"/>
        <v>2</v>
      </c>
      <c r="L17" s="340">
        <v>45382</v>
      </c>
      <c r="M17" s="230">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3"/>
    </row>
    <row r="18" spans="2:199" ht="15" customHeight="1" outlineLevel="1">
      <c r="B18" s="1">
        <v>12</v>
      </c>
      <c r="C18" s="64" t="s">
        <v>184</v>
      </c>
      <c r="D18" s="1" t="s">
        <v>21</v>
      </c>
      <c r="E18" s="2">
        <v>1</v>
      </c>
      <c r="F18" s="40">
        <f t="shared" si="7"/>
        <v>0</v>
      </c>
      <c r="G18" s="2">
        <v>1</v>
      </c>
      <c r="H18" s="338">
        <f t="shared" si="5"/>
        <v>0</v>
      </c>
      <c r="I18" s="360">
        <f t="shared" si="10"/>
        <v>45385</v>
      </c>
      <c r="J18" s="230">
        <f>I18+3</f>
        <v>45388</v>
      </c>
      <c r="K18" s="10">
        <f t="shared" si="9"/>
        <v>3</v>
      </c>
      <c r="L18" s="340">
        <v>45385</v>
      </c>
      <c r="M18" s="230">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3"/>
    </row>
    <row r="19" spans="2:199" ht="15" customHeight="1" outlineLevel="1">
      <c r="B19" s="1">
        <v>13</v>
      </c>
      <c r="C19" s="310" t="s">
        <v>185</v>
      </c>
      <c r="D19" s="1" t="s">
        <v>21</v>
      </c>
      <c r="E19" s="8">
        <v>1</v>
      </c>
      <c r="F19" s="40">
        <f t="shared" si="7"/>
        <v>0</v>
      </c>
      <c r="G19" s="8">
        <v>1</v>
      </c>
      <c r="H19" s="338">
        <f t="shared" si="5"/>
        <v>0</v>
      </c>
      <c r="I19" s="360">
        <f>J18+1</f>
        <v>45389</v>
      </c>
      <c r="J19" s="230">
        <f>I19+1</f>
        <v>45390</v>
      </c>
      <c r="K19" s="10">
        <f t="shared" si="9"/>
        <v>1</v>
      </c>
      <c r="L19" s="340">
        <v>45389</v>
      </c>
      <c r="M19" s="230">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3"/>
    </row>
    <row r="20" spans="2:199" ht="15" customHeight="1" outlineLevel="1">
      <c r="B20" s="1">
        <v>14</v>
      </c>
      <c r="C20" s="310" t="s">
        <v>186</v>
      </c>
      <c r="D20" s="1" t="s">
        <v>21</v>
      </c>
      <c r="E20" s="8">
        <v>1</v>
      </c>
      <c r="F20" s="40">
        <f t="shared" si="7"/>
        <v>0</v>
      </c>
      <c r="G20" s="8">
        <v>1</v>
      </c>
      <c r="H20" s="338">
        <f t="shared" si="5"/>
        <v>0</v>
      </c>
      <c r="I20" s="360">
        <f>I19+1</f>
        <v>45390</v>
      </c>
      <c r="J20" s="230">
        <f>I20+1</f>
        <v>45391</v>
      </c>
      <c r="K20" s="10">
        <f t="shared" si="9"/>
        <v>1</v>
      </c>
      <c r="L20" s="340">
        <v>45390</v>
      </c>
      <c r="M20" s="230">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3"/>
    </row>
    <row r="21" spans="2:199" ht="15" customHeight="1" outlineLevel="1">
      <c r="B21" s="1">
        <v>15</v>
      </c>
      <c r="C21" s="64" t="s">
        <v>187</v>
      </c>
      <c r="D21" s="1" t="s">
        <v>21</v>
      </c>
      <c r="E21" s="2">
        <v>2</v>
      </c>
      <c r="F21" s="40">
        <f t="shared" si="7"/>
        <v>0</v>
      </c>
      <c r="G21" s="2">
        <v>2</v>
      </c>
      <c r="H21" s="338">
        <f t="shared" si="5"/>
        <v>0</v>
      </c>
      <c r="I21" s="360">
        <f t="shared" ref="I21:I30" si="11">I20+1</f>
        <v>45391</v>
      </c>
      <c r="J21" s="230">
        <f>I21+5</f>
        <v>45396</v>
      </c>
      <c r="K21" s="10">
        <f t="shared" si="9"/>
        <v>5</v>
      </c>
      <c r="L21" s="340">
        <v>45391</v>
      </c>
      <c r="M21" s="230">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3"/>
    </row>
    <row r="22" spans="2:199" ht="15" customHeight="1" outlineLevel="1">
      <c r="B22" s="1">
        <v>16</v>
      </c>
      <c r="C22" s="64" t="s">
        <v>188</v>
      </c>
      <c r="D22" s="1" t="s">
        <v>21</v>
      </c>
      <c r="E22" s="2">
        <v>1</v>
      </c>
      <c r="F22" s="40">
        <f t="shared" si="7"/>
        <v>0</v>
      </c>
      <c r="G22" s="2">
        <v>1</v>
      </c>
      <c r="H22" s="338">
        <f t="shared" si="5"/>
        <v>0</v>
      </c>
      <c r="I22" s="360">
        <f t="shared" si="11"/>
        <v>45392</v>
      </c>
      <c r="J22" s="230">
        <f>I22+1</f>
        <v>45393</v>
      </c>
      <c r="K22" s="10">
        <f t="shared" si="9"/>
        <v>1</v>
      </c>
      <c r="L22" s="340">
        <v>45392</v>
      </c>
      <c r="M22" s="230">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3"/>
    </row>
    <row r="23" spans="2:199" ht="15" customHeight="1" outlineLevel="1">
      <c r="B23" s="1">
        <v>17</v>
      </c>
      <c r="C23" s="64" t="s">
        <v>189</v>
      </c>
      <c r="D23" s="1" t="s">
        <v>173</v>
      </c>
      <c r="E23" s="2">
        <v>4</v>
      </c>
      <c r="F23" s="40">
        <f t="shared" si="7"/>
        <v>0</v>
      </c>
      <c r="G23" s="2">
        <v>4</v>
      </c>
      <c r="H23" s="338">
        <f t="shared" si="5"/>
        <v>0</v>
      </c>
      <c r="I23" s="360">
        <f t="shared" si="11"/>
        <v>45393</v>
      </c>
      <c r="J23" s="230">
        <f t="shared" ref="J23:J28" si="12">I23+1</f>
        <v>45394</v>
      </c>
      <c r="K23" s="10">
        <f t="shared" si="9"/>
        <v>1</v>
      </c>
      <c r="L23" s="340">
        <v>45393</v>
      </c>
      <c r="M23" s="230">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3"/>
    </row>
    <row r="24" spans="2:199" ht="15" customHeight="1" outlineLevel="1">
      <c r="B24" s="1">
        <v>18</v>
      </c>
      <c r="C24" s="64" t="s">
        <v>190</v>
      </c>
      <c r="D24" s="1" t="s">
        <v>21</v>
      </c>
      <c r="E24" s="2">
        <v>2</v>
      </c>
      <c r="F24" s="40">
        <f t="shared" si="7"/>
        <v>0</v>
      </c>
      <c r="G24" s="2">
        <v>2</v>
      </c>
      <c r="H24" s="338">
        <f t="shared" si="5"/>
        <v>0</v>
      </c>
      <c r="I24" s="360">
        <f t="shared" si="11"/>
        <v>45394</v>
      </c>
      <c r="J24" s="230">
        <f>I24+2</f>
        <v>45396</v>
      </c>
      <c r="K24" s="10">
        <f t="shared" si="9"/>
        <v>2</v>
      </c>
      <c r="L24" s="340">
        <v>45394</v>
      </c>
      <c r="M24" s="230">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3"/>
    </row>
    <row r="25" spans="2:199" ht="15" customHeight="1" outlineLevel="1">
      <c r="B25" s="1">
        <v>19</v>
      </c>
      <c r="C25" s="64" t="s">
        <v>191</v>
      </c>
      <c r="D25" s="1" t="s">
        <v>21</v>
      </c>
      <c r="E25" s="2">
        <v>2</v>
      </c>
      <c r="F25" s="40">
        <f t="shared" si="7"/>
        <v>0</v>
      </c>
      <c r="G25" s="2">
        <v>2</v>
      </c>
      <c r="H25" s="338">
        <f t="shared" si="5"/>
        <v>0</v>
      </c>
      <c r="I25" s="360">
        <f t="shared" si="11"/>
        <v>45395</v>
      </c>
      <c r="J25" s="230">
        <f>I25+4</f>
        <v>45399</v>
      </c>
      <c r="K25" s="10">
        <f t="shared" si="9"/>
        <v>4</v>
      </c>
      <c r="L25" s="340">
        <v>45395</v>
      </c>
      <c r="M25" s="230">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3"/>
    </row>
    <row r="26" spans="2:199" ht="15" customHeight="1" outlineLevel="1">
      <c r="B26" s="1">
        <v>20</v>
      </c>
      <c r="C26" s="64" t="s">
        <v>192</v>
      </c>
      <c r="D26" s="1" t="s">
        <v>21</v>
      </c>
      <c r="E26" s="2">
        <v>2</v>
      </c>
      <c r="F26" s="40">
        <f>Q26</f>
        <v>0</v>
      </c>
      <c r="G26" s="2">
        <v>2</v>
      </c>
      <c r="H26" s="338">
        <f t="shared" si="5"/>
        <v>0</v>
      </c>
      <c r="I26" s="360">
        <f t="shared" si="11"/>
        <v>45396</v>
      </c>
      <c r="J26" s="230">
        <f>I26+2</f>
        <v>45398</v>
      </c>
      <c r="K26" s="10">
        <f t="shared" si="9"/>
        <v>2</v>
      </c>
      <c r="L26" s="340">
        <v>45396</v>
      </c>
      <c r="M26" s="230">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3"/>
    </row>
    <row r="27" spans="2:199" ht="15" customHeight="1" outlineLevel="1">
      <c r="B27" s="1">
        <v>21</v>
      </c>
      <c r="C27" s="64" t="s">
        <v>193</v>
      </c>
      <c r="D27" s="1" t="s">
        <v>173</v>
      </c>
      <c r="E27" s="2">
        <v>2</v>
      </c>
      <c r="F27" s="40">
        <f t="shared" si="7"/>
        <v>0</v>
      </c>
      <c r="G27" s="2">
        <v>2</v>
      </c>
      <c r="H27" s="338">
        <f t="shared" si="5"/>
        <v>0</v>
      </c>
      <c r="I27" s="360">
        <f t="shared" si="11"/>
        <v>45397</v>
      </c>
      <c r="J27" s="230">
        <f>I27+2</f>
        <v>45399</v>
      </c>
      <c r="K27" s="10">
        <f t="shared" si="9"/>
        <v>2</v>
      </c>
      <c r="L27" s="340">
        <v>45397</v>
      </c>
      <c r="M27" s="230">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3"/>
    </row>
    <row r="28" spans="2:199" ht="15" customHeight="1" outlineLevel="1">
      <c r="B28" s="1">
        <v>22</v>
      </c>
      <c r="C28" s="64" t="s">
        <v>194</v>
      </c>
      <c r="D28" s="1" t="s">
        <v>21</v>
      </c>
      <c r="E28" s="2">
        <v>2</v>
      </c>
      <c r="F28" s="40">
        <f t="shared" si="7"/>
        <v>0</v>
      </c>
      <c r="G28" s="2">
        <v>2</v>
      </c>
      <c r="H28" s="338">
        <f t="shared" si="5"/>
        <v>0</v>
      </c>
      <c r="I28" s="360">
        <f t="shared" si="11"/>
        <v>45398</v>
      </c>
      <c r="J28" s="230">
        <f t="shared" si="12"/>
        <v>45399</v>
      </c>
      <c r="K28" s="10">
        <f t="shared" si="9"/>
        <v>1</v>
      </c>
      <c r="L28" s="340">
        <v>45398</v>
      </c>
      <c r="M28" s="230">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3"/>
    </row>
    <row r="29" spans="2:199" ht="15" customHeight="1" outlineLevel="1">
      <c r="B29" s="1">
        <v>23</v>
      </c>
      <c r="C29" s="64" t="s">
        <v>195</v>
      </c>
      <c r="D29" s="1" t="s">
        <v>196</v>
      </c>
      <c r="E29" s="2">
        <v>1</v>
      </c>
      <c r="F29" s="40">
        <f t="shared" si="7"/>
        <v>0</v>
      </c>
      <c r="G29" s="2">
        <v>1</v>
      </c>
      <c r="H29" s="338">
        <f t="shared" si="5"/>
        <v>0</v>
      </c>
      <c r="I29" s="360">
        <f t="shared" si="11"/>
        <v>45399</v>
      </c>
      <c r="J29" s="230">
        <f>I29+2</f>
        <v>45401</v>
      </c>
      <c r="K29" s="10">
        <f t="shared" si="9"/>
        <v>2</v>
      </c>
      <c r="L29" s="340">
        <v>45399</v>
      </c>
      <c r="M29" s="230">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3"/>
    </row>
    <row r="30" spans="2:199" ht="15" customHeight="1" outlineLevel="1">
      <c r="B30" s="1">
        <v>24</v>
      </c>
      <c r="C30" s="64" t="s">
        <v>197</v>
      </c>
      <c r="D30" s="1" t="s">
        <v>196</v>
      </c>
      <c r="E30" s="2">
        <v>1</v>
      </c>
      <c r="F30" s="40">
        <f t="shared" si="7"/>
        <v>0</v>
      </c>
      <c r="G30" s="2">
        <v>1</v>
      </c>
      <c r="H30" s="338">
        <f t="shared" si="5"/>
        <v>0</v>
      </c>
      <c r="I30" s="360">
        <f t="shared" si="11"/>
        <v>45400</v>
      </c>
      <c r="J30" s="230">
        <f>I30+5</f>
        <v>45405</v>
      </c>
      <c r="K30" s="10">
        <f t="shared" si="9"/>
        <v>5</v>
      </c>
      <c r="L30" s="340">
        <v>45400</v>
      </c>
      <c r="M30" s="230">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3"/>
    </row>
    <row r="31" spans="2:199" ht="15" customHeight="1">
      <c r="B31" s="1008" t="s">
        <v>198</v>
      </c>
      <c r="C31" s="1009"/>
      <c r="D31" s="84"/>
      <c r="E31" s="85"/>
      <c r="F31" s="85"/>
      <c r="G31" s="85"/>
      <c r="H31" s="352"/>
      <c r="I31" s="86"/>
      <c r="J31" s="87"/>
      <c r="K31" s="88"/>
      <c r="L31" s="143"/>
      <c r="M31" s="87"/>
      <c r="N31" s="88"/>
      <c r="O31" s="89"/>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3"/>
    </row>
    <row r="32" spans="2:199" ht="15" customHeight="1" thickBot="1">
      <c r="B32" s="90"/>
      <c r="C32" s="138" t="s">
        <v>199</v>
      </c>
      <c r="D32" s="90"/>
      <c r="E32" s="91">
        <f>AVERAGE(E33:E40)</f>
        <v>3252.375</v>
      </c>
      <c r="F32" s="92">
        <f>AVERAGE(F33:F40)</f>
        <v>0</v>
      </c>
      <c r="G32" s="313">
        <f>AVERAGE(G33:G40)</f>
        <v>3252.375</v>
      </c>
      <c r="H32" s="353">
        <f t="shared" ref="H32:H40" si="13">F32/E32</f>
        <v>0</v>
      </c>
      <c r="I32" s="93">
        <f>MIN(I33:I40)</f>
        <v>45738</v>
      </c>
      <c r="J32" s="94">
        <f>MAX(J33:J40)</f>
        <v>45774</v>
      </c>
      <c r="K32" s="95">
        <f t="shared" ref="K32:K59" si="14">J32-I32</f>
        <v>36</v>
      </c>
      <c r="L32" s="93">
        <f>MIN(L33:L40)</f>
        <v>45738</v>
      </c>
      <c r="M32" s="94">
        <f>MAX(M33:M40)</f>
        <v>45798</v>
      </c>
      <c r="N32" s="95">
        <f t="shared" ref="N32" si="15">M32-L32</f>
        <v>60</v>
      </c>
      <c r="O32" s="96"/>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3"/>
    </row>
    <row r="33" spans="2:199" ht="15" customHeight="1" outlineLevel="1" thickTop="1">
      <c r="B33" s="4">
        <v>1</v>
      </c>
      <c r="C33" s="139" t="s">
        <v>29</v>
      </c>
      <c r="D33" s="4" t="s">
        <v>22</v>
      </c>
      <c r="E33" s="5">
        <v>7500</v>
      </c>
      <c r="F33" s="97">
        <f t="shared" ref="F33:F40" si="16">Q33</f>
        <v>0</v>
      </c>
      <c r="G33" s="5">
        <f t="shared" ref="G33:G41" si="17">E33-F33</f>
        <v>7500</v>
      </c>
      <c r="H33" s="354">
        <f t="shared" si="13"/>
        <v>0</v>
      </c>
      <c r="I33" s="361">
        <v>45738</v>
      </c>
      <c r="J33" s="98">
        <f>I33+6</f>
        <v>45744</v>
      </c>
      <c r="K33" s="65">
        <f t="shared" si="14"/>
        <v>6</v>
      </c>
      <c r="L33" s="427">
        <v>45738</v>
      </c>
      <c r="M33" s="98">
        <f>L33+18</f>
        <v>45756</v>
      </c>
      <c r="N33" s="65">
        <f t="shared" ref="N33:N40" si="18">M33-L33</f>
        <v>18</v>
      </c>
      <c r="O33" s="99"/>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3"/>
    </row>
    <row r="34" spans="2:199" ht="15" customHeight="1" outlineLevel="1">
      <c r="B34" s="1">
        <v>2</v>
      </c>
      <c r="C34" s="64" t="s">
        <v>30</v>
      </c>
      <c r="D34" s="1" t="s">
        <v>22</v>
      </c>
      <c r="E34" s="2">
        <v>7500</v>
      </c>
      <c r="F34" s="97">
        <f t="shared" si="16"/>
        <v>0</v>
      </c>
      <c r="G34" s="5">
        <f t="shared" si="17"/>
        <v>7500</v>
      </c>
      <c r="H34" s="354">
        <f t="shared" si="13"/>
        <v>0</v>
      </c>
      <c r="I34" s="360">
        <f>I33+2</f>
        <v>45740</v>
      </c>
      <c r="J34" s="230">
        <f>I34+8</f>
        <v>45748</v>
      </c>
      <c r="K34" s="65">
        <f t="shared" si="14"/>
        <v>8</v>
      </c>
      <c r="L34" s="427">
        <f>L33+2</f>
        <v>45740</v>
      </c>
      <c r="M34" s="98">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3"/>
    </row>
    <row r="35" spans="2:199" ht="15" customHeight="1" outlineLevel="1">
      <c r="B35" s="4">
        <v>3</v>
      </c>
      <c r="C35" s="139" t="s">
        <v>32</v>
      </c>
      <c r="D35" s="1" t="s">
        <v>22</v>
      </c>
      <c r="E35" s="5">
        <v>2500</v>
      </c>
      <c r="F35" s="97">
        <f t="shared" si="16"/>
        <v>0</v>
      </c>
      <c r="G35" s="5">
        <f t="shared" si="17"/>
        <v>2500</v>
      </c>
      <c r="H35" s="354">
        <f t="shared" si="13"/>
        <v>0</v>
      </c>
      <c r="I35" s="361">
        <f>I34+3</f>
        <v>45743</v>
      </c>
      <c r="J35" s="98">
        <f>I35+8</f>
        <v>45751</v>
      </c>
      <c r="K35" s="65">
        <f t="shared" si="14"/>
        <v>8</v>
      </c>
      <c r="L35" s="340">
        <f>L34+4</f>
        <v>45744</v>
      </c>
      <c r="M35" s="230">
        <f>L35+15</f>
        <v>45759</v>
      </c>
      <c r="N35" s="65">
        <f t="shared" si="18"/>
        <v>15</v>
      </c>
      <c r="O35" s="99"/>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3"/>
    </row>
    <row r="36" spans="2:199" ht="15" customHeight="1" outlineLevel="1">
      <c r="B36" s="1">
        <v>4</v>
      </c>
      <c r="C36" s="139" t="s">
        <v>33</v>
      </c>
      <c r="D36" s="1" t="s">
        <v>22</v>
      </c>
      <c r="E36" s="2">
        <v>900</v>
      </c>
      <c r="F36" s="97">
        <f t="shared" si="16"/>
        <v>0</v>
      </c>
      <c r="G36" s="5">
        <f t="shared" si="17"/>
        <v>900</v>
      </c>
      <c r="H36" s="354">
        <f t="shared" si="13"/>
        <v>0</v>
      </c>
      <c r="I36" s="360">
        <f>J35+1</f>
        <v>45752</v>
      </c>
      <c r="J36" s="230">
        <f>I36+15</f>
        <v>45767</v>
      </c>
      <c r="K36" s="65">
        <f t="shared" si="14"/>
        <v>15</v>
      </c>
      <c r="L36" s="340">
        <f>M35</f>
        <v>45759</v>
      </c>
      <c r="M36" s="230">
        <f>L36+4</f>
        <v>45763</v>
      </c>
      <c r="N36" s="65">
        <f t="shared" si="18"/>
        <v>4</v>
      </c>
      <c r="O36" s="99"/>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3"/>
    </row>
    <row r="37" spans="2:199" ht="15" customHeight="1" outlineLevel="1">
      <c r="B37" s="4">
        <v>5</v>
      </c>
      <c r="C37" s="64" t="s">
        <v>34</v>
      </c>
      <c r="D37" s="1" t="s">
        <v>35</v>
      </c>
      <c r="E37" s="2">
        <v>34</v>
      </c>
      <c r="F37" s="97">
        <f t="shared" si="16"/>
        <v>0</v>
      </c>
      <c r="G37" s="5">
        <f t="shared" si="17"/>
        <v>34</v>
      </c>
      <c r="H37" s="354">
        <f t="shared" si="13"/>
        <v>0</v>
      </c>
      <c r="I37" s="360">
        <f>J34+1</f>
        <v>45749</v>
      </c>
      <c r="J37" s="230">
        <f>I37+6</f>
        <v>45755</v>
      </c>
      <c r="K37" s="65">
        <f t="shared" si="14"/>
        <v>6</v>
      </c>
      <c r="L37" s="340">
        <f>M36+3</f>
        <v>45766</v>
      </c>
      <c r="M37" s="230">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3"/>
    </row>
    <row r="38" spans="2:199" ht="15" customHeight="1" outlineLevel="1">
      <c r="B38" s="1">
        <v>7</v>
      </c>
      <c r="C38" s="64" t="s">
        <v>36</v>
      </c>
      <c r="D38" s="1" t="s">
        <v>22</v>
      </c>
      <c r="E38" s="2">
        <v>7500</v>
      </c>
      <c r="F38" s="97">
        <f t="shared" si="16"/>
        <v>0</v>
      </c>
      <c r="G38" s="5">
        <f t="shared" si="17"/>
        <v>7500</v>
      </c>
      <c r="H38" s="354">
        <f t="shared" si="13"/>
        <v>0</v>
      </c>
      <c r="I38" s="360">
        <f>J37</f>
        <v>45755</v>
      </c>
      <c r="J38" s="230">
        <f>I38+15</f>
        <v>45770</v>
      </c>
      <c r="K38" s="65">
        <f t="shared" si="14"/>
        <v>15</v>
      </c>
      <c r="L38" s="340">
        <f>M37+1</f>
        <v>45775</v>
      </c>
      <c r="M38" s="230">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3"/>
    </row>
    <row r="39" spans="2:199" ht="15" customHeight="1" outlineLevel="1">
      <c r="B39" s="4">
        <v>6</v>
      </c>
      <c r="C39" s="312" t="s">
        <v>37</v>
      </c>
      <c r="D39" s="1" t="s">
        <v>35</v>
      </c>
      <c r="E39" s="2">
        <v>60</v>
      </c>
      <c r="F39" s="97">
        <f t="shared" si="16"/>
        <v>0</v>
      </c>
      <c r="G39" s="5">
        <f t="shared" si="17"/>
        <v>60</v>
      </c>
      <c r="H39" s="354">
        <f t="shared" si="13"/>
        <v>0</v>
      </c>
      <c r="I39" s="360">
        <f>I37+5</f>
        <v>45754</v>
      </c>
      <c r="J39" s="230">
        <f>I39+15</f>
        <v>45769</v>
      </c>
      <c r="K39" s="65">
        <f t="shared" si="14"/>
        <v>15</v>
      </c>
      <c r="L39" s="340">
        <f>M38+1</f>
        <v>45782</v>
      </c>
      <c r="M39" s="230">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3"/>
    </row>
    <row r="40" spans="2:199" ht="15" customHeight="1" outlineLevel="1">
      <c r="B40" s="4">
        <v>8</v>
      </c>
      <c r="C40" s="64" t="s">
        <v>38</v>
      </c>
      <c r="D40" s="1" t="s">
        <v>35</v>
      </c>
      <c r="E40" s="2">
        <v>25</v>
      </c>
      <c r="F40" s="97">
        <f t="shared" si="16"/>
        <v>0</v>
      </c>
      <c r="G40" s="5">
        <f t="shared" si="17"/>
        <v>25</v>
      </c>
      <c r="H40" s="354">
        <f t="shared" si="13"/>
        <v>0</v>
      </c>
      <c r="I40" s="360">
        <f>I38+5</f>
        <v>45760</v>
      </c>
      <c r="J40" s="230">
        <f>I40+14</f>
        <v>45774</v>
      </c>
      <c r="K40" s="65">
        <f t="shared" si="14"/>
        <v>14</v>
      </c>
      <c r="L40" s="340">
        <f>M39</f>
        <v>45790</v>
      </c>
      <c r="M40" s="230">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3"/>
    </row>
    <row r="41" spans="2:199" ht="15" customHeight="1" thickBot="1">
      <c r="B41" s="326"/>
      <c r="C41" s="316" t="s">
        <v>200</v>
      </c>
      <c r="D41" s="315"/>
      <c r="E41" s="315">
        <f>SUM(E42:E59)</f>
        <v>97</v>
      </c>
      <c r="F41" s="315">
        <f>SUM(F42:F59)</f>
        <v>0</v>
      </c>
      <c r="G41" s="315">
        <f t="shared" si="17"/>
        <v>97</v>
      </c>
      <c r="H41" s="353">
        <f>F41/E41</f>
        <v>0</v>
      </c>
      <c r="I41" s="362">
        <f>MIN(I42:I59)</f>
        <v>45717</v>
      </c>
      <c r="J41" s="317">
        <f>MAX(J42:J59)</f>
        <v>45780</v>
      </c>
      <c r="K41" s="327">
        <f t="shared" si="14"/>
        <v>63</v>
      </c>
      <c r="L41" s="362">
        <f>MIN(L42:L59)</f>
        <v>45732</v>
      </c>
      <c r="M41" s="317">
        <f>MAX(M42:M59)</f>
        <v>45754</v>
      </c>
      <c r="N41" s="327">
        <f t="shared" ref="N41" si="20">M41-L41</f>
        <v>22</v>
      </c>
      <c r="O41" s="327"/>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3"/>
    </row>
    <row r="42" spans="2:199" ht="15" outlineLevel="1" thickTop="1">
      <c r="B42" s="4">
        <v>1</v>
      </c>
      <c r="C42" s="311" t="s">
        <v>402</v>
      </c>
      <c r="D42" s="52" t="s">
        <v>35</v>
      </c>
      <c r="E42" s="35">
        <v>14</v>
      </c>
      <c r="F42" s="341">
        <f t="shared" ref="F42:F59" si="21">Q42</f>
        <v>0</v>
      </c>
      <c r="G42" s="35">
        <v>14</v>
      </c>
      <c r="H42" s="354">
        <f t="shared" ref="H42:H59" si="22">F42/E42</f>
        <v>0</v>
      </c>
      <c r="I42" s="363">
        <v>45717</v>
      </c>
      <c r="J42" s="343">
        <f>I42+30</f>
        <v>45747</v>
      </c>
      <c r="K42" s="185">
        <f t="shared" si="14"/>
        <v>30</v>
      </c>
      <c r="L42" s="340">
        <v>45732</v>
      </c>
      <c r="M42" s="230">
        <v>45748</v>
      </c>
      <c r="N42" s="185">
        <f>M42-L42</f>
        <v>16</v>
      </c>
      <c r="O42" s="128"/>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3"/>
    </row>
    <row r="43" spans="2:199" outlineLevel="1">
      <c r="B43" s="1">
        <v>2</v>
      </c>
      <c r="C43" s="140" t="s">
        <v>134</v>
      </c>
      <c r="D43" s="47" t="s">
        <v>35</v>
      </c>
      <c r="E43" s="8">
        <v>1</v>
      </c>
      <c r="F43" s="341">
        <f t="shared" si="21"/>
        <v>0</v>
      </c>
      <c r="G43" s="8">
        <v>1</v>
      </c>
      <c r="H43" s="354">
        <f t="shared" si="22"/>
        <v>0</v>
      </c>
      <c r="I43" s="360">
        <f>I49</f>
        <v>45759</v>
      </c>
      <c r="J43" s="230">
        <f>I43+3</f>
        <v>45762</v>
      </c>
      <c r="K43" s="185">
        <f t="shared" si="14"/>
        <v>3</v>
      </c>
      <c r="L43" s="340">
        <v>45732</v>
      </c>
      <c r="M43" s="230">
        <v>45748</v>
      </c>
      <c r="N43" s="185">
        <f>M43-L43</f>
        <v>16</v>
      </c>
      <c r="O43" s="100"/>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3"/>
    </row>
    <row r="44" spans="2:199" outlineLevel="1">
      <c r="B44" s="4">
        <v>3</v>
      </c>
      <c r="C44" s="140" t="s">
        <v>138</v>
      </c>
      <c r="D44" s="47" t="s">
        <v>35</v>
      </c>
      <c r="E44" s="8">
        <v>6</v>
      </c>
      <c r="F44" s="341">
        <f t="shared" si="21"/>
        <v>0</v>
      </c>
      <c r="G44" s="8">
        <v>6</v>
      </c>
      <c r="H44" s="354">
        <f t="shared" si="22"/>
        <v>0</v>
      </c>
      <c r="I44" s="360">
        <f>I49</f>
        <v>45759</v>
      </c>
      <c r="J44" s="230">
        <f>I44+7</f>
        <v>45766</v>
      </c>
      <c r="K44" s="185">
        <f t="shared" si="14"/>
        <v>7</v>
      </c>
      <c r="L44" s="340">
        <v>45743</v>
      </c>
      <c r="M44" s="230">
        <f t="shared" ref="M44:M59" si="25">L44</f>
        <v>45743</v>
      </c>
      <c r="N44" s="185">
        <f t="shared" ref="N44:N59" si="26">M44-L44</f>
        <v>0</v>
      </c>
      <c r="O44" s="100"/>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3"/>
    </row>
    <row r="45" spans="2:199" outlineLevel="1">
      <c r="B45" s="1">
        <v>4</v>
      </c>
      <c r="C45" s="140" t="s">
        <v>201</v>
      </c>
      <c r="D45" s="47" t="s">
        <v>35</v>
      </c>
      <c r="E45" s="8">
        <v>6</v>
      </c>
      <c r="F45" s="341">
        <f t="shared" si="21"/>
        <v>0</v>
      </c>
      <c r="G45" s="8">
        <v>6</v>
      </c>
      <c r="H45" s="354">
        <f t="shared" si="22"/>
        <v>0</v>
      </c>
      <c r="I45" s="360">
        <f>J49+1</f>
        <v>45763</v>
      </c>
      <c r="J45" s="230">
        <f>I45+2</f>
        <v>45765</v>
      </c>
      <c r="K45" s="185">
        <f t="shared" si="14"/>
        <v>2</v>
      </c>
      <c r="L45" s="340">
        <f t="shared" ref="L45:L55" si="27">M44+1</f>
        <v>45744</v>
      </c>
      <c r="M45" s="230">
        <f t="shared" si="25"/>
        <v>45744</v>
      </c>
      <c r="N45" s="185">
        <f t="shared" si="26"/>
        <v>0</v>
      </c>
      <c r="O45" s="100"/>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3"/>
    </row>
    <row r="46" spans="2:199" outlineLevel="1">
      <c r="B46" s="4">
        <v>5</v>
      </c>
      <c r="C46" s="140" t="s">
        <v>202</v>
      </c>
      <c r="D46" s="47" t="s">
        <v>35</v>
      </c>
      <c r="E46" s="8">
        <v>12</v>
      </c>
      <c r="F46" s="341">
        <f t="shared" si="21"/>
        <v>0</v>
      </c>
      <c r="G46" s="8">
        <v>12</v>
      </c>
      <c r="H46" s="354">
        <f t="shared" si="22"/>
        <v>0</v>
      </c>
      <c r="I46" s="360">
        <f>J42+1</f>
        <v>45748</v>
      </c>
      <c r="J46" s="230">
        <f>I46+10</f>
        <v>45758</v>
      </c>
      <c r="K46" s="185">
        <f t="shared" si="14"/>
        <v>10</v>
      </c>
      <c r="L46" s="340">
        <f t="shared" si="27"/>
        <v>45745</v>
      </c>
      <c r="M46" s="230">
        <f t="shared" si="25"/>
        <v>45745</v>
      </c>
      <c r="N46" s="185">
        <f t="shared" si="26"/>
        <v>0</v>
      </c>
      <c r="O46" s="100"/>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3"/>
    </row>
    <row r="47" spans="2:199" outlineLevel="1">
      <c r="B47" s="1">
        <v>6</v>
      </c>
      <c r="C47" s="140" t="s">
        <v>139</v>
      </c>
      <c r="D47" s="47" t="s">
        <v>173</v>
      </c>
      <c r="E47" s="8">
        <v>4</v>
      </c>
      <c r="F47" s="341">
        <f t="shared" si="21"/>
        <v>0</v>
      </c>
      <c r="G47" s="8">
        <v>4</v>
      </c>
      <c r="H47" s="354">
        <f t="shared" si="22"/>
        <v>0</v>
      </c>
      <c r="I47" s="360">
        <f>J46+1</f>
        <v>45759</v>
      </c>
      <c r="J47" s="230">
        <f>I47+5</f>
        <v>45764</v>
      </c>
      <c r="K47" s="185">
        <f t="shared" si="14"/>
        <v>5</v>
      </c>
      <c r="L47" s="340">
        <f t="shared" si="27"/>
        <v>45746</v>
      </c>
      <c r="M47" s="230">
        <f t="shared" si="25"/>
        <v>45746</v>
      </c>
      <c r="N47" s="185">
        <f t="shared" si="26"/>
        <v>0</v>
      </c>
      <c r="O47" s="100"/>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3"/>
    </row>
    <row r="48" spans="2:199" outlineLevel="1">
      <c r="B48" s="4">
        <v>7</v>
      </c>
      <c r="C48" s="140" t="s">
        <v>148</v>
      </c>
      <c r="D48" s="47" t="s">
        <v>35</v>
      </c>
      <c r="E48" s="8">
        <v>17</v>
      </c>
      <c r="F48" s="341">
        <f t="shared" si="21"/>
        <v>0</v>
      </c>
      <c r="G48" s="8">
        <v>17</v>
      </c>
      <c r="H48" s="354">
        <f t="shared" si="22"/>
        <v>0</v>
      </c>
      <c r="I48" s="360">
        <f>J47+1</f>
        <v>45765</v>
      </c>
      <c r="J48" s="230">
        <f>I48+5</f>
        <v>45770</v>
      </c>
      <c r="K48" s="185">
        <f t="shared" si="14"/>
        <v>5</v>
      </c>
      <c r="L48" s="340">
        <f t="shared" si="27"/>
        <v>45747</v>
      </c>
      <c r="M48" s="230">
        <f t="shared" si="25"/>
        <v>45747</v>
      </c>
      <c r="N48" s="185">
        <f t="shared" si="26"/>
        <v>0</v>
      </c>
      <c r="O48" s="100"/>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3"/>
    </row>
    <row r="49" spans="2:199" outlineLevel="1">
      <c r="B49" s="1">
        <v>8</v>
      </c>
      <c r="C49" s="140" t="s">
        <v>203</v>
      </c>
      <c r="D49" s="47" t="s">
        <v>35</v>
      </c>
      <c r="E49" s="8">
        <v>9</v>
      </c>
      <c r="F49" s="341">
        <f t="shared" si="21"/>
        <v>0</v>
      </c>
      <c r="G49" s="8">
        <v>9</v>
      </c>
      <c r="H49" s="354">
        <f t="shared" si="22"/>
        <v>0</v>
      </c>
      <c r="I49" s="360">
        <f>I47</f>
        <v>45759</v>
      </c>
      <c r="J49" s="230">
        <f>I49+3</f>
        <v>45762</v>
      </c>
      <c r="K49" s="185">
        <f t="shared" si="14"/>
        <v>3</v>
      </c>
      <c r="L49" s="340">
        <f t="shared" si="27"/>
        <v>45748</v>
      </c>
      <c r="M49" s="230">
        <f t="shared" si="25"/>
        <v>45748</v>
      </c>
      <c r="N49" s="185">
        <f t="shared" si="26"/>
        <v>0</v>
      </c>
      <c r="O49" s="100"/>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3"/>
    </row>
    <row r="50" spans="2:199" ht="29" outlineLevel="1">
      <c r="B50" s="4">
        <v>9</v>
      </c>
      <c r="C50" s="314" t="s">
        <v>204</v>
      </c>
      <c r="D50" s="47" t="s">
        <v>173</v>
      </c>
      <c r="E50" s="8">
        <v>5</v>
      </c>
      <c r="F50" s="341">
        <f t="shared" si="21"/>
        <v>0</v>
      </c>
      <c r="G50" s="8">
        <v>5</v>
      </c>
      <c r="H50" s="354">
        <f t="shared" si="22"/>
        <v>0</v>
      </c>
      <c r="I50" s="360">
        <f>J49+1</f>
        <v>45763</v>
      </c>
      <c r="J50" s="230">
        <f>I50+4</f>
        <v>45767</v>
      </c>
      <c r="K50" s="185">
        <f t="shared" si="14"/>
        <v>4</v>
      </c>
      <c r="L50" s="340">
        <f t="shared" si="27"/>
        <v>45749</v>
      </c>
      <c r="M50" s="230">
        <f t="shared" si="25"/>
        <v>45749</v>
      </c>
      <c r="N50" s="185">
        <f t="shared" si="26"/>
        <v>0</v>
      </c>
      <c r="O50" s="100"/>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3"/>
    </row>
    <row r="51" spans="2:199" ht="29" outlineLevel="1">
      <c r="B51" s="1">
        <v>10</v>
      </c>
      <c r="C51" s="314" t="s">
        <v>205</v>
      </c>
      <c r="D51" s="47" t="s">
        <v>173</v>
      </c>
      <c r="E51" s="8">
        <v>5</v>
      </c>
      <c r="F51" s="341">
        <f t="shared" si="21"/>
        <v>0</v>
      </c>
      <c r="G51" s="8">
        <v>5</v>
      </c>
      <c r="H51" s="354">
        <f t="shared" si="22"/>
        <v>0</v>
      </c>
      <c r="I51" s="360">
        <f>J50+1</f>
        <v>45768</v>
      </c>
      <c r="J51" s="230">
        <f>I51+4</f>
        <v>45772</v>
      </c>
      <c r="K51" s="185">
        <f t="shared" si="14"/>
        <v>4</v>
      </c>
      <c r="L51" s="340">
        <f t="shared" si="27"/>
        <v>45750</v>
      </c>
      <c r="M51" s="230">
        <f t="shared" si="25"/>
        <v>45750</v>
      </c>
      <c r="N51" s="185">
        <f t="shared" si="26"/>
        <v>0</v>
      </c>
      <c r="O51" s="100"/>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3"/>
    </row>
    <row r="52" spans="2:199" outlineLevel="1">
      <c r="B52" s="4">
        <v>11</v>
      </c>
      <c r="C52" s="314" t="s">
        <v>206</v>
      </c>
      <c r="D52" s="47" t="s">
        <v>173</v>
      </c>
      <c r="E52" s="8">
        <v>3</v>
      </c>
      <c r="F52" s="341">
        <f t="shared" si="21"/>
        <v>0</v>
      </c>
      <c r="G52" s="8">
        <v>3</v>
      </c>
      <c r="H52" s="354">
        <f t="shared" si="22"/>
        <v>0</v>
      </c>
      <c r="I52" s="360">
        <f>J51+1</f>
        <v>45773</v>
      </c>
      <c r="J52" s="230">
        <f>I52+2</f>
        <v>45775</v>
      </c>
      <c r="K52" s="185">
        <f t="shared" si="14"/>
        <v>2</v>
      </c>
      <c r="L52" s="340">
        <f t="shared" si="27"/>
        <v>45751</v>
      </c>
      <c r="M52" s="230">
        <f t="shared" si="25"/>
        <v>45751</v>
      </c>
      <c r="N52" s="185">
        <f t="shared" si="26"/>
        <v>0</v>
      </c>
      <c r="O52" s="100"/>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3"/>
    </row>
    <row r="53" spans="2:199" outlineLevel="1">
      <c r="B53" s="1">
        <v>12</v>
      </c>
      <c r="C53" s="314" t="s">
        <v>145</v>
      </c>
      <c r="D53" s="47" t="s">
        <v>207</v>
      </c>
      <c r="E53" s="8">
        <v>3</v>
      </c>
      <c r="F53" s="341">
        <f t="shared" si="21"/>
        <v>0</v>
      </c>
      <c r="G53" s="8">
        <v>3</v>
      </c>
      <c r="H53" s="354">
        <f t="shared" si="22"/>
        <v>0</v>
      </c>
      <c r="I53" s="360">
        <f>J52+1</f>
        <v>45776</v>
      </c>
      <c r="J53" s="230">
        <f>I53+2</f>
        <v>45778</v>
      </c>
      <c r="K53" s="185">
        <f t="shared" si="14"/>
        <v>2</v>
      </c>
      <c r="L53" s="340">
        <f t="shared" si="27"/>
        <v>45752</v>
      </c>
      <c r="M53" s="230">
        <f t="shared" si="25"/>
        <v>45752</v>
      </c>
      <c r="N53" s="185">
        <f t="shared" si="26"/>
        <v>0</v>
      </c>
      <c r="O53" s="100"/>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3"/>
    </row>
    <row r="54" spans="2:199" outlineLevel="1">
      <c r="B54" s="4">
        <v>13</v>
      </c>
      <c r="C54" s="314" t="s">
        <v>143</v>
      </c>
      <c r="D54" s="47" t="s">
        <v>207</v>
      </c>
      <c r="E54" s="8">
        <v>3</v>
      </c>
      <c r="F54" s="341">
        <f t="shared" si="21"/>
        <v>0</v>
      </c>
      <c r="G54" s="8">
        <v>3</v>
      </c>
      <c r="H54" s="354">
        <f t="shared" si="22"/>
        <v>0</v>
      </c>
      <c r="I54" s="360">
        <f>J53+1</f>
        <v>45779</v>
      </c>
      <c r="J54" s="230">
        <f>I54+1</f>
        <v>45780</v>
      </c>
      <c r="K54" s="185">
        <f t="shared" si="14"/>
        <v>1</v>
      </c>
      <c r="L54" s="340">
        <f t="shared" si="27"/>
        <v>45753</v>
      </c>
      <c r="M54" s="230">
        <f t="shared" si="25"/>
        <v>45753</v>
      </c>
      <c r="N54" s="185">
        <f t="shared" si="26"/>
        <v>0</v>
      </c>
      <c r="O54" s="100"/>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3"/>
    </row>
    <row r="55" spans="2:199" outlineLevel="1">
      <c r="B55" s="1">
        <v>14</v>
      </c>
      <c r="C55" s="140" t="s">
        <v>140</v>
      </c>
      <c r="D55" s="47" t="s">
        <v>35</v>
      </c>
      <c r="E55" s="8">
        <v>2</v>
      </c>
      <c r="F55" s="341">
        <f t="shared" si="21"/>
        <v>0</v>
      </c>
      <c r="G55" s="8">
        <v>2</v>
      </c>
      <c r="H55" s="354">
        <f t="shared" si="22"/>
        <v>0</v>
      </c>
      <c r="I55" s="360">
        <f>I43</f>
        <v>45759</v>
      </c>
      <c r="J55" s="230">
        <f>I55+3</f>
        <v>45762</v>
      </c>
      <c r="K55" s="185">
        <f t="shared" si="14"/>
        <v>3</v>
      </c>
      <c r="L55" s="340">
        <f t="shared" si="27"/>
        <v>45754</v>
      </c>
      <c r="M55" s="230">
        <f t="shared" si="25"/>
        <v>45754</v>
      </c>
      <c r="N55" s="185">
        <f t="shared" si="26"/>
        <v>0</v>
      </c>
      <c r="O55" s="100"/>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3"/>
    </row>
    <row r="56" spans="2:199" outlineLevel="1">
      <c r="B56" s="4">
        <v>15</v>
      </c>
      <c r="C56" s="140" t="s">
        <v>136</v>
      </c>
      <c r="D56" s="47" t="s">
        <v>35</v>
      </c>
      <c r="E56" s="8">
        <v>3</v>
      </c>
      <c r="F56" s="341">
        <f t="shared" si="21"/>
        <v>0</v>
      </c>
      <c r="G56" s="8">
        <v>3</v>
      </c>
      <c r="H56" s="354">
        <f t="shared" si="22"/>
        <v>0</v>
      </c>
      <c r="I56" s="360">
        <f>I45</f>
        <v>45763</v>
      </c>
      <c r="J56" s="230">
        <f>I56+3</f>
        <v>45766</v>
      </c>
      <c r="K56" s="185">
        <f t="shared" si="14"/>
        <v>3</v>
      </c>
      <c r="L56" s="340">
        <f>M55</f>
        <v>45754</v>
      </c>
      <c r="M56" s="230">
        <f t="shared" si="25"/>
        <v>45754</v>
      </c>
      <c r="N56" s="185">
        <f t="shared" si="26"/>
        <v>0</v>
      </c>
      <c r="O56" s="100"/>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3"/>
    </row>
    <row r="57" spans="2:199" outlineLevel="1">
      <c r="B57" s="1">
        <v>16</v>
      </c>
      <c r="C57" s="140" t="s">
        <v>208</v>
      </c>
      <c r="D57" s="47" t="s">
        <v>196</v>
      </c>
      <c r="E57" s="8">
        <v>2</v>
      </c>
      <c r="F57" s="341">
        <f t="shared" si="21"/>
        <v>0</v>
      </c>
      <c r="G57" s="8">
        <v>2</v>
      </c>
      <c r="H57" s="354">
        <f t="shared" si="22"/>
        <v>0</v>
      </c>
      <c r="I57" s="360">
        <f>J56+1</f>
        <v>45767</v>
      </c>
      <c r="J57" s="230">
        <f>I57+3</f>
        <v>45770</v>
      </c>
      <c r="K57" s="185">
        <f t="shared" si="14"/>
        <v>3</v>
      </c>
      <c r="L57" s="340">
        <v>45751</v>
      </c>
      <c r="M57" s="230">
        <f t="shared" si="25"/>
        <v>45751</v>
      </c>
      <c r="N57" s="185">
        <f t="shared" si="26"/>
        <v>0</v>
      </c>
      <c r="O57" s="100"/>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3"/>
    </row>
    <row r="58" spans="2:199" outlineLevel="1">
      <c r="B58" s="4">
        <v>17</v>
      </c>
      <c r="C58" s="140" t="s">
        <v>209</v>
      </c>
      <c r="D58" s="47" t="s">
        <v>196</v>
      </c>
      <c r="E58" s="8">
        <v>1</v>
      </c>
      <c r="F58" s="341">
        <f t="shared" si="21"/>
        <v>0</v>
      </c>
      <c r="G58" s="8">
        <v>1</v>
      </c>
      <c r="H58" s="354">
        <f t="shared" si="22"/>
        <v>0</v>
      </c>
      <c r="I58" s="360">
        <f>J57+1</f>
        <v>45771</v>
      </c>
      <c r="J58" s="230">
        <f>I58+5</f>
        <v>45776</v>
      </c>
      <c r="K58" s="185">
        <f t="shared" si="14"/>
        <v>5</v>
      </c>
      <c r="L58" s="340">
        <f>L56</f>
        <v>45754</v>
      </c>
      <c r="M58" s="230">
        <f t="shared" si="25"/>
        <v>45754</v>
      </c>
      <c r="N58" s="185">
        <f t="shared" si="26"/>
        <v>0</v>
      </c>
      <c r="O58" s="100"/>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3"/>
    </row>
    <row r="59" spans="2:199" outlineLevel="1">
      <c r="B59" s="1">
        <v>18</v>
      </c>
      <c r="C59" s="140" t="s">
        <v>210</v>
      </c>
      <c r="D59" s="47" t="s">
        <v>196</v>
      </c>
      <c r="E59" s="8">
        <v>1</v>
      </c>
      <c r="F59" s="341">
        <f t="shared" si="21"/>
        <v>0</v>
      </c>
      <c r="G59" s="8">
        <v>1</v>
      </c>
      <c r="H59" s="354">
        <f t="shared" si="22"/>
        <v>0</v>
      </c>
      <c r="I59" s="360">
        <f>I58+3</f>
        <v>45774</v>
      </c>
      <c r="J59" s="230">
        <f t="shared" ref="J59" si="28">I59+5</f>
        <v>45779</v>
      </c>
      <c r="K59" s="185">
        <f t="shared" si="14"/>
        <v>5</v>
      </c>
      <c r="L59" s="340">
        <f>L58</f>
        <v>45754</v>
      </c>
      <c r="M59" s="230">
        <f t="shared" si="25"/>
        <v>45754</v>
      </c>
      <c r="N59" s="185">
        <f t="shared" si="26"/>
        <v>0</v>
      </c>
      <c r="O59" s="100"/>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3"/>
    </row>
    <row r="60" spans="2:199" ht="15" outlineLevel="1" thickBot="1">
      <c r="B60" s="90"/>
      <c r="C60" s="138" t="s">
        <v>211</v>
      </c>
      <c r="D60" s="90"/>
      <c r="E60" s="91">
        <f>SUM(E61:E81)</f>
        <v>97</v>
      </c>
      <c r="F60" s="91">
        <f>SUM(F61:F81)</f>
        <v>0</v>
      </c>
      <c r="G60" s="91">
        <f t="shared" ref="G60:G70" si="29">E60-F60</f>
        <v>97</v>
      </c>
      <c r="H60" s="355">
        <f t="shared" ref="H60:H74" si="30">F60/E60</f>
        <v>0</v>
      </c>
      <c r="I60" s="93">
        <f>MIN(I61:I81)</f>
        <v>45672</v>
      </c>
      <c r="J60" s="94">
        <f>MAX(J61:J81)</f>
        <v>45808</v>
      </c>
      <c r="K60" s="95">
        <f>J60-I60</f>
        <v>136</v>
      </c>
      <c r="L60" s="93">
        <f>MIN(L61:L81)</f>
        <v>45726</v>
      </c>
      <c r="M60" s="94">
        <f>MAX(M61:M81)</f>
        <v>45773</v>
      </c>
      <c r="N60" s="95">
        <f t="shared" ref="N60:N81" si="31">M60-L60</f>
        <v>47</v>
      </c>
      <c r="O60" s="96"/>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3"/>
    </row>
    <row r="61" spans="2:199" ht="15" outlineLevel="1" thickTop="1">
      <c r="B61" s="1">
        <v>1</v>
      </c>
      <c r="C61" s="311" t="s">
        <v>133</v>
      </c>
      <c r="D61" s="52" t="s">
        <v>35</v>
      </c>
      <c r="E61" s="329">
        <v>2</v>
      </c>
      <c r="F61" s="344">
        <f>Q61</f>
        <v>0</v>
      </c>
      <c r="G61" s="2">
        <f t="shared" si="29"/>
        <v>2</v>
      </c>
      <c r="H61" s="338">
        <f t="shared" si="30"/>
        <v>0</v>
      </c>
      <c r="I61" s="360">
        <v>45672</v>
      </c>
      <c r="J61" s="230">
        <f>I61+15</f>
        <v>45687</v>
      </c>
      <c r="K61" s="44">
        <f>J61-I61</f>
        <v>15</v>
      </c>
      <c r="L61" s="463">
        <v>45726</v>
      </c>
      <c r="M61" s="464">
        <v>45728</v>
      </c>
      <c r="N61" s="44">
        <f t="shared" si="31"/>
        <v>2</v>
      </c>
      <c r="O61" s="100"/>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3"/>
    </row>
    <row r="62" spans="2:199" outlineLevel="1">
      <c r="B62" s="1">
        <v>2</v>
      </c>
      <c r="C62" s="140" t="s">
        <v>212</v>
      </c>
      <c r="D62" s="47" t="s">
        <v>35</v>
      </c>
      <c r="E62" s="330">
        <v>6</v>
      </c>
      <c r="F62" s="344">
        <f>Q62</f>
        <v>0</v>
      </c>
      <c r="G62" s="2">
        <f t="shared" si="29"/>
        <v>6</v>
      </c>
      <c r="H62" s="338">
        <f t="shared" si="30"/>
        <v>0</v>
      </c>
      <c r="I62" s="360">
        <f>J44</f>
        <v>45766</v>
      </c>
      <c r="J62" s="230">
        <f>I62+10</f>
        <v>45776</v>
      </c>
      <c r="K62" s="44">
        <f>J62-I62</f>
        <v>10</v>
      </c>
      <c r="L62" s="340">
        <v>45748</v>
      </c>
      <c r="M62" s="230">
        <f>L62+1</f>
        <v>45749</v>
      </c>
      <c r="N62" s="44">
        <f t="shared" si="31"/>
        <v>1</v>
      </c>
      <c r="O62" s="100"/>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3"/>
    </row>
    <row r="63" spans="2:199" outlineLevel="1">
      <c r="B63" s="1">
        <v>3</v>
      </c>
      <c r="C63" s="140" t="s">
        <v>201</v>
      </c>
      <c r="D63" s="47" t="s">
        <v>35</v>
      </c>
      <c r="E63" s="330">
        <v>6</v>
      </c>
      <c r="F63" s="344">
        <f t="shared" ref="F63:F74" si="33">Q63</f>
        <v>0</v>
      </c>
      <c r="G63" s="2">
        <f t="shared" si="29"/>
        <v>6</v>
      </c>
      <c r="H63" s="338">
        <f t="shared" si="30"/>
        <v>0</v>
      </c>
      <c r="I63" s="360">
        <f>J45</f>
        <v>45765</v>
      </c>
      <c r="J63" s="230">
        <f>I63+4</f>
        <v>45769</v>
      </c>
      <c r="K63" s="44">
        <f t="shared" ref="K63:K81" si="34">J63-I63</f>
        <v>4</v>
      </c>
      <c r="L63" s="340">
        <f t="shared" ref="L63:L74" si="35">M62</f>
        <v>45749</v>
      </c>
      <c r="M63" s="230">
        <f>L63+1</f>
        <v>45750</v>
      </c>
      <c r="N63" s="44">
        <f t="shared" si="31"/>
        <v>1</v>
      </c>
      <c r="O63" s="100"/>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3"/>
    </row>
    <row r="64" spans="2:199" outlineLevel="1">
      <c r="B64" s="1">
        <v>4</v>
      </c>
      <c r="C64" s="140" t="s">
        <v>202</v>
      </c>
      <c r="D64" s="47" t="s">
        <v>35</v>
      </c>
      <c r="E64" s="330">
        <v>12</v>
      </c>
      <c r="F64" s="344">
        <f t="shared" si="33"/>
        <v>0</v>
      </c>
      <c r="G64" s="2">
        <f t="shared" si="29"/>
        <v>12</v>
      </c>
      <c r="H64" s="338">
        <f t="shared" si="30"/>
        <v>0</v>
      </c>
      <c r="I64" s="360">
        <f>J46</f>
        <v>45758</v>
      </c>
      <c r="J64" s="230">
        <f>I64+10</f>
        <v>45768</v>
      </c>
      <c r="K64" s="44">
        <f t="shared" si="34"/>
        <v>10</v>
      </c>
      <c r="L64" s="340">
        <f t="shared" si="35"/>
        <v>45750</v>
      </c>
      <c r="M64" s="230">
        <f>L64+2</f>
        <v>45752</v>
      </c>
      <c r="N64" s="44">
        <f t="shared" si="31"/>
        <v>2</v>
      </c>
      <c r="O64" s="100"/>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3"/>
    </row>
    <row r="65" spans="2:199" outlineLevel="1">
      <c r="B65" s="1">
        <v>5</v>
      </c>
      <c r="C65" s="140" t="s">
        <v>213</v>
      </c>
      <c r="D65" s="47" t="s">
        <v>173</v>
      </c>
      <c r="E65" s="330">
        <v>4</v>
      </c>
      <c r="F65" s="344">
        <f t="shared" si="33"/>
        <v>0</v>
      </c>
      <c r="G65" s="2">
        <f t="shared" si="29"/>
        <v>4</v>
      </c>
      <c r="H65" s="338">
        <f t="shared" si="30"/>
        <v>0</v>
      </c>
      <c r="I65" s="360">
        <f>J47</f>
        <v>45764</v>
      </c>
      <c r="J65" s="230">
        <f>I65+8</f>
        <v>45772</v>
      </c>
      <c r="K65" s="44">
        <f t="shared" si="34"/>
        <v>8</v>
      </c>
      <c r="L65" s="340">
        <f t="shared" si="35"/>
        <v>45752</v>
      </c>
      <c r="M65" s="230">
        <f>L65+1</f>
        <v>45753</v>
      </c>
      <c r="N65" s="44">
        <f t="shared" si="31"/>
        <v>1</v>
      </c>
      <c r="O65" s="100"/>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3"/>
    </row>
    <row r="66" spans="2:199" outlineLevel="1">
      <c r="B66" s="1">
        <v>6</v>
      </c>
      <c r="C66" s="140" t="s">
        <v>148</v>
      </c>
      <c r="D66" s="47" t="s">
        <v>35</v>
      </c>
      <c r="E66" s="330">
        <v>17</v>
      </c>
      <c r="F66" s="344">
        <f t="shared" si="33"/>
        <v>0</v>
      </c>
      <c r="G66" s="2">
        <f t="shared" si="29"/>
        <v>17</v>
      </c>
      <c r="H66" s="338">
        <f t="shared" si="30"/>
        <v>0</v>
      </c>
      <c r="I66" s="360">
        <f t="shared" ref="I66" si="36">J65+1</f>
        <v>45773</v>
      </c>
      <c r="J66" s="230">
        <f>I66+15</f>
        <v>45788</v>
      </c>
      <c r="K66" s="44">
        <f t="shared" si="34"/>
        <v>15</v>
      </c>
      <c r="L66" s="340">
        <f t="shared" si="35"/>
        <v>45753</v>
      </c>
      <c r="M66" s="230">
        <f>L66+2</f>
        <v>45755</v>
      </c>
      <c r="N66" s="44">
        <f t="shared" si="31"/>
        <v>2</v>
      </c>
      <c r="O66" s="100"/>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3"/>
    </row>
    <row r="67" spans="2:199" outlineLevel="1">
      <c r="B67" s="1">
        <v>7</v>
      </c>
      <c r="C67" s="140" t="s">
        <v>203</v>
      </c>
      <c r="D67" s="47" t="s">
        <v>35</v>
      </c>
      <c r="E67" s="330">
        <v>9</v>
      </c>
      <c r="F67" s="344">
        <f t="shared" si="33"/>
        <v>0</v>
      </c>
      <c r="G67" s="2">
        <f t="shared" si="29"/>
        <v>9</v>
      </c>
      <c r="H67" s="338">
        <f t="shared" si="30"/>
        <v>0</v>
      </c>
      <c r="I67" s="360">
        <f>J49</f>
        <v>45762</v>
      </c>
      <c r="J67" s="230">
        <f>I67+8</f>
        <v>45770</v>
      </c>
      <c r="K67" s="44">
        <f t="shared" si="34"/>
        <v>8</v>
      </c>
      <c r="L67" s="340">
        <f t="shared" si="35"/>
        <v>45755</v>
      </c>
      <c r="M67" s="230">
        <f>L67+1</f>
        <v>45756</v>
      </c>
      <c r="N67" s="44">
        <f t="shared" si="31"/>
        <v>1</v>
      </c>
      <c r="O67" s="100"/>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3"/>
    </row>
    <row r="68" spans="2:199" ht="29" outlineLevel="1">
      <c r="B68" s="1">
        <v>8</v>
      </c>
      <c r="C68" s="314" t="s">
        <v>204</v>
      </c>
      <c r="D68" s="47" t="s">
        <v>173</v>
      </c>
      <c r="E68" s="330">
        <v>5</v>
      </c>
      <c r="F68" s="344">
        <f t="shared" si="33"/>
        <v>0</v>
      </c>
      <c r="G68" s="2">
        <f t="shared" si="29"/>
        <v>5</v>
      </c>
      <c r="H68" s="338">
        <f t="shared" si="30"/>
        <v>0</v>
      </c>
      <c r="I68" s="360">
        <f>J50</f>
        <v>45767</v>
      </c>
      <c r="J68" s="230">
        <f>I68+15</f>
        <v>45782</v>
      </c>
      <c r="K68" s="44">
        <f t="shared" si="34"/>
        <v>15</v>
      </c>
      <c r="L68" s="340">
        <f t="shared" si="35"/>
        <v>45756</v>
      </c>
      <c r="M68" s="230">
        <f>L68+2</f>
        <v>45758</v>
      </c>
      <c r="N68" s="44">
        <f t="shared" si="31"/>
        <v>2</v>
      </c>
      <c r="O68" s="100"/>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3"/>
    </row>
    <row r="69" spans="2:199" ht="29" outlineLevel="1">
      <c r="B69" s="1">
        <v>9</v>
      </c>
      <c r="C69" s="314" t="s">
        <v>205</v>
      </c>
      <c r="D69" s="47" t="s">
        <v>173</v>
      </c>
      <c r="E69" s="330">
        <v>5</v>
      </c>
      <c r="F69" s="344">
        <f t="shared" si="33"/>
        <v>0</v>
      </c>
      <c r="G69" s="2">
        <f t="shared" si="29"/>
        <v>5</v>
      </c>
      <c r="H69" s="338">
        <f t="shared" si="30"/>
        <v>0</v>
      </c>
      <c r="I69" s="360">
        <f>I68+3</f>
        <v>45770</v>
      </c>
      <c r="J69" s="230">
        <f t="shared" ref="J69" si="37">I69+15</f>
        <v>45785</v>
      </c>
      <c r="K69" s="44">
        <f t="shared" si="34"/>
        <v>15</v>
      </c>
      <c r="L69" s="340">
        <f t="shared" si="35"/>
        <v>45758</v>
      </c>
      <c r="M69" s="230">
        <f>L69+3</f>
        <v>45761</v>
      </c>
      <c r="N69" s="44">
        <f t="shared" si="31"/>
        <v>3</v>
      </c>
      <c r="O69" s="100"/>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3"/>
    </row>
    <row r="70" spans="2:199" outlineLevel="1">
      <c r="B70" s="1">
        <v>10</v>
      </c>
      <c r="C70" s="140" t="s">
        <v>206</v>
      </c>
      <c r="D70" s="47" t="s">
        <v>173</v>
      </c>
      <c r="E70" s="330">
        <v>3</v>
      </c>
      <c r="F70" s="344">
        <f t="shared" si="33"/>
        <v>0</v>
      </c>
      <c r="G70" s="2">
        <f t="shared" si="29"/>
        <v>3</v>
      </c>
      <c r="H70" s="338">
        <f t="shared" si="30"/>
        <v>0</v>
      </c>
      <c r="I70" s="360">
        <f>I69+1</f>
        <v>45771</v>
      </c>
      <c r="J70" s="230">
        <f>I70+10</f>
        <v>45781</v>
      </c>
      <c r="K70" s="44">
        <f t="shared" si="34"/>
        <v>10</v>
      </c>
      <c r="L70" s="340">
        <f t="shared" si="35"/>
        <v>45761</v>
      </c>
      <c r="M70" s="230">
        <f>L70+2</f>
        <v>45763</v>
      </c>
      <c r="N70" s="44">
        <f t="shared" si="31"/>
        <v>2</v>
      </c>
      <c r="O70" s="100"/>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3"/>
    </row>
    <row r="71" spans="2:199" outlineLevel="1">
      <c r="B71" s="1">
        <v>11</v>
      </c>
      <c r="C71" s="140" t="s">
        <v>145</v>
      </c>
      <c r="D71" s="47" t="s">
        <v>35</v>
      </c>
      <c r="E71" s="330">
        <v>3</v>
      </c>
      <c r="F71" s="344">
        <f t="shared" si="33"/>
        <v>0</v>
      </c>
      <c r="G71" s="2">
        <v>2</v>
      </c>
      <c r="H71" s="338">
        <f t="shared" si="30"/>
        <v>0</v>
      </c>
      <c r="I71" s="360">
        <f>J53</f>
        <v>45778</v>
      </c>
      <c r="J71" s="230">
        <f>I71+2</f>
        <v>45780</v>
      </c>
      <c r="K71" s="44">
        <f t="shared" si="34"/>
        <v>2</v>
      </c>
      <c r="L71" s="340">
        <f t="shared" si="35"/>
        <v>45763</v>
      </c>
      <c r="M71" s="230">
        <f>L71+1</f>
        <v>45764</v>
      </c>
      <c r="N71" s="44">
        <f t="shared" si="31"/>
        <v>1</v>
      </c>
      <c r="O71" s="100"/>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3"/>
    </row>
    <row r="72" spans="2:199" outlineLevel="1">
      <c r="B72" s="1">
        <v>12</v>
      </c>
      <c r="C72" s="140" t="s">
        <v>143</v>
      </c>
      <c r="D72" s="47" t="s">
        <v>35</v>
      </c>
      <c r="E72" s="330">
        <v>3</v>
      </c>
      <c r="F72" s="344">
        <f t="shared" si="33"/>
        <v>0</v>
      </c>
      <c r="G72" s="2">
        <f>E72-F72</f>
        <v>3</v>
      </c>
      <c r="H72" s="338">
        <f t="shared" si="30"/>
        <v>0</v>
      </c>
      <c r="I72" s="360">
        <f>J71+1</f>
        <v>45781</v>
      </c>
      <c r="J72" s="230">
        <f>I72+4</f>
        <v>45785</v>
      </c>
      <c r="K72" s="44">
        <f t="shared" si="34"/>
        <v>4</v>
      </c>
      <c r="L72" s="340">
        <f t="shared" si="35"/>
        <v>45764</v>
      </c>
      <c r="M72" s="230">
        <f>L72+1</f>
        <v>45765</v>
      </c>
      <c r="N72" s="44">
        <f t="shared" si="31"/>
        <v>1</v>
      </c>
      <c r="O72" s="100"/>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3"/>
    </row>
    <row r="73" spans="2:199" outlineLevel="1">
      <c r="B73" s="1">
        <v>13</v>
      </c>
      <c r="C73" s="140" t="s">
        <v>140</v>
      </c>
      <c r="D73" s="47" t="s">
        <v>35</v>
      </c>
      <c r="E73" s="330">
        <v>2</v>
      </c>
      <c r="F73" s="344">
        <f t="shared" si="33"/>
        <v>0</v>
      </c>
      <c r="G73" s="2">
        <f>E73-F73</f>
        <v>2</v>
      </c>
      <c r="H73" s="338">
        <f t="shared" si="30"/>
        <v>0</v>
      </c>
      <c r="I73" s="360">
        <f>J55+1</f>
        <v>45763</v>
      </c>
      <c r="J73" s="230">
        <f>I73+4</f>
        <v>45767</v>
      </c>
      <c r="K73" s="44">
        <f t="shared" si="34"/>
        <v>4</v>
      </c>
      <c r="L73" s="340">
        <f t="shared" si="35"/>
        <v>45765</v>
      </c>
      <c r="M73" s="230">
        <f>L73+1</f>
        <v>45766</v>
      </c>
      <c r="N73" s="44">
        <f t="shared" si="31"/>
        <v>1</v>
      </c>
      <c r="O73" s="100"/>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3"/>
    </row>
    <row r="74" spans="2:199" outlineLevel="1">
      <c r="B74" s="1">
        <v>14</v>
      </c>
      <c r="C74" s="140" t="s">
        <v>136</v>
      </c>
      <c r="D74" s="47" t="s">
        <v>35</v>
      </c>
      <c r="E74" s="330">
        <v>3</v>
      </c>
      <c r="F74" s="344">
        <f t="shared" si="33"/>
        <v>0</v>
      </c>
      <c r="G74" s="2">
        <f>E74-F74</f>
        <v>3</v>
      </c>
      <c r="H74" s="338">
        <f t="shared" si="30"/>
        <v>0</v>
      </c>
      <c r="I74" s="360">
        <f>J56+5</f>
        <v>45771</v>
      </c>
      <c r="J74" s="230">
        <f>I74+4</f>
        <v>45775</v>
      </c>
      <c r="K74" s="44">
        <f t="shared" si="34"/>
        <v>4</v>
      </c>
      <c r="L74" s="340">
        <f t="shared" si="35"/>
        <v>45766</v>
      </c>
      <c r="M74" s="230">
        <f>L74+2</f>
        <v>45768</v>
      </c>
      <c r="N74" s="44">
        <f t="shared" si="31"/>
        <v>2</v>
      </c>
      <c r="O74" s="100"/>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3"/>
    </row>
    <row r="75" spans="2:199" outlineLevel="1">
      <c r="B75" s="1">
        <v>15</v>
      </c>
      <c r="C75" s="140" t="s">
        <v>214</v>
      </c>
      <c r="D75" s="47" t="s">
        <v>35</v>
      </c>
      <c r="E75" s="330">
        <v>2</v>
      </c>
      <c r="F75" s="344">
        <f t="shared" ref="F75:F80" si="38">Q75</f>
        <v>0</v>
      </c>
      <c r="G75" s="2">
        <f t="shared" ref="G75:G81" si="39">E75-F75</f>
        <v>2</v>
      </c>
      <c r="H75" s="338">
        <f t="shared" ref="H75:H90" si="40">F75/E75</f>
        <v>0</v>
      </c>
      <c r="I75" s="360">
        <v>45718</v>
      </c>
      <c r="J75" s="230">
        <f>I75+2</f>
        <v>45720</v>
      </c>
      <c r="K75" s="44">
        <f t="shared" si="34"/>
        <v>2</v>
      </c>
      <c r="L75" s="340">
        <v>45757</v>
      </c>
      <c r="M75" s="230">
        <v>45762</v>
      </c>
      <c r="N75" s="44">
        <f t="shared" si="31"/>
        <v>5</v>
      </c>
      <c r="O75" s="100"/>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3"/>
    </row>
    <row r="76" spans="2:199" outlineLevel="1">
      <c r="B76" s="1">
        <v>16</v>
      </c>
      <c r="C76" s="140" t="s">
        <v>149</v>
      </c>
      <c r="D76" s="47" t="s">
        <v>35</v>
      </c>
      <c r="E76" s="330">
        <v>4</v>
      </c>
      <c r="F76" s="344">
        <f t="shared" si="38"/>
        <v>0</v>
      </c>
      <c r="G76" s="2">
        <f t="shared" si="39"/>
        <v>4</v>
      </c>
      <c r="H76" s="338">
        <f t="shared" si="40"/>
        <v>0</v>
      </c>
      <c r="I76" s="360">
        <f>J74+2</f>
        <v>45777</v>
      </c>
      <c r="J76" s="230">
        <f>I76+4</f>
        <v>45781</v>
      </c>
      <c r="K76" s="44">
        <f t="shared" si="34"/>
        <v>4</v>
      </c>
      <c r="L76" s="340">
        <v>45767</v>
      </c>
      <c r="M76" s="230">
        <v>45773</v>
      </c>
      <c r="N76" s="44">
        <f t="shared" si="31"/>
        <v>6</v>
      </c>
      <c r="O76" s="100"/>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3"/>
    </row>
    <row r="77" spans="2:199" outlineLevel="1">
      <c r="B77" s="1">
        <v>17</v>
      </c>
      <c r="C77" s="140" t="s">
        <v>215</v>
      </c>
      <c r="D77" s="47" t="s">
        <v>35</v>
      </c>
      <c r="E77" s="330">
        <v>4</v>
      </c>
      <c r="F77" s="344">
        <f t="shared" si="38"/>
        <v>0</v>
      </c>
      <c r="G77" s="2">
        <f t="shared" si="39"/>
        <v>4</v>
      </c>
      <c r="H77" s="338">
        <f t="shared" si="40"/>
        <v>0</v>
      </c>
      <c r="I77" s="360">
        <f>J76+2</f>
        <v>45783</v>
      </c>
      <c r="J77" s="230">
        <f t="shared" ref="J77:J78" si="42">I77+2</f>
        <v>45785</v>
      </c>
      <c r="K77" s="44">
        <f t="shared" si="34"/>
        <v>2</v>
      </c>
      <c r="L77" s="340">
        <v>45767</v>
      </c>
      <c r="M77" s="230">
        <v>45773</v>
      </c>
      <c r="N77" s="44">
        <f t="shared" si="31"/>
        <v>6</v>
      </c>
      <c r="O77" s="100"/>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3"/>
    </row>
    <row r="78" spans="2:199" outlineLevel="1">
      <c r="B78" s="1">
        <v>18</v>
      </c>
      <c r="C78" s="140" t="s">
        <v>216</v>
      </c>
      <c r="D78" s="47" t="s">
        <v>35</v>
      </c>
      <c r="E78" s="330">
        <v>3</v>
      </c>
      <c r="F78" s="344">
        <f t="shared" si="38"/>
        <v>0</v>
      </c>
      <c r="G78" s="2">
        <f t="shared" si="39"/>
        <v>3</v>
      </c>
      <c r="H78" s="338">
        <f t="shared" si="40"/>
        <v>0</v>
      </c>
      <c r="I78" s="360">
        <f>J77+1</f>
        <v>45786</v>
      </c>
      <c r="J78" s="230">
        <f t="shared" si="42"/>
        <v>45788</v>
      </c>
      <c r="K78" s="44">
        <f t="shared" si="34"/>
        <v>2</v>
      </c>
      <c r="L78" s="340">
        <v>45767</v>
      </c>
      <c r="M78" s="230">
        <v>45773</v>
      </c>
      <c r="N78" s="44">
        <f t="shared" si="31"/>
        <v>6</v>
      </c>
      <c r="O78" s="100"/>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3"/>
    </row>
    <row r="79" spans="2:199" outlineLevel="1">
      <c r="B79" s="1">
        <v>20</v>
      </c>
      <c r="C79" s="140" t="s">
        <v>217</v>
      </c>
      <c r="D79" s="47" t="s">
        <v>196</v>
      </c>
      <c r="E79" s="330">
        <v>2</v>
      </c>
      <c r="F79" s="344">
        <f t="shared" si="38"/>
        <v>0</v>
      </c>
      <c r="G79" s="2">
        <f t="shared" si="39"/>
        <v>2</v>
      </c>
      <c r="H79" s="338">
        <f t="shared" si="40"/>
        <v>0</v>
      </c>
      <c r="I79" s="360">
        <f>J78+0</f>
        <v>45788</v>
      </c>
      <c r="J79" s="230">
        <f>I79+8</f>
        <v>45796</v>
      </c>
      <c r="K79" s="44">
        <f t="shared" si="34"/>
        <v>8</v>
      </c>
      <c r="L79" s="340">
        <v>45767</v>
      </c>
      <c r="M79" s="230">
        <v>45773</v>
      </c>
      <c r="N79" s="44">
        <f t="shared" si="31"/>
        <v>6</v>
      </c>
      <c r="O79" s="100"/>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3"/>
    </row>
    <row r="80" spans="2:199" outlineLevel="1">
      <c r="B80" s="1">
        <v>21</v>
      </c>
      <c r="C80" s="140" t="s">
        <v>218</v>
      </c>
      <c r="D80" s="47" t="s">
        <v>35</v>
      </c>
      <c r="E80" s="330">
        <v>1</v>
      </c>
      <c r="F80" s="344">
        <f t="shared" si="38"/>
        <v>0</v>
      </c>
      <c r="G80" s="2">
        <f t="shared" si="39"/>
        <v>1</v>
      </c>
      <c r="H80" s="338">
        <f t="shared" si="40"/>
        <v>0</v>
      </c>
      <c r="I80" s="360">
        <f>J79+8</f>
        <v>45804</v>
      </c>
      <c r="J80" s="230">
        <f>I80+4</f>
        <v>45808</v>
      </c>
      <c r="K80" s="44">
        <f t="shared" si="34"/>
        <v>4</v>
      </c>
      <c r="L80" s="340">
        <v>45767</v>
      </c>
      <c r="M80" s="230">
        <v>45773</v>
      </c>
      <c r="N80" s="44">
        <f t="shared" si="31"/>
        <v>6</v>
      </c>
      <c r="O80" s="100"/>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3"/>
    </row>
    <row r="81" spans="2:199" outlineLevel="1">
      <c r="B81" s="1">
        <v>22</v>
      </c>
      <c r="C81" s="328" t="s">
        <v>219</v>
      </c>
      <c r="D81" s="232" t="s">
        <v>196</v>
      </c>
      <c r="E81" s="331">
        <v>1</v>
      </c>
      <c r="F81" s="344">
        <f>Q81</f>
        <v>0</v>
      </c>
      <c r="G81" s="2">
        <f t="shared" si="39"/>
        <v>1</v>
      </c>
      <c r="H81" s="338">
        <f t="shared" si="40"/>
        <v>0</v>
      </c>
      <c r="I81" s="360">
        <v>45792</v>
      </c>
      <c r="J81" s="230">
        <f>I81+8</f>
        <v>45800</v>
      </c>
      <c r="K81" s="44">
        <f t="shared" si="34"/>
        <v>8</v>
      </c>
      <c r="L81" s="340">
        <v>45767</v>
      </c>
      <c r="M81" s="230">
        <v>45773</v>
      </c>
      <c r="N81" s="44">
        <f t="shared" si="31"/>
        <v>6</v>
      </c>
      <c r="O81" s="100"/>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3"/>
    </row>
    <row r="82" spans="2:199" ht="15" outlineLevel="1" thickBot="1">
      <c r="B82" s="90"/>
      <c r="C82" s="435" t="s">
        <v>220</v>
      </c>
      <c r="D82" s="326"/>
      <c r="E82" s="315">
        <f>AVERAGE(E83:E90)</f>
        <v>1</v>
      </c>
      <c r="F82" s="315">
        <f>AVERAGE(F83:F90)</f>
        <v>0</v>
      </c>
      <c r="G82" s="315">
        <f>E82-F82</f>
        <v>1</v>
      </c>
      <c r="H82" s="353">
        <f t="shared" si="40"/>
        <v>0</v>
      </c>
      <c r="I82" s="93">
        <f>MIN(I83:I90)</f>
        <v>45689</v>
      </c>
      <c r="J82" s="94">
        <f>MAX(J83:J87)</f>
        <v>45805</v>
      </c>
      <c r="K82" s="95">
        <f t="shared" ref="K82:K90" si="43">J82-I82</f>
        <v>116</v>
      </c>
      <c r="L82" s="93">
        <f>MIN(L83:L90)</f>
        <v>45774</v>
      </c>
      <c r="M82" s="94">
        <f>MAX(M83:M87)</f>
        <v>45790</v>
      </c>
      <c r="N82" s="95">
        <f t="shared" ref="N82" si="44">M82-L82</f>
        <v>16</v>
      </c>
      <c r="O82" s="96"/>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3"/>
    </row>
    <row r="83" spans="2:199" ht="15" outlineLevel="1" thickTop="1">
      <c r="B83" s="1">
        <v>1</v>
      </c>
      <c r="C83" s="436" t="s">
        <v>221</v>
      </c>
      <c r="D83" s="210" t="s">
        <v>196</v>
      </c>
      <c r="E83" s="8">
        <v>1</v>
      </c>
      <c r="F83" s="341">
        <f>Q83</f>
        <v>0</v>
      </c>
      <c r="G83" s="341">
        <f>E83-F83</f>
        <v>1</v>
      </c>
      <c r="H83" s="354">
        <f t="shared" si="40"/>
        <v>0</v>
      </c>
      <c r="I83" s="360">
        <f>J74</f>
        <v>45775</v>
      </c>
      <c r="J83" s="230">
        <f>I83+15</f>
        <v>45790</v>
      </c>
      <c r="K83" s="44">
        <f t="shared" si="43"/>
        <v>15</v>
      </c>
      <c r="L83" s="340">
        <v>45775</v>
      </c>
      <c r="M83" s="230">
        <f>L83+4</f>
        <v>45779</v>
      </c>
      <c r="N83" s="44">
        <f t="shared" ref="N83:N90" si="45">M83-L83</f>
        <v>4</v>
      </c>
      <c r="O83" s="100"/>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3"/>
    </row>
    <row r="84" spans="2:199" outlineLevel="1">
      <c r="B84" s="1">
        <v>2</v>
      </c>
      <c r="C84" s="333" t="s">
        <v>222</v>
      </c>
      <c r="D84" s="47" t="s">
        <v>196</v>
      </c>
      <c r="E84" s="8">
        <v>1</v>
      </c>
      <c r="F84" s="341">
        <f t="shared" ref="F84:F90" si="46">Q84</f>
        <v>0</v>
      </c>
      <c r="G84" s="341">
        <f t="shared" ref="G84:G90" si="47">E84-F84</f>
        <v>1</v>
      </c>
      <c r="H84" s="354">
        <f t="shared" si="40"/>
        <v>0</v>
      </c>
      <c r="I84" s="360">
        <f>J83+14</f>
        <v>45804</v>
      </c>
      <c r="J84" s="230">
        <f>I84+1</f>
        <v>45805</v>
      </c>
      <c r="K84" s="44">
        <f t="shared" si="43"/>
        <v>1</v>
      </c>
      <c r="L84" s="340">
        <f>M83+1</f>
        <v>45780</v>
      </c>
      <c r="M84" s="230">
        <f>L84+2</f>
        <v>45782</v>
      </c>
      <c r="N84" s="44">
        <f t="shared" si="45"/>
        <v>2</v>
      </c>
      <c r="O84" s="100"/>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3"/>
    </row>
    <row r="85" spans="2:199" outlineLevel="1">
      <c r="B85" s="1">
        <v>3</v>
      </c>
      <c r="C85" s="333" t="s">
        <v>223</v>
      </c>
      <c r="D85" s="47" t="s">
        <v>196</v>
      </c>
      <c r="E85" s="8">
        <v>1</v>
      </c>
      <c r="F85" s="341">
        <f t="shared" si="46"/>
        <v>0</v>
      </c>
      <c r="G85" s="341">
        <f t="shared" si="47"/>
        <v>1</v>
      </c>
      <c r="H85" s="354">
        <f t="shared" si="40"/>
        <v>0</v>
      </c>
      <c r="I85" s="364">
        <f>I83</f>
        <v>45775</v>
      </c>
      <c r="J85" s="345">
        <f>I85+5</f>
        <v>45780</v>
      </c>
      <c r="K85" s="127">
        <f t="shared" si="43"/>
        <v>5</v>
      </c>
      <c r="L85" s="340">
        <f>M84+1</f>
        <v>45783</v>
      </c>
      <c r="M85" s="230">
        <f>L85+2</f>
        <v>45785</v>
      </c>
      <c r="N85" s="44">
        <f t="shared" si="45"/>
        <v>2</v>
      </c>
      <c r="O85" s="101"/>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3"/>
    </row>
    <row r="86" spans="2:199" outlineLevel="1">
      <c r="B86" s="1">
        <v>4</v>
      </c>
      <c r="C86" s="333" t="s">
        <v>224</v>
      </c>
      <c r="D86" s="47" t="s">
        <v>196</v>
      </c>
      <c r="E86" s="8">
        <v>1</v>
      </c>
      <c r="F86" s="341">
        <f t="shared" si="46"/>
        <v>0</v>
      </c>
      <c r="G86" s="341">
        <f t="shared" si="47"/>
        <v>1</v>
      </c>
      <c r="H86" s="354">
        <f t="shared" si="40"/>
        <v>0</v>
      </c>
      <c r="I86" s="364">
        <v>45689</v>
      </c>
      <c r="J86" s="345">
        <f>I86+28</f>
        <v>45717</v>
      </c>
      <c r="K86" s="127">
        <f t="shared" si="43"/>
        <v>28</v>
      </c>
      <c r="L86" s="340">
        <f>M85+1</f>
        <v>45786</v>
      </c>
      <c r="M86" s="230">
        <f>L86+2</f>
        <v>45788</v>
      </c>
      <c r="N86" s="44">
        <f t="shared" si="45"/>
        <v>2</v>
      </c>
      <c r="O86" s="101"/>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3"/>
    </row>
    <row r="87" spans="2:199" outlineLevel="1">
      <c r="B87" s="1">
        <v>5</v>
      </c>
      <c r="C87" s="140" t="s">
        <v>225</v>
      </c>
      <c r="D87" s="210" t="s">
        <v>196</v>
      </c>
      <c r="E87" s="69">
        <v>1</v>
      </c>
      <c r="F87" s="341">
        <f t="shared" si="46"/>
        <v>0</v>
      </c>
      <c r="G87" s="341">
        <f t="shared" si="47"/>
        <v>1</v>
      </c>
      <c r="H87" s="354">
        <f t="shared" si="40"/>
        <v>0</v>
      </c>
      <c r="I87" s="364">
        <f>J85+1</f>
        <v>45781</v>
      </c>
      <c r="J87" s="345">
        <f>I87+4</f>
        <v>45785</v>
      </c>
      <c r="K87" s="127">
        <f t="shared" si="43"/>
        <v>4</v>
      </c>
      <c r="L87" s="340">
        <f>M86+1</f>
        <v>45789</v>
      </c>
      <c r="M87" s="230">
        <f>L87+1</f>
        <v>45790</v>
      </c>
      <c r="N87" s="44">
        <f t="shared" si="45"/>
        <v>1</v>
      </c>
      <c r="O87" s="101"/>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3"/>
    </row>
    <row r="88" spans="2:199" outlineLevel="1">
      <c r="B88" s="1">
        <v>6</v>
      </c>
      <c r="C88" s="333" t="s">
        <v>226</v>
      </c>
      <c r="D88" s="47" t="s">
        <v>196</v>
      </c>
      <c r="E88" s="8">
        <v>1</v>
      </c>
      <c r="F88" s="341">
        <f t="shared" si="46"/>
        <v>0</v>
      </c>
      <c r="G88" s="341">
        <f t="shared" si="47"/>
        <v>1</v>
      </c>
      <c r="H88" s="354">
        <f t="shared" si="40"/>
        <v>0</v>
      </c>
      <c r="I88" s="360">
        <v>45717</v>
      </c>
      <c r="J88" s="230">
        <f>I88+7</f>
        <v>45724</v>
      </c>
      <c r="K88" s="127">
        <f t="shared" si="43"/>
        <v>7</v>
      </c>
      <c r="L88" s="340">
        <v>45774</v>
      </c>
      <c r="M88" s="230">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3"/>
    </row>
    <row r="89" spans="2:199" outlineLevel="1">
      <c r="B89" s="1">
        <v>7</v>
      </c>
      <c r="C89" s="333" t="s">
        <v>227</v>
      </c>
      <c r="D89" s="47" t="s">
        <v>196</v>
      </c>
      <c r="E89" s="8">
        <v>1</v>
      </c>
      <c r="F89" s="341">
        <f t="shared" si="46"/>
        <v>0</v>
      </c>
      <c r="G89" s="341">
        <f t="shared" si="47"/>
        <v>1</v>
      </c>
      <c r="H89" s="354">
        <f t="shared" si="40"/>
        <v>0</v>
      </c>
      <c r="I89" s="360">
        <f>J88+1</f>
        <v>45725</v>
      </c>
      <c r="J89" s="230">
        <f>I89+7</f>
        <v>45732</v>
      </c>
      <c r="K89" s="127">
        <f t="shared" si="43"/>
        <v>7</v>
      </c>
      <c r="L89" s="340">
        <f>M88+1</f>
        <v>45778</v>
      </c>
      <c r="M89" s="230">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3"/>
    </row>
    <row r="90" spans="2:199" outlineLevel="1">
      <c r="B90" s="1">
        <v>8</v>
      </c>
      <c r="C90" s="333" t="s">
        <v>228</v>
      </c>
      <c r="D90" s="47" t="s">
        <v>196</v>
      </c>
      <c r="E90" s="8">
        <v>1</v>
      </c>
      <c r="F90" s="341">
        <f t="shared" si="46"/>
        <v>0</v>
      </c>
      <c r="G90" s="341">
        <f t="shared" si="47"/>
        <v>1</v>
      </c>
      <c r="H90" s="354">
        <f t="shared" si="40"/>
        <v>0</v>
      </c>
      <c r="I90" s="360">
        <v>45717</v>
      </c>
      <c r="J90" s="230">
        <f>I90+5</f>
        <v>45722</v>
      </c>
      <c r="K90" s="44">
        <f t="shared" si="43"/>
        <v>5</v>
      </c>
      <c r="L90" s="340">
        <f>M89+1</f>
        <v>45783</v>
      </c>
      <c r="M90" s="230">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3"/>
    </row>
    <row r="91" spans="2:199" ht="15" thickBot="1">
      <c r="B91" s="90"/>
      <c r="C91" s="138" t="s">
        <v>229</v>
      </c>
      <c r="D91" s="90"/>
      <c r="E91" s="91">
        <f>AVERAGE(E92:E97)</f>
        <v>1</v>
      </c>
      <c r="F91" s="313">
        <f>AVERAGE(F92:F97)</f>
        <v>0</v>
      </c>
      <c r="G91" s="125">
        <f>E91-F91</f>
        <v>1</v>
      </c>
      <c r="H91" s="356">
        <f>F91/E91</f>
        <v>0</v>
      </c>
      <c r="I91" s="93">
        <f>MIN(I92:I97)</f>
        <v>45695</v>
      </c>
      <c r="J91" s="94">
        <f>MAX(J92:J97)</f>
        <v>45799</v>
      </c>
      <c r="K91" s="95">
        <f t="shared" ref="K91:K114" si="48">J91-I91</f>
        <v>104</v>
      </c>
      <c r="L91" s="93">
        <f>MIN(L92:L97)</f>
        <v>45779</v>
      </c>
      <c r="M91" s="94">
        <f>MAX(M92:M97)</f>
        <v>45794</v>
      </c>
      <c r="N91" s="95">
        <f t="shared" ref="N91" si="49">M91-L91</f>
        <v>15</v>
      </c>
      <c r="O91" s="96"/>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3"/>
    </row>
    <row r="92" spans="2:199" ht="29.5" outlineLevel="1" thickTop="1">
      <c r="B92" s="4">
        <v>1</v>
      </c>
      <c r="C92" s="332" t="s">
        <v>230</v>
      </c>
      <c r="D92" s="4" t="s">
        <v>196</v>
      </c>
      <c r="E92" s="5">
        <v>1</v>
      </c>
      <c r="F92" s="126">
        <f>Q92/1000</f>
        <v>0</v>
      </c>
      <c r="G92" s="2">
        <f>E92-F92</f>
        <v>1</v>
      </c>
      <c r="H92" s="338">
        <f t="shared" ref="H92:H114" si="50">F92/E92</f>
        <v>0</v>
      </c>
      <c r="I92" s="363">
        <f>J61+8</f>
        <v>45695</v>
      </c>
      <c r="J92" s="343">
        <f>I92+10</f>
        <v>45705</v>
      </c>
      <c r="K92" s="65">
        <f t="shared" si="48"/>
        <v>10</v>
      </c>
      <c r="L92" s="342">
        <v>45779</v>
      </c>
      <c r="M92" s="343">
        <f t="shared" ref="M92:M97" si="51">L92+4</f>
        <v>45783</v>
      </c>
      <c r="N92" s="65">
        <v>10</v>
      </c>
      <c r="O92" s="99"/>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3"/>
    </row>
    <row r="93" spans="2:199" outlineLevel="1">
      <c r="B93" s="1">
        <v>2</v>
      </c>
      <c r="C93" s="139" t="s">
        <v>231</v>
      </c>
      <c r="D93" s="4" t="s">
        <v>196</v>
      </c>
      <c r="E93" s="5">
        <v>1</v>
      </c>
      <c r="F93" s="126">
        <f t="shared" ref="F93:F97" si="52">Q93/1000</f>
        <v>0</v>
      </c>
      <c r="G93" s="2">
        <f t="shared" ref="G93:G97" si="53">E93-F93</f>
        <v>1</v>
      </c>
      <c r="H93" s="338">
        <f t="shared" ref="H93:H97" si="54">F93/E93</f>
        <v>0</v>
      </c>
      <c r="I93" s="360">
        <f>J92+8</f>
        <v>45713</v>
      </c>
      <c r="J93" s="230">
        <f>I93+15</f>
        <v>45728</v>
      </c>
      <c r="K93" s="10">
        <f t="shared" si="48"/>
        <v>15</v>
      </c>
      <c r="L93" s="342">
        <v>45781</v>
      </c>
      <c r="M93" s="343">
        <f t="shared" si="51"/>
        <v>45785</v>
      </c>
      <c r="N93" s="65">
        <v>15</v>
      </c>
      <c r="O93" s="99"/>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3"/>
    </row>
    <row r="94" spans="2:199" outlineLevel="1">
      <c r="B94" s="4">
        <v>3</v>
      </c>
      <c r="C94" s="139" t="s">
        <v>232</v>
      </c>
      <c r="D94" s="4" t="s">
        <v>196</v>
      </c>
      <c r="E94" s="5">
        <v>1</v>
      </c>
      <c r="F94" s="126">
        <f t="shared" si="52"/>
        <v>0</v>
      </c>
      <c r="G94" s="2">
        <f t="shared" si="53"/>
        <v>1</v>
      </c>
      <c r="H94" s="338">
        <f t="shared" si="54"/>
        <v>0</v>
      </c>
      <c r="I94" s="360">
        <f>J93+3</f>
        <v>45731</v>
      </c>
      <c r="J94" s="230">
        <f>I94+10</f>
        <v>45741</v>
      </c>
      <c r="K94" s="10">
        <f t="shared" si="48"/>
        <v>10</v>
      </c>
      <c r="L94" s="342">
        <f>L93+1</f>
        <v>45782</v>
      </c>
      <c r="M94" s="343">
        <f t="shared" si="51"/>
        <v>45786</v>
      </c>
      <c r="N94" s="65">
        <v>10</v>
      </c>
      <c r="O94" s="99"/>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3"/>
    </row>
    <row r="95" spans="2:199" outlineLevel="1">
      <c r="B95" s="1">
        <v>4</v>
      </c>
      <c r="C95" s="139" t="s">
        <v>233</v>
      </c>
      <c r="D95" s="4" t="s">
        <v>196</v>
      </c>
      <c r="E95" s="5">
        <v>1</v>
      </c>
      <c r="F95" s="126">
        <f t="shared" si="52"/>
        <v>0</v>
      </c>
      <c r="G95" s="2">
        <f t="shared" si="53"/>
        <v>1</v>
      </c>
      <c r="H95" s="338">
        <f t="shared" si="54"/>
        <v>0</v>
      </c>
      <c r="I95" s="363">
        <f>J94+10</f>
        <v>45751</v>
      </c>
      <c r="J95" s="343">
        <f t="shared" ref="J95:J96" si="55">I95+5</f>
        <v>45756</v>
      </c>
      <c r="K95" s="10">
        <f t="shared" si="48"/>
        <v>5</v>
      </c>
      <c r="L95" s="342">
        <v>45782</v>
      </c>
      <c r="M95" s="343">
        <f t="shared" si="51"/>
        <v>45786</v>
      </c>
      <c r="N95" s="65">
        <v>5</v>
      </c>
      <c r="O95" s="99"/>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3"/>
    </row>
    <row r="96" spans="2:199" outlineLevel="1">
      <c r="B96" s="4">
        <v>5</v>
      </c>
      <c r="C96" s="64" t="s">
        <v>234</v>
      </c>
      <c r="D96" s="4" t="s">
        <v>196</v>
      </c>
      <c r="E96" s="2">
        <v>1</v>
      </c>
      <c r="F96" s="126">
        <f t="shared" si="52"/>
        <v>0</v>
      </c>
      <c r="G96" s="2">
        <f t="shared" si="53"/>
        <v>1</v>
      </c>
      <c r="H96" s="338">
        <f t="shared" si="54"/>
        <v>0</v>
      </c>
      <c r="I96" s="363">
        <v>45776</v>
      </c>
      <c r="J96" s="343">
        <f t="shared" si="55"/>
        <v>45781</v>
      </c>
      <c r="K96" s="10">
        <f t="shared" si="48"/>
        <v>5</v>
      </c>
      <c r="L96" s="342">
        <f>M95</f>
        <v>45786</v>
      </c>
      <c r="M96" s="343">
        <f t="shared" si="51"/>
        <v>45790</v>
      </c>
      <c r="N96" s="65">
        <v>5</v>
      </c>
      <c r="O96" s="99"/>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3"/>
    </row>
    <row r="97" spans="2:199" outlineLevel="1">
      <c r="B97" s="1">
        <v>6</v>
      </c>
      <c r="C97" s="64" t="s">
        <v>235</v>
      </c>
      <c r="D97" s="4" t="s">
        <v>196</v>
      </c>
      <c r="E97" s="2">
        <v>1</v>
      </c>
      <c r="F97" s="126">
        <f t="shared" si="52"/>
        <v>0</v>
      </c>
      <c r="G97" s="2">
        <f t="shared" si="53"/>
        <v>1</v>
      </c>
      <c r="H97" s="338">
        <f t="shared" si="54"/>
        <v>0</v>
      </c>
      <c r="I97" s="363">
        <f>J96+8</f>
        <v>45789</v>
      </c>
      <c r="J97" s="343">
        <f>I97+10</f>
        <v>45799</v>
      </c>
      <c r="K97" s="10">
        <f t="shared" si="48"/>
        <v>10</v>
      </c>
      <c r="L97" s="342">
        <f>M96</f>
        <v>45790</v>
      </c>
      <c r="M97" s="343">
        <f t="shared" si="51"/>
        <v>45794</v>
      </c>
      <c r="N97" s="65">
        <v>10</v>
      </c>
      <c r="O97" s="99"/>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3"/>
    </row>
    <row r="98" spans="2:199" ht="15" outlineLevel="1" thickBot="1">
      <c r="B98" s="90"/>
      <c r="C98" s="138" t="s">
        <v>236</v>
      </c>
      <c r="D98" s="90"/>
      <c r="E98" s="91">
        <f>AVERAGE(E99:E101)</f>
        <v>52</v>
      </c>
      <c r="F98" s="92">
        <f>AVERAGE(F99:F101)</f>
        <v>0</v>
      </c>
      <c r="G98" s="125">
        <f t="shared" ref="G98:G104" si="56">E98-F98</f>
        <v>52</v>
      </c>
      <c r="H98" s="355">
        <f t="shared" si="50"/>
        <v>0</v>
      </c>
      <c r="I98" s="93">
        <f>MIN(I99:I101)</f>
        <v>45718</v>
      </c>
      <c r="J98" s="94">
        <f>MAX(J99:J101)</f>
        <v>45749</v>
      </c>
      <c r="K98" s="95">
        <f t="shared" si="48"/>
        <v>31</v>
      </c>
      <c r="L98" s="93">
        <f>MIN(L99:L101)</f>
        <v>45757</v>
      </c>
      <c r="M98" s="94">
        <f>MAX(M99:M101)</f>
        <v>45773</v>
      </c>
      <c r="N98" s="95">
        <f t="shared" ref="N98" si="57">M98-L98</f>
        <v>16</v>
      </c>
      <c r="O98" s="96"/>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3"/>
    </row>
    <row r="99" spans="2:199" ht="15" outlineLevel="1" thickTop="1">
      <c r="B99" s="1">
        <v>1</v>
      </c>
      <c r="C99" s="140" t="s">
        <v>237</v>
      </c>
      <c r="D99" s="47" t="s">
        <v>35</v>
      </c>
      <c r="E99" s="8">
        <v>52</v>
      </c>
      <c r="F99" s="344">
        <f>Q99</f>
        <v>0</v>
      </c>
      <c r="G99" s="2">
        <f t="shared" si="56"/>
        <v>52</v>
      </c>
      <c r="H99" s="338">
        <f t="shared" si="50"/>
        <v>0</v>
      </c>
      <c r="I99" s="360">
        <v>45718</v>
      </c>
      <c r="J99" s="230">
        <f>I99+25</f>
        <v>45743</v>
      </c>
      <c r="K99" s="44">
        <f t="shared" si="48"/>
        <v>25</v>
      </c>
      <c r="L99" s="340">
        <v>45757</v>
      </c>
      <c r="M99" s="230">
        <f>L99+8</f>
        <v>45765</v>
      </c>
      <c r="N99" s="44">
        <f>M99-L99</f>
        <v>8</v>
      </c>
      <c r="O99" s="100"/>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3"/>
    </row>
    <row r="100" spans="2:199" outlineLevel="1">
      <c r="B100" s="1">
        <v>2</v>
      </c>
      <c r="C100" s="140" t="s">
        <v>238</v>
      </c>
      <c r="D100" s="47" t="s">
        <v>35</v>
      </c>
      <c r="E100" s="8">
        <v>52</v>
      </c>
      <c r="F100" s="344">
        <f>Q100</f>
        <v>0</v>
      </c>
      <c r="G100" s="2">
        <f t="shared" si="56"/>
        <v>52</v>
      </c>
      <c r="H100" s="338">
        <f t="shared" si="50"/>
        <v>0</v>
      </c>
      <c r="I100" s="360">
        <f>I99+5</f>
        <v>45723</v>
      </c>
      <c r="J100" s="230">
        <f>I100+25</f>
        <v>45748</v>
      </c>
      <c r="K100" s="44">
        <f t="shared" si="48"/>
        <v>25</v>
      </c>
      <c r="L100" s="340">
        <f>L99+4</f>
        <v>45761</v>
      </c>
      <c r="M100" s="230">
        <f>L100+8</f>
        <v>45769</v>
      </c>
      <c r="N100" s="44">
        <f>M100-L100</f>
        <v>8</v>
      </c>
      <c r="O100" s="100"/>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3"/>
    </row>
    <row r="101" spans="2:199" outlineLevel="1">
      <c r="B101" s="1">
        <v>3</v>
      </c>
      <c r="C101" s="140" t="s">
        <v>239</v>
      </c>
      <c r="D101" s="47" t="s">
        <v>35</v>
      </c>
      <c r="E101" s="8">
        <v>52</v>
      </c>
      <c r="F101" s="344">
        <f>Q101</f>
        <v>0</v>
      </c>
      <c r="G101" s="2">
        <f t="shared" si="56"/>
        <v>52</v>
      </c>
      <c r="H101" s="338">
        <f t="shared" si="50"/>
        <v>0</v>
      </c>
      <c r="I101" s="360">
        <f>I100+1</f>
        <v>45724</v>
      </c>
      <c r="J101" s="230">
        <f>I101+25</f>
        <v>45749</v>
      </c>
      <c r="K101" s="44">
        <f t="shared" si="48"/>
        <v>25</v>
      </c>
      <c r="L101" s="340">
        <f>M100</f>
        <v>45769</v>
      </c>
      <c r="M101" s="230">
        <f>L101+4</f>
        <v>45773</v>
      </c>
      <c r="N101" s="44">
        <f>M101-L101</f>
        <v>4</v>
      </c>
      <c r="O101" s="100"/>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3"/>
    </row>
    <row r="102" spans="2:199" ht="15" thickBot="1">
      <c r="B102" s="90"/>
      <c r="C102" s="138" t="s">
        <v>240</v>
      </c>
      <c r="D102" s="326"/>
      <c r="E102" s="315">
        <f>AVERAGE(E103:E114)</f>
        <v>1</v>
      </c>
      <c r="F102" s="368">
        <f>AVERAGE(F103:F114)</f>
        <v>0</v>
      </c>
      <c r="G102" s="368">
        <f t="shared" si="56"/>
        <v>1</v>
      </c>
      <c r="H102" s="353">
        <f t="shared" si="50"/>
        <v>0</v>
      </c>
      <c r="I102" s="93">
        <f>MIN(I103:I114)</f>
        <v>45751</v>
      </c>
      <c r="J102" s="94">
        <f>MAX(J103:J114)</f>
        <v>45838</v>
      </c>
      <c r="K102" s="95">
        <f t="shared" si="48"/>
        <v>87</v>
      </c>
      <c r="L102" s="93">
        <f>MIN(L103:L114)</f>
        <v>45774</v>
      </c>
      <c r="M102" s="94">
        <f>MAX(M103:M114)</f>
        <v>45838</v>
      </c>
      <c r="N102" s="95">
        <f t="shared" ref="N102" si="58">M102-L102</f>
        <v>64</v>
      </c>
      <c r="O102" s="96"/>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3"/>
    </row>
    <row r="103" spans="2:199" ht="15" outlineLevel="1" thickTop="1">
      <c r="B103" s="1">
        <v>1</v>
      </c>
      <c r="C103" s="140" t="s">
        <v>241</v>
      </c>
      <c r="D103" s="47" t="s">
        <v>196</v>
      </c>
      <c r="E103" s="8">
        <v>1</v>
      </c>
      <c r="F103" s="341">
        <f>Q103</f>
        <v>0</v>
      </c>
      <c r="G103" s="341">
        <f t="shared" si="56"/>
        <v>1</v>
      </c>
      <c r="H103" s="354">
        <f t="shared" si="50"/>
        <v>0</v>
      </c>
      <c r="I103" s="360">
        <f>J60-6</f>
        <v>45802</v>
      </c>
      <c r="J103" s="230">
        <f>I103+20</f>
        <v>45822</v>
      </c>
      <c r="K103" s="44">
        <f t="shared" si="48"/>
        <v>20</v>
      </c>
      <c r="L103" s="340">
        <v>45774</v>
      </c>
      <c r="M103" s="230">
        <f>L103+4</f>
        <v>45778</v>
      </c>
      <c r="N103" s="44">
        <f t="shared" ref="N103:N114" si="59">M103-L103</f>
        <v>4</v>
      </c>
      <c r="O103" s="100"/>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3"/>
    </row>
    <row r="104" spans="2:199" outlineLevel="1">
      <c r="B104" s="1">
        <v>2</v>
      </c>
      <c r="C104" s="333" t="s">
        <v>242</v>
      </c>
      <c r="D104" s="47" t="s">
        <v>196</v>
      </c>
      <c r="E104" s="8">
        <v>1</v>
      </c>
      <c r="F104" s="347">
        <f>Q104</f>
        <v>0</v>
      </c>
      <c r="G104" s="344">
        <f t="shared" si="56"/>
        <v>1</v>
      </c>
      <c r="H104" s="338">
        <f t="shared" si="50"/>
        <v>0</v>
      </c>
      <c r="I104" s="360">
        <f>J6</f>
        <v>45751</v>
      </c>
      <c r="J104" s="230">
        <f>I104+25</f>
        <v>45776</v>
      </c>
      <c r="K104" s="44">
        <f t="shared" si="48"/>
        <v>25</v>
      </c>
      <c r="L104" s="340">
        <f>M103</f>
        <v>45778</v>
      </c>
      <c r="M104" s="230">
        <f>L104+8</f>
        <v>45786</v>
      </c>
      <c r="N104" s="44">
        <f t="shared" si="59"/>
        <v>8</v>
      </c>
      <c r="O104" s="100"/>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3"/>
    </row>
    <row r="105" spans="2:199" ht="29" outlineLevel="1">
      <c r="B105" s="1">
        <v>3</v>
      </c>
      <c r="C105" s="334" t="s">
        <v>243</v>
      </c>
      <c r="D105" s="47" t="s">
        <v>196</v>
      </c>
      <c r="E105" s="8">
        <v>1</v>
      </c>
      <c r="F105" s="347">
        <f t="shared" ref="F105:F114" si="60">Q105</f>
        <v>0</v>
      </c>
      <c r="G105" s="344">
        <f t="shared" ref="G105:G114" si="61">E105-F105</f>
        <v>1</v>
      </c>
      <c r="H105" s="338">
        <f t="shared" si="50"/>
        <v>0</v>
      </c>
      <c r="I105" s="360">
        <f>I103+8</f>
        <v>45810</v>
      </c>
      <c r="J105" s="230">
        <f>I105+8</f>
        <v>45818</v>
      </c>
      <c r="K105" s="127">
        <f t="shared" si="48"/>
        <v>8</v>
      </c>
      <c r="L105" s="340">
        <f>M104</f>
        <v>45786</v>
      </c>
      <c r="M105" s="230">
        <f>L105+8</f>
        <v>45794</v>
      </c>
      <c r="N105" s="44">
        <f t="shared" si="59"/>
        <v>8</v>
      </c>
      <c r="O105" s="101"/>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3"/>
    </row>
    <row r="106" spans="2:199" outlineLevel="1">
      <c r="B106" s="1">
        <v>4</v>
      </c>
      <c r="C106" s="335" t="s">
        <v>244</v>
      </c>
      <c r="D106" s="47" t="s">
        <v>196</v>
      </c>
      <c r="E106" s="8">
        <v>1</v>
      </c>
      <c r="F106" s="347">
        <f t="shared" si="60"/>
        <v>0</v>
      </c>
      <c r="G106" s="344">
        <f t="shared" si="61"/>
        <v>1</v>
      </c>
      <c r="H106" s="338">
        <f t="shared" si="50"/>
        <v>0</v>
      </c>
      <c r="I106" s="360">
        <f>J105</f>
        <v>45818</v>
      </c>
      <c r="J106" s="230">
        <f>I106+8</f>
        <v>45826</v>
      </c>
      <c r="K106" s="127">
        <f t="shared" si="48"/>
        <v>8</v>
      </c>
      <c r="L106" s="340">
        <v>45787</v>
      </c>
      <c r="M106" s="230">
        <v>45812</v>
      </c>
      <c r="N106" s="44">
        <f t="shared" si="59"/>
        <v>25</v>
      </c>
      <c r="O106" s="101"/>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3"/>
    </row>
    <row r="107" spans="2:199" outlineLevel="1">
      <c r="B107" s="1">
        <v>5</v>
      </c>
      <c r="C107" s="335" t="s">
        <v>245</v>
      </c>
      <c r="D107" s="47" t="s">
        <v>196</v>
      </c>
      <c r="E107" s="8">
        <v>1</v>
      </c>
      <c r="F107" s="347">
        <f t="shared" si="60"/>
        <v>0</v>
      </c>
      <c r="G107" s="344">
        <f t="shared" si="61"/>
        <v>1</v>
      </c>
      <c r="H107" s="338">
        <f t="shared" si="50"/>
        <v>0</v>
      </c>
      <c r="I107" s="360">
        <f>I106+4</f>
        <v>45822</v>
      </c>
      <c r="J107" s="230">
        <f>I107+8</f>
        <v>45830</v>
      </c>
      <c r="K107" s="127">
        <f t="shared" si="48"/>
        <v>8</v>
      </c>
      <c r="L107" s="340">
        <v>45787</v>
      </c>
      <c r="M107" s="230">
        <v>45812</v>
      </c>
      <c r="N107" s="44">
        <f t="shared" si="59"/>
        <v>25</v>
      </c>
      <c r="O107" s="101"/>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3"/>
    </row>
    <row r="108" spans="2:199">
      <c r="B108" s="1">
        <v>6</v>
      </c>
      <c r="C108" s="335" t="s">
        <v>246</v>
      </c>
      <c r="D108" s="47" t="s">
        <v>196</v>
      </c>
      <c r="E108" s="8">
        <v>1</v>
      </c>
      <c r="F108" s="347">
        <f t="shared" si="60"/>
        <v>0</v>
      </c>
      <c r="G108" s="344">
        <f t="shared" si="61"/>
        <v>1</v>
      </c>
      <c r="H108" s="338">
        <f t="shared" si="50"/>
        <v>0</v>
      </c>
      <c r="I108" s="360">
        <f>J107-1</f>
        <v>45829</v>
      </c>
      <c r="J108" s="230">
        <f>I108+2</f>
        <v>45831</v>
      </c>
      <c r="K108" s="127">
        <f t="shared" si="48"/>
        <v>2</v>
      </c>
      <c r="L108" s="340">
        <v>45787</v>
      </c>
      <c r="M108" s="230">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3"/>
    </row>
    <row r="109" spans="2:199">
      <c r="B109" s="1">
        <v>7</v>
      </c>
      <c r="C109" s="336" t="s">
        <v>247</v>
      </c>
      <c r="D109" s="47" t="s">
        <v>196</v>
      </c>
      <c r="E109" s="8">
        <v>1</v>
      </c>
      <c r="F109" s="347">
        <f t="shared" si="60"/>
        <v>0</v>
      </c>
      <c r="G109" s="344">
        <f t="shared" si="61"/>
        <v>1</v>
      </c>
      <c r="H109" s="338">
        <f t="shared" si="50"/>
        <v>0</v>
      </c>
      <c r="I109" s="360">
        <f>I103+2</f>
        <v>45804</v>
      </c>
      <c r="J109" s="230">
        <f>I109+8</f>
        <v>45812</v>
      </c>
      <c r="K109" s="127">
        <f t="shared" si="48"/>
        <v>8</v>
      </c>
      <c r="L109" s="340">
        <v>45804</v>
      </c>
      <c r="M109" s="230">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3"/>
    </row>
    <row r="110" spans="2:199">
      <c r="B110" s="1">
        <v>8</v>
      </c>
      <c r="C110" s="337" t="s">
        <v>248</v>
      </c>
      <c r="D110" s="47" t="s">
        <v>196</v>
      </c>
      <c r="E110" s="8">
        <v>1</v>
      </c>
      <c r="F110" s="347">
        <f t="shared" si="60"/>
        <v>0</v>
      </c>
      <c r="G110" s="344">
        <f t="shared" si="61"/>
        <v>1</v>
      </c>
      <c r="H110" s="338">
        <f t="shared" si="50"/>
        <v>0</v>
      </c>
      <c r="I110" s="360">
        <f>I103</f>
        <v>45802</v>
      </c>
      <c r="J110" s="230">
        <f>I110+8</f>
        <v>45810</v>
      </c>
      <c r="K110" s="127">
        <f t="shared" si="48"/>
        <v>8</v>
      </c>
      <c r="L110" s="340">
        <v>45802</v>
      </c>
      <c r="M110" s="230">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3"/>
    </row>
    <row r="111" spans="2:199">
      <c r="B111" s="1">
        <v>9</v>
      </c>
      <c r="C111" s="140" t="s">
        <v>249</v>
      </c>
      <c r="D111" s="47" t="s">
        <v>196</v>
      </c>
      <c r="E111" s="8">
        <v>1</v>
      </c>
      <c r="F111" s="347">
        <f t="shared" si="60"/>
        <v>0</v>
      </c>
      <c r="G111" s="344">
        <f t="shared" si="61"/>
        <v>1</v>
      </c>
      <c r="H111" s="338">
        <f t="shared" si="50"/>
        <v>0</v>
      </c>
      <c r="I111" s="360">
        <v>45811</v>
      </c>
      <c r="J111" s="230">
        <f>I111+2</f>
        <v>45813</v>
      </c>
      <c r="K111" s="127">
        <f t="shared" si="48"/>
        <v>2</v>
      </c>
      <c r="L111" s="340">
        <v>45811</v>
      </c>
      <c r="M111" s="230">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3"/>
    </row>
    <row r="112" spans="2:199">
      <c r="B112" s="1">
        <v>10</v>
      </c>
      <c r="C112" s="141" t="s">
        <v>250</v>
      </c>
      <c r="D112" s="47" t="s">
        <v>196</v>
      </c>
      <c r="E112" s="8">
        <v>1</v>
      </c>
      <c r="F112" s="347">
        <f t="shared" si="60"/>
        <v>0</v>
      </c>
      <c r="G112" s="344">
        <f t="shared" si="61"/>
        <v>1</v>
      </c>
      <c r="H112" s="338">
        <f t="shared" si="50"/>
        <v>0</v>
      </c>
      <c r="I112" s="360">
        <f>I108+1</f>
        <v>45830</v>
      </c>
      <c r="J112" s="230">
        <f>I112+3</f>
        <v>45833</v>
      </c>
      <c r="K112" s="127">
        <f t="shared" si="48"/>
        <v>3</v>
      </c>
      <c r="L112" s="340">
        <v>45830</v>
      </c>
      <c r="M112" s="230">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3"/>
    </row>
    <row r="113" spans="2:199">
      <c r="B113" s="1">
        <v>11</v>
      </c>
      <c r="C113" s="141" t="s">
        <v>251</v>
      </c>
      <c r="D113" s="47" t="s">
        <v>196</v>
      </c>
      <c r="E113" s="8">
        <v>1</v>
      </c>
      <c r="F113" s="347">
        <f t="shared" si="60"/>
        <v>0</v>
      </c>
      <c r="G113" s="344">
        <f t="shared" si="61"/>
        <v>1</v>
      </c>
      <c r="H113" s="338">
        <f t="shared" si="50"/>
        <v>0</v>
      </c>
      <c r="I113" s="360">
        <f>J112+1</f>
        <v>45834</v>
      </c>
      <c r="J113" s="230">
        <f>I113+2</f>
        <v>45836</v>
      </c>
      <c r="K113" s="127">
        <f t="shared" si="48"/>
        <v>2</v>
      </c>
      <c r="L113" s="340">
        <v>45834</v>
      </c>
      <c r="M113" s="230">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3"/>
    </row>
    <row r="114" spans="2:199" ht="15" thickBot="1">
      <c r="B114" s="6">
        <v>12</v>
      </c>
      <c r="C114" s="142" t="s">
        <v>252</v>
      </c>
      <c r="D114" s="147" t="s">
        <v>196</v>
      </c>
      <c r="E114" s="41">
        <v>1</v>
      </c>
      <c r="F114" s="348">
        <f t="shared" si="60"/>
        <v>0</v>
      </c>
      <c r="G114" s="349">
        <f t="shared" si="61"/>
        <v>1</v>
      </c>
      <c r="H114" s="339">
        <f t="shared" si="50"/>
        <v>0</v>
      </c>
      <c r="I114" s="365">
        <f>J113+1</f>
        <v>45837</v>
      </c>
      <c r="J114" s="346">
        <f>I114+1</f>
        <v>45838</v>
      </c>
      <c r="K114" s="45">
        <f t="shared" si="48"/>
        <v>1</v>
      </c>
      <c r="L114" s="358">
        <v>45837</v>
      </c>
      <c r="M114" s="346">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3"/>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1035" t="s">
        <v>253</v>
      </c>
      <c r="B5" s="1037" t="s">
        <v>56</v>
      </c>
      <c r="C5" s="1039" t="s">
        <v>6</v>
      </c>
      <c r="D5" s="1041" t="s">
        <v>156</v>
      </c>
      <c r="E5" s="1042"/>
      <c r="F5" s="1042"/>
      <c r="G5" s="1042"/>
      <c r="H5" s="1042"/>
      <c r="I5" s="1043"/>
      <c r="J5" s="1032" t="s">
        <v>254</v>
      </c>
      <c r="K5" s="1033"/>
      <c r="L5" s="1034"/>
      <c r="M5" s="1032" t="s">
        <v>78</v>
      </c>
      <c r="N5" s="1033"/>
      <c r="O5" s="278"/>
    </row>
    <row r="6" spans="1:15">
      <c r="A6" s="1036"/>
      <c r="B6" s="1038"/>
      <c r="C6" s="1040"/>
      <c r="D6" s="1044" t="s">
        <v>255</v>
      </c>
      <c r="E6" s="1045"/>
      <c r="F6" s="1045"/>
      <c r="G6" s="1045"/>
      <c r="H6" s="1045"/>
      <c r="I6" s="1046"/>
      <c r="J6" s="282"/>
      <c r="K6" s="282"/>
      <c r="L6" s="283"/>
      <c r="M6" s="279"/>
      <c r="N6" s="280"/>
      <c r="O6" s="281"/>
    </row>
    <row r="7" spans="1:15" ht="15" thickBot="1">
      <c r="A7" s="1036"/>
      <c r="B7" s="1038"/>
      <c r="C7" s="1040"/>
      <c r="D7" s="156" t="s">
        <v>7</v>
      </c>
      <c r="E7" s="155" t="s">
        <v>256</v>
      </c>
      <c r="F7" s="155" t="s">
        <v>257</v>
      </c>
      <c r="G7" s="155" t="s">
        <v>258</v>
      </c>
      <c r="H7" s="155" t="s">
        <v>9</v>
      </c>
      <c r="I7" s="284" t="s">
        <v>259</v>
      </c>
      <c r="J7" s="180" t="s">
        <v>81</v>
      </c>
      <c r="K7" s="158" t="s">
        <v>82</v>
      </c>
      <c r="L7" s="159" t="s">
        <v>83</v>
      </c>
      <c r="M7" s="157" t="s">
        <v>81</v>
      </c>
      <c r="N7" s="158" t="s">
        <v>82</v>
      </c>
      <c r="O7" s="159" t="s">
        <v>83</v>
      </c>
    </row>
    <row r="8" spans="1:15" ht="15.5">
      <c r="A8" s="406">
        <v>1</v>
      </c>
      <c r="B8" s="413" t="s">
        <v>57</v>
      </c>
      <c r="C8" s="407" t="s">
        <v>22</v>
      </c>
      <c r="D8" s="416">
        <f>(35639/52)*38</f>
        <v>26043.884615384617</v>
      </c>
      <c r="E8" s="285">
        <v>0.12</v>
      </c>
      <c r="F8" s="115">
        <f>E27</f>
        <v>0</v>
      </c>
      <c r="G8" s="115">
        <f>F27</f>
        <v>0</v>
      </c>
      <c r="H8" s="421">
        <f t="shared" ref="H8:H22" si="0">D8-G8</f>
        <v>26043.884615384617</v>
      </c>
      <c r="I8" s="181">
        <f>G8*E8/D8</f>
        <v>0</v>
      </c>
      <c r="J8" s="179"/>
      <c r="K8" s="176"/>
      <c r="L8" s="170">
        <f t="shared" ref="L8:L22" si="1">K8-J8</f>
        <v>0</v>
      </c>
      <c r="M8" s="179"/>
      <c r="N8" s="176"/>
      <c r="O8" s="170">
        <f>N8-M8</f>
        <v>0</v>
      </c>
    </row>
    <row r="9" spans="1:15" ht="15.5">
      <c r="A9" s="408">
        <v>2</v>
      </c>
      <c r="B9" s="414" t="s">
        <v>58</v>
      </c>
      <c r="C9" s="409" t="s">
        <v>22</v>
      </c>
      <c r="D9" s="417">
        <f>(25000/52)*38</f>
        <v>18269.23076923077</v>
      </c>
      <c r="E9" s="286">
        <v>0.03</v>
      </c>
      <c r="F9" s="113">
        <f>J27</f>
        <v>0</v>
      </c>
      <c r="G9" s="113">
        <f>K27</f>
        <v>0</v>
      </c>
      <c r="H9" s="422">
        <f t="shared" si="0"/>
        <v>18269.23076923077</v>
      </c>
      <c r="I9" s="182">
        <f>G9*E9/D9</f>
        <v>0</v>
      </c>
      <c r="J9" s="171"/>
      <c r="K9" s="172"/>
      <c r="L9" s="44">
        <f t="shared" si="1"/>
        <v>0</v>
      </c>
      <c r="M9" s="171"/>
      <c r="N9" s="172"/>
      <c r="O9" s="44">
        <f>N9-M9</f>
        <v>0</v>
      </c>
    </row>
    <row r="10" spans="1:15" ht="15.5">
      <c r="A10" s="408">
        <v>3</v>
      </c>
      <c r="B10" s="414" t="s">
        <v>59</v>
      </c>
      <c r="C10" s="409" t="s">
        <v>22</v>
      </c>
      <c r="D10" s="418">
        <f>(80000/52)*38</f>
        <v>58461.538461538468</v>
      </c>
      <c r="E10" s="286">
        <v>7.0000000000000007E-2</v>
      </c>
      <c r="F10" s="113">
        <f>T27</f>
        <v>0</v>
      </c>
      <c r="G10" s="113">
        <f>U27</f>
        <v>0</v>
      </c>
      <c r="H10" s="422">
        <f t="shared" ref="H10" si="2">D10-G10</f>
        <v>58461.538461538468</v>
      </c>
      <c r="I10" s="182">
        <f>G10*E10/D10</f>
        <v>0</v>
      </c>
      <c r="J10" s="171"/>
      <c r="K10" s="172"/>
      <c r="L10" s="44">
        <f t="shared" si="1"/>
        <v>0</v>
      </c>
      <c r="M10" s="171"/>
      <c r="N10" s="172"/>
      <c r="O10" s="44">
        <v>107</v>
      </c>
    </row>
    <row r="11" spans="1:15" ht="15.5">
      <c r="A11" s="408">
        <v>4</v>
      </c>
      <c r="B11" s="414" t="s">
        <v>60</v>
      </c>
      <c r="C11" s="409" t="s">
        <v>23</v>
      </c>
      <c r="D11" s="410">
        <v>38</v>
      </c>
      <c r="E11" s="286">
        <v>0.1</v>
      </c>
      <c r="F11" s="113">
        <f>O27</f>
        <v>0</v>
      </c>
      <c r="G11" s="113">
        <f>P27</f>
        <v>0</v>
      </c>
      <c r="H11" s="113">
        <f t="shared" si="0"/>
        <v>38</v>
      </c>
      <c r="I11" s="182">
        <f t="shared" ref="I11:I21" si="3">G11*E11/D11</f>
        <v>0</v>
      </c>
      <c r="J11" s="171"/>
      <c r="K11" s="172"/>
      <c r="L11" s="44">
        <f t="shared" si="1"/>
        <v>0</v>
      </c>
      <c r="M11" s="171"/>
      <c r="N11" s="172"/>
      <c r="O11" s="44">
        <f t="shared" ref="O11:O21" si="4">N11-M11</f>
        <v>0</v>
      </c>
    </row>
    <row r="12" spans="1:15" ht="15.5">
      <c r="A12" s="408">
        <v>5</v>
      </c>
      <c r="B12" s="414" t="s">
        <v>61</v>
      </c>
      <c r="C12" s="409" t="s">
        <v>23</v>
      </c>
      <c r="D12" s="410">
        <v>38</v>
      </c>
      <c r="E12" s="286">
        <v>0.05</v>
      </c>
      <c r="F12" s="113">
        <f>Y27</f>
        <v>0</v>
      </c>
      <c r="G12" s="113">
        <f>Z27</f>
        <v>0</v>
      </c>
      <c r="H12" s="113">
        <f t="shared" si="0"/>
        <v>38</v>
      </c>
      <c r="I12" s="182">
        <f>G12*E12/D12</f>
        <v>0</v>
      </c>
      <c r="J12" s="171"/>
      <c r="K12" s="172"/>
      <c r="L12" s="44">
        <f t="shared" si="1"/>
        <v>0</v>
      </c>
      <c r="M12" s="171"/>
      <c r="N12" s="172"/>
      <c r="O12" s="44">
        <f t="shared" si="4"/>
        <v>0</v>
      </c>
    </row>
    <row r="13" spans="1:15" ht="15.5">
      <c r="A13" s="408">
        <v>6</v>
      </c>
      <c r="B13" s="414" t="s">
        <v>62</v>
      </c>
      <c r="C13" s="409" t="s">
        <v>63</v>
      </c>
      <c r="D13" s="410">
        <f>38*200</f>
        <v>7600</v>
      </c>
      <c r="E13" s="286">
        <v>0.08</v>
      </c>
      <c r="F13" s="113">
        <f>AD27</f>
        <v>0</v>
      </c>
      <c r="G13" s="113">
        <f>AE27</f>
        <v>0</v>
      </c>
      <c r="H13" s="113">
        <f t="shared" si="0"/>
        <v>7600</v>
      </c>
      <c r="I13" s="182">
        <f t="shared" si="3"/>
        <v>0</v>
      </c>
      <c r="J13" s="171"/>
      <c r="K13" s="172"/>
      <c r="L13" s="44">
        <f t="shared" si="1"/>
        <v>0</v>
      </c>
      <c r="M13" s="171"/>
      <c r="N13" s="172"/>
      <c r="O13" s="44">
        <f t="shared" si="4"/>
        <v>0</v>
      </c>
    </row>
    <row r="14" spans="1:15" ht="15.5">
      <c r="A14" s="408">
        <v>7</v>
      </c>
      <c r="B14" s="414" t="s">
        <v>64</v>
      </c>
      <c r="C14" s="409" t="s">
        <v>21</v>
      </c>
      <c r="D14" s="410">
        <v>38</v>
      </c>
      <c r="E14" s="286">
        <v>0</v>
      </c>
      <c r="F14" s="113">
        <f>AI27</f>
        <v>0</v>
      </c>
      <c r="G14" s="113">
        <f>AJ27</f>
        <v>0</v>
      </c>
      <c r="H14" s="113">
        <f t="shared" ref="H14" si="5">D14-G14</f>
        <v>38</v>
      </c>
      <c r="I14" s="182">
        <f t="shared" ref="I14" si="6">G14*E14/D14</f>
        <v>0</v>
      </c>
      <c r="J14" s="171"/>
      <c r="K14" s="172"/>
      <c r="L14" s="44">
        <f t="shared" si="1"/>
        <v>0</v>
      </c>
      <c r="M14" s="171"/>
      <c r="N14" s="172"/>
      <c r="O14" s="44">
        <f t="shared" si="4"/>
        <v>0</v>
      </c>
    </row>
    <row r="15" spans="1:15" ht="15.5">
      <c r="A15" s="408">
        <v>8</v>
      </c>
      <c r="B15" s="414" t="s">
        <v>65</v>
      </c>
      <c r="C15" s="409" t="s">
        <v>21</v>
      </c>
      <c r="D15" s="410">
        <v>38</v>
      </c>
      <c r="E15" s="286">
        <v>0.05</v>
      </c>
      <c r="F15" s="113">
        <f>AN27</f>
        <v>0</v>
      </c>
      <c r="G15" s="113">
        <f>AO27</f>
        <v>0</v>
      </c>
      <c r="H15" s="113">
        <f t="shared" si="0"/>
        <v>38</v>
      </c>
      <c r="I15" s="182">
        <f t="shared" si="3"/>
        <v>0</v>
      </c>
      <c r="J15" s="171"/>
      <c r="K15" s="172"/>
      <c r="L15" s="44">
        <f t="shared" si="1"/>
        <v>0</v>
      </c>
      <c r="M15" s="171"/>
      <c r="N15" s="172"/>
      <c r="O15" s="44">
        <f t="shared" si="4"/>
        <v>0</v>
      </c>
    </row>
    <row r="16" spans="1:15" ht="15.5">
      <c r="A16" s="408">
        <v>9</v>
      </c>
      <c r="B16" s="414" t="s">
        <v>50</v>
      </c>
      <c r="C16" s="409" t="s">
        <v>21</v>
      </c>
      <c r="D16" s="410">
        <v>38</v>
      </c>
      <c r="E16" s="286">
        <v>0.05</v>
      </c>
      <c r="F16" s="113">
        <f>AS27</f>
        <v>0</v>
      </c>
      <c r="G16" s="113">
        <f>AT27</f>
        <v>0</v>
      </c>
      <c r="H16" s="113">
        <f t="shared" si="0"/>
        <v>38</v>
      </c>
      <c r="I16" s="182">
        <f t="shared" si="3"/>
        <v>0</v>
      </c>
      <c r="J16" s="171"/>
      <c r="K16" s="172"/>
      <c r="L16" s="44">
        <f t="shared" si="1"/>
        <v>0</v>
      </c>
      <c r="M16" s="171"/>
      <c r="N16" s="172"/>
      <c r="O16" s="44">
        <f t="shared" si="4"/>
        <v>0</v>
      </c>
    </row>
    <row r="17" spans="1:78" ht="15.5">
      <c r="A17" s="408">
        <v>10</v>
      </c>
      <c r="B17" s="414" t="s">
        <v>66</v>
      </c>
      <c r="C17" s="409" t="s">
        <v>21</v>
      </c>
      <c r="D17" s="410">
        <v>38</v>
      </c>
      <c r="E17" s="286">
        <v>0.15</v>
      </c>
      <c r="F17" s="113">
        <f>AX27</f>
        <v>0</v>
      </c>
      <c r="G17" s="113">
        <f>AY27</f>
        <v>0</v>
      </c>
      <c r="H17" s="113">
        <f t="shared" si="0"/>
        <v>38</v>
      </c>
      <c r="I17" s="182">
        <f t="shared" si="3"/>
        <v>0</v>
      </c>
      <c r="J17" s="171"/>
      <c r="K17" s="172"/>
      <c r="L17" s="44">
        <f t="shared" si="1"/>
        <v>0</v>
      </c>
      <c r="M17" s="171"/>
      <c r="N17" s="172"/>
      <c r="O17" s="44">
        <f t="shared" si="4"/>
        <v>0</v>
      </c>
    </row>
    <row r="18" spans="1:78" ht="15.5">
      <c r="A18" s="408">
        <v>11</v>
      </c>
      <c r="B18" s="414" t="s">
        <v>67</v>
      </c>
      <c r="C18" s="409" t="s">
        <v>21</v>
      </c>
      <c r="D18" s="410">
        <v>38</v>
      </c>
      <c r="E18" s="286">
        <v>0.05</v>
      </c>
      <c r="F18" s="113">
        <f>BC27</f>
        <v>0</v>
      </c>
      <c r="G18" s="113">
        <f>BD27</f>
        <v>0</v>
      </c>
      <c r="H18" s="113">
        <f t="shared" si="0"/>
        <v>38</v>
      </c>
      <c r="I18" s="182">
        <f t="shared" si="3"/>
        <v>0</v>
      </c>
      <c r="J18" s="171"/>
      <c r="K18" s="172"/>
      <c r="L18" s="44">
        <f t="shared" si="1"/>
        <v>0</v>
      </c>
      <c r="M18" s="171"/>
      <c r="N18" s="172"/>
      <c r="O18" s="44">
        <f t="shared" si="4"/>
        <v>0</v>
      </c>
    </row>
    <row r="19" spans="1:78" ht="15.5">
      <c r="A19" s="408">
        <v>12</v>
      </c>
      <c r="B19" s="414" t="s">
        <v>68</v>
      </c>
      <c r="C19" s="409" t="s">
        <v>21</v>
      </c>
      <c r="D19" s="410">
        <v>38</v>
      </c>
      <c r="E19" s="286">
        <v>0.05</v>
      </c>
      <c r="F19" s="113">
        <f>BH27</f>
        <v>0</v>
      </c>
      <c r="G19" s="113">
        <f>BI27</f>
        <v>0</v>
      </c>
      <c r="H19" s="113">
        <f t="shared" si="0"/>
        <v>38</v>
      </c>
      <c r="I19" s="182">
        <f t="shared" si="3"/>
        <v>0</v>
      </c>
      <c r="J19" s="171"/>
      <c r="K19" s="172"/>
      <c r="L19" s="44">
        <f t="shared" si="1"/>
        <v>0</v>
      </c>
      <c r="M19" s="171"/>
      <c r="N19" s="172"/>
      <c r="O19" s="44">
        <f t="shared" si="4"/>
        <v>0</v>
      </c>
    </row>
    <row r="20" spans="1:78" ht="15.5">
      <c r="A20" s="408">
        <v>13</v>
      </c>
      <c r="B20" s="414" t="s">
        <v>69</v>
      </c>
      <c r="C20" s="409" t="s">
        <v>21</v>
      </c>
      <c r="D20" s="410">
        <v>38</v>
      </c>
      <c r="E20" s="286">
        <v>0.05</v>
      </c>
      <c r="F20" s="113">
        <f>BM27</f>
        <v>0</v>
      </c>
      <c r="G20" s="113">
        <f>BN27</f>
        <v>0</v>
      </c>
      <c r="H20" s="113">
        <f t="shared" si="0"/>
        <v>38</v>
      </c>
      <c r="I20" s="182">
        <f t="shared" si="3"/>
        <v>0</v>
      </c>
      <c r="J20" s="171"/>
      <c r="K20" s="172"/>
      <c r="L20" s="44">
        <f t="shared" si="1"/>
        <v>0</v>
      </c>
      <c r="M20" s="171"/>
      <c r="N20" s="172"/>
      <c r="O20" s="44">
        <f t="shared" si="4"/>
        <v>0</v>
      </c>
    </row>
    <row r="21" spans="1:78" ht="15.5">
      <c r="A21" s="408">
        <v>14</v>
      </c>
      <c r="B21" s="414" t="s">
        <v>70</v>
      </c>
      <c r="C21" s="409" t="s">
        <v>21</v>
      </c>
      <c r="D21" s="410">
        <v>38</v>
      </c>
      <c r="E21" s="286">
        <v>0.05</v>
      </c>
      <c r="F21" s="113">
        <f>BR27</f>
        <v>0</v>
      </c>
      <c r="G21" s="113">
        <f>BS27</f>
        <v>0</v>
      </c>
      <c r="H21" s="113">
        <f t="shared" si="0"/>
        <v>38</v>
      </c>
      <c r="I21" s="182">
        <f t="shared" si="3"/>
        <v>0</v>
      </c>
      <c r="J21" s="171"/>
      <c r="K21" s="172"/>
      <c r="L21" s="44">
        <f t="shared" si="1"/>
        <v>0</v>
      </c>
      <c r="M21" s="171"/>
      <c r="N21" s="172"/>
      <c r="O21" s="44">
        <f t="shared" si="4"/>
        <v>0</v>
      </c>
    </row>
    <row r="22" spans="1:78" ht="16" thickBot="1">
      <c r="A22" s="426">
        <v>15</v>
      </c>
      <c r="B22" s="415" t="s">
        <v>71</v>
      </c>
      <c r="C22" s="411" t="s">
        <v>72</v>
      </c>
      <c r="D22" s="412">
        <v>38</v>
      </c>
      <c r="E22" s="287">
        <v>0.1</v>
      </c>
      <c r="F22" s="117">
        <f>BW27</f>
        <v>0</v>
      </c>
      <c r="G22" s="117">
        <f>BX27</f>
        <v>0</v>
      </c>
      <c r="H22" s="117">
        <f t="shared" si="0"/>
        <v>38</v>
      </c>
      <c r="I22" s="183">
        <f>G22*E22/D22</f>
        <v>0</v>
      </c>
      <c r="J22" s="174"/>
      <c r="K22" s="173"/>
      <c r="L22" s="45">
        <f t="shared" si="1"/>
        <v>0</v>
      </c>
      <c r="M22" s="174"/>
      <c r="N22" s="173"/>
      <c r="O22" s="45">
        <f>N22-M22</f>
        <v>0</v>
      </c>
    </row>
    <row r="23" spans="1:78">
      <c r="E23" s="288">
        <f>SUM(E8:E22)</f>
        <v>1.0000000000000002</v>
      </c>
      <c r="H23" s="184"/>
      <c r="I23" s="184">
        <f>SUM(I8:I22)</f>
        <v>0</v>
      </c>
    </row>
    <row r="24" spans="1:78" ht="15" thickBot="1"/>
    <row r="25" spans="1:78" ht="15" thickBot="1">
      <c r="A25" s="1027" t="s">
        <v>4</v>
      </c>
      <c r="B25" s="1028"/>
      <c r="C25" s="1029"/>
      <c r="D25" s="1024" t="str">
        <f>B8</f>
        <v>AC Trench</v>
      </c>
      <c r="E25" s="1025"/>
      <c r="F25" s="1025"/>
      <c r="G25" s="1025"/>
      <c r="H25" s="1026"/>
      <c r="I25" s="1024" t="str">
        <f>B9</f>
        <v>3CX240sqmm Cable Laying</v>
      </c>
      <c r="J25" s="1025"/>
      <c r="K25" s="1025"/>
      <c r="L25" s="1025"/>
      <c r="M25" s="1026"/>
      <c r="N25" s="1024" t="str">
        <f>B11</f>
        <v>1CX400sqmm Cable Laying</v>
      </c>
      <c r="O25" s="1025"/>
      <c r="P25" s="1025"/>
      <c r="Q25" s="1025"/>
      <c r="R25" s="1026"/>
      <c r="S25" s="1024" t="str">
        <f>B10</f>
        <v>3CX400sqmm Cable Laying</v>
      </c>
      <c r="T25" s="1025"/>
      <c r="U25" s="1025"/>
      <c r="V25" s="1025"/>
      <c r="W25" s="1026"/>
      <c r="X25" s="1024" t="str">
        <f>B12</f>
        <v>OFC Cable Laying</v>
      </c>
      <c r="Y25" s="1025"/>
      <c r="Z25" s="1025"/>
      <c r="AA25" s="1025"/>
      <c r="AB25" s="1026"/>
      <c r="AC25" s="1024" t="str">
        <f>B13</f>
        <v>Grid Earthing</v>
      </c>
      <c r="AD25" s="1025"/>
      <c r="AE25" s="1025"/>
      <c r="AF25" s="1025"/>
      <c r="AG25" s="1026"/>
      <c r="AH25" s="1027" t="str">
        <f>B14</f>
        <v>Tray support casting</v>
      </c>
      <c r="AI25" s="1028"/>
      <c r="AJ25" s="1028"/>
      <c r="AK25" s="1028"/>
      <c r="AL25" s="1029"/>
      <c r="AM25" s="1024" t="str">
        <f>B15</f>
        <v>Tray from INV to LV Side</v>
      </c>
      <c r="AN25" s="1025"/>
      <c r="AO25" s="1025"/>
      <c r="AP25" s="1025"/>
      <c r="AQ25" s="1026"/>
      <c r="AR25" s="1024" t="str">
        <f>B16</f>
        <v>Earthpit Installation</v>
      </c>
      <c r="AS25" s="1025"/>
      <c r="AT25" s="1025"/>
      <c r="AU25" s="1025"/>
      <c r="AV25" s="1026"/>
      <c r="AW25" s="1024" t="str">
        <f>B17</f>
        <v>IDT Erection</v>
      </c>
      <c r="AX25" s="1025"/>
      <c r="AY25" s="1025"/>
      <c r="AZ25" s="1025"/>
      <c r="BA25" s="1026"/>
      <c r="BB25" s="1024" t="str">
        <f>B18</f>
        <v>ICOG Panel</v>
      </c>
      <c r="BC25" s="1025"/>
      <c r="BD25" s="1025"/>
      <c r="BE25" s="1025"/>
      <c r="BF25" s="1026"/>
      <c r="BG25" s="1024" t="str">
        <f>B19</f>
        <v>LT Panel</v>
      </c>
      <c r="BH25" s="1025"/>
      <c r="BI25" s="1025"/>
      <c r="BJ25" s="1025"/>
      <c r="BK25" s="1026"/>
      <c r="BL25" s="1024" t="str">
        <f>B20</f>
        <v>UPS Panel</v>
      </c>
      <c r="BM25" s="1025"/>
      <c r="BN25" s="1025"/>
      <c r="BO25" s="1025"/>
      <c r="BP25" s="1026"/>
      <c r="BQ25" s="1024" t="str">
        <f>B21</f>
        <v>Aux Trafo</v>
      </c>
      <c r="BR25" s="1025"/>
      <c r="BS25" s="1025"/>
      <c r="BT25" s="1025"/>
      <c r="BU25" s="1026"/>
      <c r="BV25" s="1024" t="str">
        <f>B22</f>
        <v>1C*400Sqmm cable Termination</v>
      </c>
      <c r="BW25" s="1025"/>
      <c r="BX25" s="1025"/>
      <c r="BY25" s="1025"/>
      <c r="BZ25" s="1026"/>
    </row>
    <row r="26" spans="1:78" ht="15" thickBot="1">
      <c r="A26" s="186" t="s">
        <v>119</v>
      </c>
      <c r="B26" s="205" t="s">
        <v>260</v>
      </c>
      <c r="C26" s="206" t="s">
        <v>160</v>
      </c>
      <c r="D26" s="207" t="s">
        <v>7</v>
      </c>
      <c r="E26" s="208" t="s">
        <v>257</v>
      </c>
      <c r="F26" s="208" t="s">
        <v>261</v>
      </c>
      <c r="G26" s="208" t="s">
        <v>262</v>
      </c>
      <c r="H26" s="209" t="s">
        <v>259</v>
      </c>
      <c r="I26" s="207" t="s">
        <v>7</v>
      </c>
      <c r="J26" s="208" t="s">
        <v>257</v>
      </c>
      <c r="K26" s="208" t="s">
        <v>261</v>
      </c>
      <c r="L26" s="208" t="s">
        <v>262</v>
      </c>
      <c r="M26" s="209" t="s">
        <v>259</v>
      </c>
      <c r="N26" s="207" t="s">
        <v>7</v>
      </c>
      <c r="O26" s="208" t="s">
        <v>257</v>
      </c>
      <c r="P26" s="208" t="s">
        <v>261</v>
      </c>
      <c r="Q26" s="208" t="s">
        <v>262</v>
      </c>
      <c r="R26" s="209" t="s">
        <v>259</v>
      </c>
      <c r="S26" s="207" t="s">
        <v>7</v>
      </c>
      <c r="T26" s="208" t="s">
        <v>257</v>
      </c>
      <c r="U26" s="208" t="s">
        <v>261</v>
      </c>
      <c r="V26" s="208" t="s">
        <v>262</v>
      </c>
      <c r="W26" s="209" t="s">
        <v>259</v>
      </c>
      <c r="X26" s="207" t="s">
        <v>7</v>
      </c>
      <c r="Y26" s="208" t="s">
        <v>257</v>
      </c>
      <c r="Z26" s="208" t="s">
        <v>261</v>
      </c>
      <c r="AA26" s="208" t="s">
        <v>262</v>
      </c>
      <c r="AB26" s="209" t="s">
        <v>259</v>
      </c>
      <c r="AC26" s="207" t="s">
        <v>7</v>
      </c>
      <c r="AD26" s="208" t="s">
        <v>257</v>
      </c>
      <c r="AE26" s="208" t="s">
        <v>261</v>
      </c>
      <c r="AF26" s="208" t="s">
        <v>262</v>
      </c>
      <c r="AG26" s="375" t="s">
        <v>259</v>
      </c>
      <c r="AH26" s="207" t="s">
        <v>7</v>
      </c>
      <c r="AI26" s="208" t="s">
        <v>257</v>
      </c>
      <c r="AJ26" s="208" t="s">
        <v>261</v>
      </c>
      <c r="AK26" s="208" t="s">
        <v>262</v>
      </c>
      <c r="AL26" s="209" t="s">
        <v>259</v>
      </c>
      <c r="AM26" s="377" t="s">
        <v>7</v>
      </c>
      <c r="AN26" s="208" t="s">
        <v>257</v>
      </c>
      <c r="AO26" s="208" t="s">
        <v>261</v>
      </c>
      <c r="AP26" s="208" t="s">
        <v>262</v>
      </c>
      <c r="AQ26" s="209" t="s">
        <v>259</v>
      </c>
      <c r="AR26" s="207" t="s">
        <v>7</v>
      </c>
      <c r="AS26" s="208" t="s">
        <v>257</v>
      </c>
      <c r="AT26" s="208" t="s">
        <v>261</v>
      </c>
      <c r="AU26" s="208" t="s">
        <v>262</v>
      </c>
      <c r="AV26" s="209" t="s">
        <v>259</v>
      </c>
      <c r="AW26" s="207" t="s">
        <v>7</v>
      </c>
      <c r="AX26" s="208" t="s">
        <v>257</v>
      </c>
      <c r="AY26" s="208" t="s">
        <v>261</v>
      </c>
      <c r="AZ26" s="208" t="s">
        <v>262</v>
      </c>
      <c r="BA26" s="209" t="s">
        <v>259</v>
      </c>
      <c r="BB26" s="207" t="s">
        <v>7</v>
      </c>
      <c r="BC26" s="208" t="s">
        <v>257</v>
      </c>
      <c r="BD26" s="208" t="s">
        <v>261</v>
      </c>
      <c r="BE26" s="208" t="s">
        <v>262</v>
      </c>
      <c r="BF26" s="209" t="s">
        <v>259</v>
      </c>
      <c r="BG26" s="207" t="s">
        <v>7</v>
      </c>
      <c r="BH26" s="208" t="s">
        <v>257</v>
      </c>
      <c r="BI26" s="208" t="s">
        <v>261</v>
      </c>
      <c r="BJ26" s="208" t="s">
        <v>262</v>
      </c>
      <c r="BK26" s="209" t="s">
        <v>259</v>
      </c>
      <c r="BL26" s="207" t="s">
        <v>7</v>
      </c>
      <c r="BM26" s="208" t="s">
        <v>257</v>
      </c>
      <c r="BN26" s="208" t="s">
        <v>261</v>
      </c>
      <c r="BO26" s="208" t="s">
        <v>262</v>
      </c>
      <c r="BP26" s="209" t="s">
        <v>259</v>
      </c>
      <c r="BQ26" s="207" t="s">
        <v>7</v>
      </c>
      <c r="BR26" s="208" t="s">
        <v>257</v>
      </c>
      <c r="BS26" s="208" t="s">
        <v>261</v>
      </c>
      <c r="BT26" s="208" t="s">
        <v>262</v>
      </c>
      <c r="BU26" s="209" t="s">
        <v>259</v>
      </c>
      <c r="BV26" s="207" t="s">
        <v>7</v>
      </c>
      <c r="BW26" s="208" t="s">
        <v>257</v>
      </c>
      <c r="BX26" s="208" t="s">
        <v>261</v>
      </c>
      <c r="BY26" s="208" t="s">
        <v>262</v>
      </c>
      <c r="BZ26" s="209" t="s">
        <v>259</v>
      </c>
    </row>
    <row r="27" spans="1:78" ht="15.5" thickTop="1" thickBot="1">
      <c r="A27" s="190"/>
      <c r="B27" s="1030" t="s">
        <v>156</v>
      </c>
      <c r="C27" s="1031"/>
      <c r="D27" s="420">
        <f>D8</f>
        <v>26043.884615384617</v>
      </c>
      <c r="E27" s="191">
        <f>SUM(E28:E61)</f>
        <v>0</v>
      </c>
      <c r="F27" s="191">
        <f>SUM(F28:F61)</f>
        <v>0</v>
      </c>
      <c r="G27" s="191">
        <f>SUM(G28:G61)</f>
        <v>0</v>
      </c>
      <c r="H27" s="192">
        <f>F27/D27</f>
        <v>0</v>
      </c>
      <c r="I27" s="420">
        <f>D9</f>
        <v>18269.23076923077</v>
      </c>
      <c r="J27" s="191">
        <f>SUM(J28:J61)</f>
        <v>0</v>
      </c>
      <c r="K27" s="191">
        <f>SUM(K28:K61)</f>
        <v>0</v>
      </c>
      <c r="L27" s="191">
        <f>SUM(L28:L61)</f>
        <v>0</v>
      </c>
      <c r="M27" s="192">
        <f>K27/I27</f>
        <v>0</v>
      </c>
      <c r="N27" s="190">
        <f>D11</f>
        <v>38</v>
      </c>
      <c r="O27" s="191">
        <f>SUM(O28:O61)</f>
        <v>0</v>
      </c>
      <c r="P27" s="191">
        <f>SUM(P28:P61)</f>
        <v>0</v>
      </c>
      <c r="Q27" s="191">
        <f>SUM(Q28:Q61)</f>
        <v>0</v>
      </c>
      <c r="R27" s="192">
        <f>P27/N27</f>
        <v>0</v>
      </c>
      <c r="S27" s="420">
        <f>D10</f>
        <v>58461.538461538468</v>
      </c>
      <c r="T27" s="191">
        <f>SUM(T28:T61)</f>
        <v>0</v>
      </c>
      <c r="U27" s="191">
        <f>SUM(U28:U61)</f>
        <v>0</v>
      </c>
      <c r="V27" s="191">
        <f>SUM(V28:V61)</f>
        <v>0</v>
      </c>
      <c r="W27" s="192">
        <f>U27/S27</f>
        <v>0</v>
      </c>
      <c r="X27" s="190">
        <f>D12</f>
        <v>38</v>
      </c>
      <c r="Y27" s="191">
        <f>SUM(Y28:Y61)</f>
        <v>0</v>
      </c>
      <c r="Z27" s="191">
        <f>SUM(Z28:Z61)</f>
        <v>0</v>
      </c>
      <c r="AA27" s="191">
        <f>SUM(AA28:AA61)</f>
        <v>0</v>
      </c>
      <c r="AB27" s="192">
        <f>Z27/X27</f>
        <v>0</v>
      </c>
      <c r="AC27" s="190">
        <f>D13</f>
        <v>7600</v>
      </c>
      <c r="AD27" s="191">
        <f>SUM(AD28:AD61)</f>
        <v>0</v>
      </c>
      <c r="AE27" s="191">
        <f>SUM(AE28:AE61)</f>
        <v>0</v>
      </c>
      <c r="AF27" s="191">
        <f>SUM(AF28:AF61)</f>
        <v>0</v>
      </c>
      <c r="AG27" s="376">
        <f>AE27/AC27</f>
        <v>0</v>
      </c>
      <c r="AH27" s="190">
        <f>D14</f>
        <v>38</v>
      </c>
      <c r="AI27" s="191">
        <f>SUM(AI28:AI61)</f>
        <v>0</v>
      </c>
      <c r="AJ27" s="191">
        <f>SUM(AJ28:AJ61)</f>
        <v>0</v>
      </c>
      <c r="AK27" s="191">
        <f>SUM(AK28:AK61)</f>
        <v>0</v>
      </c>
      <c r="AL27" s="192">
        <f>AJ27/AH27</f>
        <v>0</v>
      </c>
      <c r="AM27" s="369">
        <f>D15</f>
        <v>38</v>
      </c>
      <c r="AN27" s="191">
        <f>SUM(AN28:AN61)</f>
        <v>0</v>
      </c>
      <c r="AO27" s="191">
        <f>SUM(AO28:AO61)</f>
        <v>0</v>
      </c>
      <c r="AP27" s="191">
        <f>SUM(AP28:AP61)</f>
        <v>0</v>
      </c>
      <c r="AQ27" s="192">
        <f>AO27/AM27</f>
        <v>0</v>
      </c>
      <c r="AR27" s="190">
        <f>D16</f>
        <v>38</v>
      </c>
      <c r="AS27" s="191">
        <f>SUM(AS28:AS61)</f>
        <v>0</v>
      </c>
      <c r="AT27" s="191">
        <f>SUM(AT28:AT61)</f>
        <v>0</v>
      </c>
      <c r="AU27" s="191">
        <f>SUM(AU28:AU61)</f>
        <v>0</v>
      </c>
      <c r="AV27" s="192">
        <f>AT27/AR27</f>
        <v>0</v>
      </c>
      <c r="AW27" s="190">
        <f>D17</f>
        <v>38</v>
      </c>
      <c r="AX27" s="191">
        <f>SUM(AX28:AX61)</f>
        <v>0</v>
      </c>
      <c r="AY27" s="191">
        <f>SUM(AY28:AY61)</f>
        <v>0</v>
      </c>
      <c r="AZ27" s="191">
        <f>SUM(AZ28:AZ61)</f>
        <v>34</v>
      </c>
      <c r="BA27" s="192">
        <f>AY27/AW27</f>
        <v>0</v>
      </c>
      <c r="BB27" s="190">
        <f>D18</f>
        <v>38</v>
      </c>
      <c r="BC27" s="191">
        <f>SUM(BC28:BC61)</f>
        <v>0</v>
      </c>
      <c r="BD27" s="191">
        <f>SUM(BD28:BD61)</f>
        <v>0</v>
      </c>
      <c r="BE27" s="191">
        <f>SUM(BE28:BE61)</f>
        <v>0</v>
      </c>
      <c r="BF27" s="192">
        <f>BD27/BB27</f>
        <v>0</v>
      </c>
      <c r="BG27" s="190">
        <f>D19</f>
        <v>38</v>
      </c>
      <c r="BH27" s="191">
        <f>SUM(BH28:BH61)</f>
        <v>0</v>
      </c>
      <c r="BI27" s="191">
        <f>SUM(BI28:BI61)</f>
        <v>0</v>
      </c>
      <c r="BJ27" s="191">
        <f>SUM(BJ28:BJ61)</f>
        <v>0</v>
      </c>
      <c r="BK27" s="192">
        <f>BI27/BG27</f>
        <v>0</v>
      </c>
      <c r="BL27" s="190">
        <f>D20</f>
        <v>38</v>
      </c>
      <c r="BM27" s="191">
        <f>SUM(BM28:BM61)</f>
        <v>0</v>
      </c>
      <c r="BN27" s="191">
        <f>SUM(BN28:BN61)</f>
        <v>0</v>
      </c>
      <c r="BO27" s="191">
        <f>SUM(BO28:BO61)</f>
        <v>0</v>
      </c>
      <c r="BP27" s="192">
        <f>BN27/BL27</f>
        <v>0</v>
      </c>
      <c r="BQ27" s="190">
        <f>D21</f>
        <v>38</v>
      </c>
      <c r="BR27" s="191">
        <f>SUM(BR28:BR61)</f>
        <v>0</v>
      </c>
      <c r="BS27" s="191">
        <f>SUM(BS28:BS61)</f>
        <v>0</v>
      </c>
      <c r="BT27" s="191">
        <f>SUM(BT28:BT61)</f>
        <v>0</v>
      </c>
      <c r="BU27" s="192">
        <f>BS27/BQ27</f>
        <v>0</v>
      </c>
      <c r="BV27" s="190">
        <f>D22</f>
        <v>38</v>
      </c>
      <c r="BW27" s="191">
        <f>SUM(BW28:BW61)</f>
        <v>0</v>
      </c>
      <c r="BX27" s="191">
        <f>SUM(BX28:BX61)</f>
        <v>0</v>
      </c>
      <c r="BY27" s="191">
        <f>SUM(BY28:BY61)</f>
        <v>0</v>
      </c>
      <c r="BZ27" s="192">
        <f>BX27/BV27</f>
        <v>0</v>
      </c>
    </row>
    <row r="28" spans="1:78">
      <c r="A28" s="204">
        <v>1</v>
      </c>
      <c r="B28" s="204"/>
      <c r="C28" s="291" t="s">
        <v>415</v>
      </c>
      <c r="D28" s="198"/>
      <c r="E28" s="202"/>
      <c r="F28" s="202"/>
      <c r="G28" s="202">
        <f>D28-F28</f>
        <v>0</v>
      </c>
      <c r="H28" s="203"/>
      <c r="I28" s="198"/>
      <c r="J28" s="202"/>
      <c r="K28" s="202"/>
      <c r="L28" s="202">
        <f t="shared" ref="L28:L61" si="7">I28-K28</f>
        <v>0</v>
      </c>
      <c r="M28" s="203"/>
      <c r="N28" s="198"/>
      <c r="O28" s="202"/>
      <c r="P28" s="202"/>
      <c r="Q28" s="202">
        <f t="shared" ref="Q28:Q61" si="8">N28-P28</f>
        <v>0</v>
      </c>
      <c r="R28" s="203"/>
      <c r="S28" s="198"/>
      <c r="T28" s="202"/>
      <c r="U28" s="202"/>
      <c r="V28" s="202">
        <f t="shared" ref="V28:V61" si="9">S28-U28</f>
        <v>0</v>
      </c>
      <c r="W28" s="203"/>
      <c r="X28" s="198"/>
      <c r="Y28" s="202"/>
      <c r="Z28" s="202"/>
      <c r="AA28" s="202">
        <f t="shared" ref="AA28:AA61" si="10">X28-Z28</f>
        <v>0</v>
      </c>
      <c r="AB28" s="203"/>
      <c r="AC28" s="198"/>
      <c r="AD28" s="202"/>
      <c r="AE28" s="202"/>
      <c r="AF28" s="202">
        <f>AC28-AE28</f>
        <v>0</v>
      </c>
      <c r="AG28" s="372"/>
      <c r="AH28" s="379"/>
      <c r="AI28" s="378"/>
      <c r="AJ28" s="378"/>
      <c r="AK28" s="382">
        <f>AH28-AJ28</f>
        <v>0</v>
      </c>
      <c r="AL28" s="380"/>
      <c r="AM28" s="374"/>
      <c r="AN28" s="202"/>
      <c r="AO28" s="202"/>
      <c r="AP28" s="202">
        <f t="shared" ref="AP28:AP61" si="11">AM28-AO28</f>
        <v>0</v>
      </c>
      <c r="AQ28" s="203"/>
      <c r="AR28" s="198"/>
      <c r="AS28" s="202"/>
      <c r="AT28" s="202"/>
      <c r="AU28" s="202">
        <f t="shared" ref="AU28:AU61" si="12">AR28-AT28</f>
        <v>0</v>
      </c>
      <c r="AV28" s="203"/>
      <c r="AW28" s="198">
        <v>1</v>
      </c>
      <c r="AX28" s="202"/>
      <c r="AY28" s="202">
        <f>AX28</f>
        <v>0</v>
      </c>
      <c r="AZ28" s="202">
        <f t="shared" ref="AZ28:AZ61" si="13">AW28-AY28</f>
        <v>1</v>
      </c>
      <c r="BA28" s="203" t="e">
        <f>AY28/AX28</f>
        <v>#DIV/0!</v>
      </c>
      <c r="BB28" s="198"/>
      <c r="BC28" s="202"/>
      <c r="BD28" s="202"/>
      <c r="BE28" s="202">
        <f t="shared" ref="BE28:BE61" si="14">BB28-BD28</f>
        <v>0</v>
      </c>
      <c r="BF28" s="203"/>
      <c r="BG28" s="198"/>
      <c r="BH28" s="202"/>
      <c r="BI28" s="202"/>
      <c r="BJ28" s="202">
        <f t="shared" ref="BJ28:BJ61" si="15">BG28-BI28</f>
        <v>0</v>
      </c>
      <c r="BK28" s="203"/>
      <c r="BL28" s="198"/>
      <c r="BM28" s="202"/>
      <c r="BN28" s="202"/>
      <c r="BO28" s="202">
        <f t="shared" ref="BO28:BO61" si="16">BL28-BN28</f>
        <v>0</v>
      </c>
      <c r="BP28" s="203"/>
      <c r="BQ28" s="198"/>
      <c r="BR28" s="202"/>
      <c r="BS28" s="202"/>
      <c r="BT28" s="202">
        <f t="shared" ref="BT28:BT61" si="17">BQ28-BS28</f>
        <v>0</v>
      </c>
      <c r="BU28" s="203"/>
      <c r="BV28" s="198"/>
      <c r="BW28" s="202"/>
      <c r="BX28" s="202"/>
      <c r="BY28" s="202">
        <f t="shared" ref="BY28:BY61" si="18">BV28-BX28</f>
        <v>0</v>
      </c>
      <c r="BZ28" s="203"/>
    </row>
    <row r="29" spans="1:78">
      <c r="A29" s="201">
        <v>2</v>
      </c>
      <c r="B29" s="419"/>
      <c r="C29" s="292" t="s">
        <v>416</v>
      </c>
      <c r="D29" s="195"/>
      <c r="E29" s="9"/>
      <c r="F29" s="9"/>
      <c r="G29" s="9">
        <f t="shared" ref="G29:G61" si="19">D29-F29</f>
        <v>0</v>
      </c>
      <c r="H29" s="197"/>
      <c r="I29" s="195"/>
      <c r="J29" s="9"/>
      <c r="K29" s="9"/>
      <c r="L29" s="9">
        <f t="shared" si="7"/>
        <v>0</v>
      </c>
      <c r="M29" s="197"/>
      <c r="N29" s="195"/>
      <c r="O29" s="9"/>
      <c r="P29" s="9"/>
      <c r="Q29" s="9">
        <f t="shared" si="8"/>
        <v>0</v>
      </c>
      <c r="R29" s="197"/>
      <c r="S29" s="195"/>
      <c r="T29" s="9"/>
      <c r="U29" s="9"/>
      <c r="V29" s="9">
        <f t="shared" si="9"/>
        <v>0</v>
      </c>
      <c r="W29" s="197"/>
      <c r="X29" s="195"/>
      <c r="Y29" s="9"/>
      <c r="Z29" s="9"/>
      <c r="AA29" s="9">
        <f t="shared" si="10"/>
        <v>0</v>
      </c>
      <c r="AB29" s="197"/>
      <c r="AC29" s="195"/>
      <c r="AD29" s="9"/>
      <c r="AE29" s="9"/>
      <c r="AF29" s="9">
        <f t="shared" ref="AF29:AF61" si="20">AC29-AE29</f>
        <v>0</v>
      </c>
      <c r="AG29" s="373"/>
      <c r="AH29" s="381"/>
      <c r="AI29" s="382"/>
      <c r="AJ29" s="382"/>
      <c r="AK29" s="382">
        <f t="shared" ref="AK29:AK61" si="21">AH29-AJ29</f>
        <v>0</v>
      </c>
      <c r="AL29" s="383"/>
      <c r="AM29" s="370"/>
      <c r="AN29" s="9"/>
      <c r="AO29" s="9"/>
      <c r="AP29" s="9">
        <f>AM29-AO29</f>
        <v>0</v>
      </c>
      <c r="AQ29" s="197"/>
      <c r="AR29" s="195"/>
      <c r="AS29" s="9"/>
      <c r="AT29" s="9"/>
      <c r="AU29" s="9">
        <f t="shared" si="12"/>
        <v>0</v>
      </c>
      <c r="AV29" s="197"/>
      <c r="AW29" s="195">
        <v>1</v>
      </c>
      <c r="AX29" s="9"/>
      <c r="AY29" s="9">
        <f>AX29</f>
        <v>0</v>
      </c>
      <c r="AZ29" s="9">
        <f t="shared" si="13"/>
        <v>1</v>
      </c>
      <c r="BA29" s="197" t="e">
        <f>AY29/AX29</f>
        <v>#DIV/0!</v>
      </c>
      <c r="BB29" s="195"/>
      <c r="BC29" s="9"/>
      <c r="BD29" s="9"/>
      <c r="BE29" s="9">
        <f t="shared" si="14"/>
        <v>0</v>
      </c>
      <c r="BF29" s="197"/>
      <c r="BG29" s="195"/>
      <c r="BH29" s="9"/>
      <c r="BI29" s="9"/>
      <c r="BJ29" s="9">
        <f t="shared" si="15"/>
        <v>0</v>
      </c>
      <c r="BK29" s="197"/>
      <c r="BL29" s="195"/>
      <c r="BM29" s="9"/>
      <c r="BN29" s="9"/>
      <c r="BO29" s="9">
        <f t="shared" si="16"/>
        <v>0</v>
      </c>
      <c r="BP29" s="197"/>
      <c r="BQ29" s="195"/>
      <c r="BR29" s="9"/>
      <c r="BS29" s="9"/>
      <c r="BT29" s="9">
        <f t="shared" si="17"/>
        <v>0</v>
      </c>
      <c r="BU29" s="197"/>
      <c r="BV29" s="195"/>
      <c r="BW29" s="9"/>
      <c r="BX29" s="9"/>
      <c r="BY29" s="9">
        <f t="shared" si="18"/>
        <v>0</v>
      </c>
      <c r="BZ29" s="197"/>
    </row>
    <row r="30" spans="1:78">
      <c r="A30" s="201">
        <v>3</v>
      </c>
      <c r="B30" s="419"/>
      <c r="C30" s="292" t="s">
        <v>417</v>
      </c>
      <c r="D30" s="195"/>
      <c r="E30" s="9"/>
      <c r="F30" s="9"/>
      <c r="G30" s="9">
        <f t="shared" si="19"/>
        <v>0</v>
      </c>
      <c r="H30" s="197"/>
      <c r="I30" s="195"/>
      <c r="J30" s="9"/>
      <c r="K30" s="9"/>
      <c r="L30" s="9">
        <f t="shared" si="7"/>
        <v>0</v>
      </c>
      <c r="M30" s="197"/>
      <c r="N30" s="195"/>
      <c r="O30" s="9"/>
      <c r="P30" s="9"/>
      <c r="Q30" s="9">
        <f t="shared" si="8"/>
        <v>0</v>
      </c>
      <c r="R30" s="197"/>
      <c r="S30" s="195"/>
      <c r="T30" s="9"/>
      <c r="U30" s="9"/>
      <c r="V30" s="9">
        <f t="shared" si="9"/>
        <v>0</v>
      </c>
      <c r="W30" s="197"/>
      <c r="X30" s="195"/>
      <c r="Y30" s="9"/>
      <c r="Z30" s="9"/>
      <c r="AA30" s="9">
        <f t="shared" si="10"/>
        <v>0</v>
      </c>
      <c r="AB30" s="197"/>
      <c r="AC30" s="195"/>
      <c r="AD30" s="9"/>
      <c r="AE30" s="9"/>
      <c r="AF30" s="9">
        <f t="shared" si="20"/>
        <v>0</v>
      </c>
      <c r="AG30" s="373"/>
      <c r="AH30" s="381"/>
      <c r="AI30" s="382"/>
      <c r="AJ30" s="382"/>
      <c r="AK30" s="382">
        <f t="shared" si="21"/>
        <v>0</v>
      </c>
      <c r="AL30" s="383"/>
      <c r="AM30" s="370"/>
      <c r="AN30" s="9"/>
      <c r="AO30" s="9"/>
      <c r="AP30" s="9">
        <f t="shared" si="11"/>
        <v>0</v>
      </c>
      <c r="AQ30" s="197"/>
      <c r="AR30" s="195"/>
      <c r="AS30" s="9"/>
      <c r="AT30" s="9"/>
      <c r="AU30" s="9">
        <f t="shared" si="12"/>
        <v>0</v>
      </c>
      <c r="AV30" s="197"/>
      <c r="AW30" s="195">
        <v>1</v>
      </c>
      <c r="AX30" s="9"/>
      <c r="AY30" s="9">
        <f>AX30</f>
        <v>0</v>
      </c>
      <c r="AZ30" s="9">
        <f t="shared" si="13"/>
        <v>1</v>
      </c>
      <c r="BA30" s="197" t="e">
        <f>AY30/AX30</f>
        <v>#DIV/0!</v>
      </c>
      <c r="BB30" s="195"/>
      <c r="BC30" s="9"/>
      <c r="BD30" s="9"/>
      <c r="BE30" s="9">
        <f t="shared" si="14"/>
        <v>0</v>
      </c>
      <c r="BF30" s="197"/>
      <c r="BG30" s="195"/>
      <c r="BH30" s="9"/>
      <c r="BI30" s="9"/>
      <c r="BJ30" s="9">
        <f t="shared" si="15"/>
        <v>0</v>
      </c>
      <c r="BK30" s="197"/>
      <c r="BL30" s="195"/>
      <c r="BM30" s="9"/>
      <c r="BN30" s="9"/>
      <c r="BO30" s="9">
        <f t="shared" si="16"/>
        <v>0</v>
      </c>
      <c r="BP30" s="197"/>
      <c r="BQ30" s="195"/>
      <c r="BR30" s="9"/>
      <c r="BS30" s="9"/>
      <c r="BT30" s="9">
        <f t="shared" si="17"/>
        <v>0</v>
      </c>
      <c r="BU30" s="197"/>
      <c r="BV30" s="195"/>
      <c r="BW30" s="9"/>
      <c r="BX30" s="9"/>
      <c r="BY30" s="9">
        <f t="shared" si="18"/>
        <v>0</v>
      </c>
      <c r="BZ30" s="197"/>
    </row>
    <row r="31" spans="1:78">
      <c r="A31" s="201">
        <v>4</v>
      </c>
      <c r="B31" s="419"/>
      <c r="C31" s="292" t="s">
        <v>418</v>
      </c>
      <c r="D31" s="195"/>
      <c r="E31" s="9"/>
      <c r="F31" s="9"/>
      <c r="G31" s="9">
        <f t="shared" si="19"/>
        <v>0</v>
      </c>
      <c r="H31" s="197"/>
      <c r="I31" s="195"/>
      <c r="J31" s="9"/>
      <c r="K31" s="9"/>
      <c r="L31" s="9">
        <f t="shared" si="7"/>
        <v>0</v>
      </c>
      <c r="M31" s="197"/>
      <c r="N31" s="195"/>
      <c r="O31" s="9"/>
      <c r="P31" s="9"/>
      <c r="Q31" s="9">
        <f t="shared" si="8"/>
        <v>0</v>
      </c>
      <c r="R31" s="197"/>
      <c r="S31" s="195"/>
      <c r="T31" s="9"/>
      <c r="U31" s="9"/>
      <c r="V31" s="9">
        <f t="shared" si="9"/>
        <v>0</v>
      </c>
      <c r="W31" s="197"/>
      <c r="X31" s="195"/>
      <c r="Y31" s="9"/>
      <c r="Z31" s="9"/>
      <c r="AA31" s="9">
        <f t="shared" si="10"/>
        <v>0</v>
      </c>
      <c r="AB31" s="197"/>
      <c r="AC31" s="195"/>
      <c r="AD31" s="9"/>
      <c r="AE31" s="9"/>
      <c r="AF31" s="9">
        <f t="shared" si="20"/>
        <v>0</v>
      </c>
      <c r="AG31" s="373"/>
      <c r="AH31" s="381"/>
      <c r="AI31" s="382"/>
      <c r="AJ31" s="382"/>
      <c r="AK31" s="382">
        <f t="shared" si="21"/>
        <v>0</v>
      </c>
      <c r="AL31" s="383"/>
      <c r="AM31" s="370"/>
      <c r="AN31" s="9"/>
      <c r="AO31" s="9"/>
      <c r="AP31" s="9">
        <f t="shared" si="11"/>
        <v>0</v>
      </c>
      <c r="AQ31" s="197"/>
      <c r="AR31" s="195"/>
      <c r="AS31" s="9"/>
      <c r="AT31" s="9"/>
      <c r="AU31" s="9">
        <f t="shared" si="12"/>
        <v>0</v>
      </c>
      <c r="AV31" s="197"/>
      <c r="AW31" s="195">
        <v>1</v>
      </c>
      <c r="AX31" s="9"/>
      <c r="AY31" s="9">
        <f>AX31</f>
        <v>0</v>
      </c>
      <c r="AZ31" s="9">
        <f t="shared" si="13"/>
        <v>1</v>
      </c>
      <c r="BA31" s="197" t="e">
        <f>AY31/AX31</f>
        <v>#DIV/0!</v>
      </c>
      <c r="BB31" s="195"/>
      <c r="BC31" s="9"/>
      <c r="BD31" s="9"/>
      <c r="BE31" s="9">
        <f t="shared" si="14"/>
        <v>0</v>
      </c>
      <c r="BF31" s="197"/>
      <c r="BG31" s="195"/>
      <c r="BH31" s="9"/>
      <c r="BI31" s="9"/>
      <c r="BJ31" s="9">
        <f t="shared" si="15"/>
        <v>0</v>
      </c>
      <c r="BK31" s="197"/>
      <c r="BL31" s="195"/>
      <c r="BM31" s="9"/>
      <c r="BN31" s="9"/>
      <c r="BO31" s="9">
        <f t="shared" si="16"/>
        <v>0</v>
      </c>
      <c r="BP31" s="197"/>
      <c r="BQ31" s="195"/>
      <c r="BR31" s="9"/>
      <c r="BS31" s="9"/>
      <c r="BT31" s="9">
        <f t="shared" si="17"/>
        <v>0</v>
      </c>
      <c r="BU31" s="197"/>
      <c r="BV31" s="195"/>
      <c r="BW31" s="9"/>
      <c r="BX31" s="9"/>
      <c r="BY31" s="9">
        <f t="shared" si="18"/>
        <v>0</v>
      </c>
      <c r="BZ31" s="197"/>
    </row>
    <row r="32" spans="1:78">
      <c r="A32" s="201">
        <v>5</v>
      </c>
      <c r="B32" s="419"/>
      <c r="C32" s="292" t="s">
        <v>267</v>
      </c>
      <c r="D32" s="195"/>
      <c r="E32" s="9"/>
      <c r="F32" s="9"/>
      <c r="G32" s="9">
        <f t="shared" si="19"/>
        <v>0</v>
      </c>
      <c r="H32" s="197"/>
      <c r="I32" s="195"/>
      <c r="J32" s="9"/>
      <c r="K32" s="9"/>
      <c r="L32" s="9">
        <f t="shared" si="7"/>
        <v>0</v>
      </c>
      <c r="M32" s="197"/>
      <c r="N32" s="195"/>
      <c r="O32" s="9"/>
      <c r="P32" s="9"/>
      <c r="Q32" s="9">
        <f t="shared" si="8"/>
        <v>0</v>
      </c>
      <c r="R32" s="197"/>
      <c r="S32" s="195"/>
      <c r="T32" s="9"/>
      <c r="U32" s="9"/>
      <c r="V32" s="9">
        <f t="shared" si="9"/>
        <v>0</v>
      </c>
      <c r="W32" s="197"/>
      <c r="X32" s="195"/>
      <c r="Y32" s="9"/>
      <c r="Z32" s="9"/>
      <c r="AA32" s="9">
        <f t="shared" si="10"/>
        <v>0</v>
      </c>
      <c r="AB32" s="197"/>
      <c r="AC32" s="195"/>
      <c r="AD32" s="9"/>
      <c r="AE32" s="9"/>
      <c r="AF32" s="9">
        <f t="shared" si="20"/>
        <v>0</v>
      </c>
      <c r="AG32" s="373"/>
      <c r="AH32" s="381"/>
      <c r="AI32" s="382"/>
      <c r="AJ32" s="382"/>
      <c r="AK32" s="382">
        <f t="shared" si="21"/>
        <v>0</v>
      </c>
      <c r="AL32" s="383"/>
      <c r="AM32" s="370"/>
      <c r="AN32" s="9"/>
      <c r="AO32" s="9"/>
      <c r="AP32" s="9">
        <f t="shared" si="11"/>
        <v>0</v>
      </c>
      <c r="AQ32" s="197"/>
      <c r="AR32" s="195"/>
      <c r="AS32" s="9"/>
      <c r="AT32" s="9"/>
      <c r="AU32" s="9">
        <f t="shared" si="12"/>
        <v>0</v>
      </c>
      <c r="AV32" s="197"/>
      <c r="AW32" s="195">
        <v>1</v>
      </c>
      <c r="AX32" s="9"/>
      <c r="AY32" s="9"/>
      <c r="AZ32" s="9">
        <f t="shared" si="13"/>
        <v>1</v>
      </c>
      <c r="BA32" s="197"/>
      <c r="BB32" s="195"/>
      <c r="BC32" s="9"/>
      <c r="BD32" s="9"/>
      <c r="BE32" s="9">
        <f t="shared" si="14"/>
        <v>0</v>
      </c>
      <c r="BF32" s="197"/>
      <c r="BG32" s="195"/>
      <c r="BH32" s="9"/>
      <c r="BI32" s="9"/>
      <c r="BJ32" s="9">
        <f t="shared" si="15"/>
        <v>0</v>
      </c>
      <c r="BK32" s="197"/>
      <c r="BL32" s="195"/>
      <c r="BM32" s="9"/>
      <c r="BN32" s="9"/>
      <c r="BO32" s="9">
        <f t="shared" si="16"/>
        <v>0</v>
      </c>
      <c r="BP32" s="197"/>
      <c r="BQ32" s="195"/>
      <c r="BR32" s="9"/>
      <c r="BS32" s="9"/>
      <c r="BT32" s="9">
        <f t="shared" si="17"/>
        <v>0</v>
      </c>
      <c r="BU32" s="197"/>
      <c r="BV32" s="195"/>
      <c r="BW32" s="9"/>
      <c r="BX32" s="9"/>
      <c r="BY32" s="9">
        <f t="shared" si="18"/>
        <v>0</v>
      </c>
      <c r="BZ32" s="197"/>
    </row>
    <row r="33" spans="1:78">
      <c r="A33" s="201">
        <v>6</v>
      </c>
      <c r="B33" s="419"/>
      <c r="C33" s="292" t="s">
        <v>268</v>
      </c>
      <c r="D33" s="195"/>
      <c r="E33" s="9"/>
      <c r="F33" s="9"/>
      <c r="G33" s="9">
        <f t="shared" si="19"/>
        <v>0</v>
      </c>
      <c r="H33" s="197"/>
      <c r="I33" s="195"/>
      <c r="J33" s="9"/>
      <c r="K33" s="9"/>
      <c r="L33" s="9">
        <f t="shared" si="7"/>
        <v>0</v>
      </c>
      <c r="M33" s="197"/>
      <c r="N33" s="195"/>
      <c r="O33" s="9"/>
      <c r="P33" s="9"/>
      <c r="Q33" s="9">
        <f t="shared" si="8"/>
        <v>0</v>
      </c>
      <c r="R33" s="197"/>
      <c r="S33" s="195"/>
      <c r="T33" s="9"/>
      <c r="U33" s="9"/>
      <c r="V33" s="9">
        <f t="shared" si="9"/>
        <v>0</v>
      </c>
      <c r="W33" s="197"/>
      <c r="X33" s="195"/>
      <c r="Y33" s="9"/>
      <c r="Z33" s="9"/>
      <c r="AA33" s="9">
        <f t="shared" si="10"/>
        <v>0</v>
      </c>
      <c r="AB33" s="197"/>
      <c r="AC33" s="195"/>
      <c r="AD33" s="9"/>
      <c r="AE33" s="9"/>
      <c r="AF33" s="9">
        <f t="shared" si="20"/>
        <v>0</v>
      </c>
      <c r="AG33" s="373"/>
      <c r="AH33" s="381"/>
      <c r="AI33" s="382"/>
      <c r="AJ33" s="382"/>
      <c r="AK33" s="382">
        <f t="shared" si="21"/>
        <v>0</v>
      </c>
      <c r="AL33" s="383"/>
      <c r="AM33" s="370"/>
      <c r="AN33" s="9"/>
      <c r="AO33" s="9"/>
      <c r="AP33" s="9">
        <f t="shared" si="11"/>
        <v>0</v>
      </c>
      <c r="AQ33" s="197"/>
      <c r="AR33" s="195"/>
      <c r="AS33" s="9"/>
      <c r="AT33" s="9"/>
      <c r="AU33" s="9">
        <f t="shared" si="12"/>
        <v>0</v>
      </c>
      <c r="AV33" s="197"/>
      <c r="AW33" s="195">
        <v>1</v>
      </c>
      <c r="AX33" s="9"/>
      <c r="AY33" s="9"/>
      <c r="AZ33" s="9">
        <f t="shared" si="13"/>
        <v>1</v>
      </c>
      <c r="BA33" s="197"/>
      <c r="BB33" s="195"/>
      <c r="BC33" s="9"/>
      <c r="BD33" s="9"/>
      <c r="BE33" s="9">
        <f t="shared" si="14"/>
        <v>0</v>
      </c>
      <c r="BF33" s="197"/>
      <c r="BG33" s="195"/>
      <c r="BH33" s="9"/>
      <c r="BI33" s="9"/>
      <c r="BJ33" s="9">
        <f t="shared" si="15"/>
        <v>0</v>
      </c>
      <c r="BK33" s="197"/>
      <c r="BL33" s="195"/>
      <c r="BM33" s="9"/>
      <c r="BN33" s="9"/>
      <c r="BO33" s="9">
        <f t="shared" si="16"/>
        <v>0</v>
      </c>
      <c r="BP33" s="197"/>
      <c r="BQ33" s="195"/>
      <c r="BR33" s="9"/>
      <c r="BS33" s="9"/>
      <c r="BT33" s="9">
        <f t="shared" si="17"/>
        <v>0</v>
      </c>
      <c r="BU33" s="197"/>
      <c r="BV33" s="195"/>
      <c r="BW33" s="9"/>
      <c r="BX33" s="9"/>
      <c r="BY33" s="9">
        <f t="shared" si="18"/>
        <v>0</v>
      </c>
      <c r="BZ33" s="197"/>
    </row>
    <row r="34" spans="1:78">
      <c r="A34" s="201">
        <v>7</v>
      </c>
      <c r="B34" s="419"/>
      <c r="C34" s="292" t="s">
        <v>269</v>
      </c>
      <c r="D34" s="195"/>
      <c r="E34" s="9"/>
      <c r="F34" s="9"/>
      <c r="G34" s="9">
        <f t="shared" si="19"/>
        <v>0</v>
      </c>
      <c r="H34" s="197"/>
      <c r="I34" s="195"/>
      <c r="J34" s="9"/>
      <c r="K34" s="9"/>
      <c r="L34" s="9">
        <f t="shared" si="7"/>
        <v>0</v>
      </c>
      <c r="M34" s="197"/>
      <c r="N34" s="195"/>
      <c r="O34" s="9"/>
      <c r="P34" s="9"/>
      <c r="Q34" s="9">
        <f t="shared" si="8"/>
        <v>0</v>
      </c>
      <c r="R34" s="197"/>
      <c r="S34" s="195"/>
      <c r="T34" s="9"/>
      <c r="U34" s="9"/>
      <c r="V34" s="9">
        <f t="shared" si="9"/>
        <v>0</v>
      </c>
      <c r="W34" s="197"/>
      <c r="X34" s="195"/>
      <c r="Y34" s="9"/>
      <c r="Z34" s="9"/>
      <c r="AA34" s="9">
        <f t="shared" si="10"/>
        <v>0</v>
      </c>
      <c r="AB34" s="197"/>
      <c r="AC34" s="195"/>
      <c r="AD34" s="9"/>
      <c r="AE34" s="9"/>
      <c r="AF34" s="9">
        <f t="shared" si="20"/>
        <v>0</v>
      </c>
      <c r="AG34" s="373"/>
      <c r="AH34" s="381"/>
      <c r="AI34" s="382"/>
      <c r="AJ34" s="382"/>
      <c r="AK34" s="382">
        <f t="shared" si="21"/>
        <v>0</v>
      </c>
      <c r="AL34" s="383"/>
      <c r="AM34" s="370"/>
      <c r="AN34" s="9"/>
      <c r="AO34" s="9"/>
      <c r="AP34" s="9">
        <f t="shared" si="11"/>
        <v>0</v>
      </c>
      <c r="AQ34" s="197"/>
      <c r="AR34" s="195"/>
      <c r="AS34" s="9"/>
      <c r="AT34" s="9"/>
      <c r="AU34" s="9">
        <f t="shared" si="12"/>
        <v>0</v>
      </c>
      <c r="AV34" s="197"/>
      <c r="AW34" s="195">
        <v>1</v>
      </c>
      <c r="AX34" s="9"/>
      <c r="AY34" s="9"/>
      <c r="AZ34" s="9">
        <f t="shared" si="13"/>
        <v>1</v>
      </c>
      <c r="BA34" s="197"/>
      <c r="BB34" s="195"/>
      <c r="BC34" s="9"/>
      <c r="BD34" s="9"/>
      <c r="BE34" s="9">
        <f t="shared" si="14"/>
        <v>0</v>
      </c>
      <c r="BF34" s="197"/>
      <c r="BG34" s="195"/>
      <c r="BH34" s="9"/>
      <c r="BI34" s="9"/>
      <c r="BJ34" s="9">
        <f t="shared" si="15"/>
        <v>0</v>
      </c>
      <c r="BK34" s="197"/>
      <c r="BL34" s="195"/>
      <c r="BM34" s="9"/>
      <c r="BN34" s="9"/>
      <c r="BO34" s="9">
        <f t="shared" si="16"/>
        <v>0</v>
      </c>
      <c r="BP34" s="197"/>
      <c r="BQ34" s="195"/>
      <c r="BR34" s="9"/>
      <c r="BS34" s="9"/>
      <c r="BT34" s="9">
        <f t="shared" si="17"/>
        <v>0</v>
      </c>
      <c r="BU34" s="197"/>
      <c r="BV34" s="195"/>
      <c r="BW34" s="9"/>
      <c r="BX34" s="9"/>
      <c r="BY34" s="9">
        <f t="shared" si="18"/>
        <v>0</v>
      </c>
      <c r="BZ34" s="197"/>
    </row>
    <row r="35" spans="1:78">
      <c r="A35" s="201">
        <v>8</v>
      </c>
      <c r="B35" s="419"/>
      <c r="C35" s="292" t="s">
        <v>270</v>
      </c>
      <c r="D35" s="195"/>
      <c r="E35" s="9"/>
      <c r="F35" s="9"/>
      <c r="G35" s="9">
        <f t="shared" si="19"/>
        <v>0</v>
      </c>
      <c r="H35" s="197"/>
      <c r="I35" s="195"/>
      <c r="J35" s="9"/>
      <c r="K35" s="9"/>
      <c r="L35" s="9">
        <f t="shared" si="7"/>
        <v>0</v>
      </c>
      <c r="M35" s="197"/>
      <c r="N35" s="195"/>
      <c r="O35" s="9"/>
      <c r="P35" s="9"/>
      <c r="Q35" s="9">
        <f t="shared" si="8"/>
        <v>0</v>
      </c>
      <c r="R35" s="197"/>
      <c r="S35" s="195"/>
      <c r="T35" s="9"/>
      <c r="U35" s="9"/>
      <c r="V35" s="9">
        <f t="shared" si="9"/>
        <v>0</v>
      </c>
      <c r="W35" s="197"/>
      <c r="X35" s="195"/>
      <c r="Y35" s="9"/>
      <c r="Z35" s="9"/>
      <c r="AA35" s="9">
        <f t="shared" si="10"/>
        <v>0</v>
      </c>
      <c r="AB35" s="197"/>
      <c r="AC35" s="195"/>
      <c r="AD35" s="9"/>
      <c r="AE35" s="9"/>
      <c r="AF35" s="9">
        <f t="shared" si="20"/>
        <v>0</v>
      </c>
      <c r="AG35" s="373"/>
      <c r="AH35" s="381"/>
      <c r="AI35" s="382"/>
      <c r="AJ35" s="382"/>
      <c r="AK35" s="382">
        <f t="shared" si="21"/>
        <v>0</v>
      </c>
      <c r="AL35" s="383"/>
      <c r="AM35" s="370"/>
      <c r="AN35" s="9"/>
      <c r="AO35" s="9"/>
      <c r="AP35" s="9">
        <f t="shared" si="11"/>
        <v>0</v>
      </c>
      <c r="AQ35" s="197"/>
      <c r="AR35" s="195"/>
      <c r="AS35" s="9"/>
      <c r="AT35" s="9"/>
      <c r="AU35" s="9">
        <f t="shared" si="12"/>
        <v>0</v>
      </c>
      <c r="AV35" s="197"/>
      <c r="AW35" s="195">
        <v>1</v>
      </c>
      <c r="AX35" s="9"/>
      <c r="AY35" s="9"/>
      <c r="AZ35" s="9">
        <f t="shared" si="13"/>
        <v>1</v>
      </c>
      <c r="BA35" s="197"/>
      <c r="BB35" s="195"/>
      <c r="BC35" s="9"/>
      <c r="BD35" s="9"/>
      <c r="BE35" s="9">
        <f t="shared" si="14"/>
        <v>0</v>
      </c>
      <c r="BF35" s="197"/>
      <c r="BG35" s="195"/>
      <c r="BH35" s="9"/>
      <c r="BI35" s="9"/>
      <c r="BJ35" s="9">
        <f t="shared" si="15"/>
        <v>0</v>
      </c>
      <c r="BK35" s="197"/>
      <c r="BL35" s="195"/>
      <c r="BM35" s="9"/>
      <c r="BN35" s="9"/>
      <c r="BO35" s="9">
        <f t="shared" si="16"/>
        <v>0</v>
      </c>
      <c r="BP35" s="197"/>
      <c r="BQ35" s="195"/>
      <c r="BR35" s="9"/>
      <c r="BS35" s="9"/>
      <c r="BT35" s="9">
        <f t="shared" si="17"/>
        <v>0</v>
      </c>
      <c r="BU35" s="197"/>
      <c r="BV35" s="195"/>
      <c r="BW35" s="9"/>
      <c r="BX35" s="9"/>
      <c r="BY35" s="9">
        <f t="shared" si="18"/>
        <v>0</v>
      </c>
      <c r="BZ35" s="197"/>
    </row>
    <row r="36" spans="1:78">
      <c r="A36" s="201">
        <v>9</v>
      </c>
      <c r="B36" s="419"/>
      <c r="C36" s="292" t="s">
        <v>271</v>
      </c>
      <c r="D36" s="195"/>
      <c r="E36" s="9"/>
      <c r="F36" s="9"/>
      <c r="G36" s="9">
        <f t="shared" si="19"/>
        <v>0</v>
      </c>
      <c r="H36" s="197"/>
      <c r="I36" s="195"/>
      <c r="J36" s="9"/>
      <c r="K36" s="9"/>
      <c r="L36" s="9">
        <f t="shared" si="7"/>
        <v>0</v>
      </c>
      <c r="M36" s="197"/>
      <c r="N36" s="195"/>
      <c r="O36" s="9"/>
      <c r="P36" s="9"/>
      <c r="Q36" s="9">
        <f t="shared" si="8"/>
        <v>0</v>
      </c>
      <c r="R36" s="197"/>
      <c r="S36" s="195"/>
      <c r="T36" s="9"/>
      <c r="U36" s="9"/>
      <c r="V36" s="9">
        <f t="shared" si="9"/>
        <v>0</v>
      </c>
      <c r="W36" s="197"/>
      <c r="X36" s="195"/>
      <c r="Y36" s="9"/>
      <c r="Z36" s="9"/>
      <c r="AA36" s="9">
        <f t="shared" si="10"/>
        <v>0</v>
      </c>
      <c r="AB36" s="197"/>
      <c r="AC36" s="195"/>
      <c r="AD36" s="9"/>
      <c r="AE36" s="9"/>
      <c r="AF36" s="9">
        <f t="shared" si="20"/>
        <v>0</v>
      </c>
      <c r="AG36" s="373"/>
      <c r="AH36" s="381"/>
      <c r="AI36" s="382"/>
      <c r="AJ36" s="382"/>
      <c r="AK36" s="382">
        <f t="shared" si="21"/>
        <v>0</v>
      </c>
      <c r="AL36" s="383"/>
      <c r="AM36" s="370"/>
      <c r="AN36" s="9"/>
      <c r="AO36" s="9"/>
      <c r="AP36" s="9">
        <f t="shared" si="11"/>
        <v>0</v>
      </c>
      <c r="AQ36" s="197"/>
      <c r="AR36" s="195"/>
      <c r="AS36" s="9"/>
      <c r="AT36" s="9"/>
      <c r="AU36" s="9">
        <f t="shared" si="12"/>
        <v>0</v>
      </c>
      <c r="AV36" s="197"/>
      <c r="AW36" s="195">
        <v>1</v>
      </c>
      <c r="AX36" s="9"/>
      <c r="AY36" s="9"/>
      <c r="AZ36" s="9">
        <f t="shared" si="13"/>
        <v>1</v>
      </c>
      <c r="BA36" s="197"/>
      <c r="BB36" s="195"/>
      <c r="BC36" s="9"/>
      <c r="BD36" s="9"/>
      <c r="BE36" s="9">
        <f t="shared" si="14"/>
        <v>0</v>
      </c>
      <c r="BF36" s="197"/>
      <c r="BG36" s="195"/>
      <c r="BH36" s="9"/>
      <c r="BI36" s="9"/>
      <c r="BJ36" s="9">
        <f t="shared" si="15"/>
        <v>0</v>
      </c>
      <c r="BK36" s="197"/>
      <c r="BL36" s="195"/>
      <c r="BM36" s="9"/>
      <c r="BN36" s="9"/>
      <c r="BO36" s="9">
        <f t="shared" si="16"/>
        <v>0</v>
      </c>
      <c r="BP36" s="197"/>
      <c r="BQ36" s="195"/>
      <c r="BR36" s="9"/>
      <c r="BS36" s="9"/>
      <c r="BT36" s="9">
        <f t="shared" si="17"/>
        <v>0</v>
      </c>
      <c r="BU36" s="197"/>
      <c r="BV36" s="195"/>
      <c r="BW36" s="9"/>
      <c r="BX36" s="9"/>
      <c r="BY36" s="9">
        <f t="shared" si="18"/>
        <v>0</v>
      </c>
      <c r="BZ36" s="197"/>
    </row>
    <row r="37" spans="1:78">
      <c r="A37" s="201">
        <v>10</v>
      </c>
      <c r="B37" s="419"/>
      <c r="C37" s="292" t="s">
        <v>272</v>
      </c>
      <c r="D37" s="195"/>
      <c r="E37" s="9"/>
      <c r="F37" s="9"/>
      <c r="G37" s="9">
        <f t="shared" si="19"/>
        <v>0</v>
      </c>
      <c r="H37" s="197"/>
      <c r="I37" s="195"/>
      <c r="J37" s="9"/>
      <c r="K37" s="9"/>
      <c r="L37" s="9">
        <f t="shared" si="7"/>
        <v>0</v>
      </c>
      <c r="M37" s="197"/>
      <c r="N37" s="195"/>
      <c r="O37" s="9"/>
      <c r="P37" s="9"/>
      <c r="Q37" s="9">
        <f t="shared" si="8"/>
        <v>0</v>
      </c>
      <c r="R37" s="197"/>
      <c r="S37" s="195"/>
      <c r="T37" s="9"/>
      <c r="U37" s="9"/>
      <c r="V37" s="9">
        <f t="shared" si="9"/>
        <v>0</v>
      </c>
      <c r="W37" s="197"/>
      <c r="X37" s="195"/>
      <c r="Y37" s="9"/>
      <c r="Z37" s="9"/>
      <c r="AA37" s="9">
        <f t="shared" si="10"/>
        <v>0</v>
      </c>
      <c r="AB37" s="197"/>
      <c r="AC37" s="195"/>
      <c r="AD37" s="9"/>
      <c r="AE37" s="9"/>
      <c r="AF37" s="9">
        <f t="shared" si="20"/>
        <v>0</v>
      </c>
      <c r="AG37" s="373"/>
      <c r="AH37" s="381"/>
      <c r="AI37" s="382"/>
      <c r="AJ37" s="382"/>
      <c r="AK37" s="382">
        <f t="shared" si="21"/>
        <v>0</v>
      </c>
      <c r="AL37" s="383"/>
      <c r="AM37" s="370"/>
      <c r="AN37" s="9"/>
      <c r="AO37" s="9"/>
      <c r="AP37" s="9">
        <f t="shared" si="11"/>
        <v>0</v>
      </c>
      <c r="AQ37" s="197"/>
      <c r="AR37" s="195"/>
      <c r="AS37" s="9"/>
      <c r="AT37" s="9"/>
      <c r="AU37" s="9">
        <f t="shared" si="12"/>
        <v>0</v>
      </c>
      <c r="AV37" s="197"/>
      <c r="AW37" s="195">
        <v>1</v>
      </c>
      <c r="AX37" s="9"/>
      <c r="AY37" s="9"/>
      <c r="AZ37" s="9">
        <f t="shared" si="13"/>
        <v>1</v>
      </c>
      <c r="BA37" s="197"/>
      <c r="BB37" s="195"/>
      <c r="BC37" s="9"/>
      <c r="BD37" s="9"/>
      <c r="BE37" s="9">
        <f t="shared" si="14"/>
        <v>0</v>
      </c>
      <c r="BF37" s="197"/>
      <c r="BG37" s="195"/>
      <c r="BH37" s="9"/>
      <c r="BI37" s="9"/>
      <c r="BJ37" s="9">
        <f t="shared" si="15"/>
        <v>0</v>
      </c>
      <c r="BK37" s="197"/>
      <c r="BL37" s="195"/>
      <c r="BM37" s="9"/>
      <c r="BN37" s="9"/>
      <c r="BO37" s="9">
        <f t="shared" si="16"/>
        <v>0</v>
      </c>
      <c r="BP37" s="197"/>
      <c r="BQ37" s="195"/>
      <c r="BR37" s="9"/>
      <c r="BS37" s="9"/>
      <c r="BT37" s="9">
        <f t="shared" si="17"/>
        <v>0</v>
      </c>
      <c r="BU37" s="197"/>
      <c r="BV37" s="195"/>
      <c r="BW37" s="9"/>
      <c r="BX37" s="9"/>
      <c r="BY37" s="9">
        <f t="shared" si="18"/>
        <v>0</v>
      </c>
      <c r="BZ37" s="197"/>
    </row>
    <row r="38" spans="1:78">
      <c r="A38" s="201">
        <v>11</v>
      </c>
      <c r="B38" s="419"/>
      <c r="C38" s="292" t="s">
        <v>273</v>
      </c>
      <c r="D38" s="195"/>
      <c r="E38" s="9"/>
      <c r="F38" s="9"/>
      <c r="G38" s="9">
        <f t="shared" si="19"/>
        <v>0</v>
      </c>
      <c r="H38" s="197"/>
      <c r="I38" s="195"/>
      <c r="J38" s="9"/>
      <c r="K38" s="9"/>
      <c r="L38" s="9">
        <f t="shared" si="7"/>
        <v>0</v>
      </c>
      <c r="M38" s="197"/>
      <c r="N38" s="195"/>
      <c r="O38" s="9"/>
      <c r="P38" s="9"/>
      <c r="Q38" s="9">
        <f t="shared" si="8"/>
        <v>0</v>
      </c>
      <c r="R38" s="197"/>
      <c r="S38" s="195"/>
      <c r="T38" s="9"/>
      <c r="U38" s="9"/>
      <c r="V38" s="9">
        <f t="shared" si="9"/>
        <v>0</v>
      </c>
      <c r="W38" s="197"/>
      <c r="X38" s="195"/>
      <c r="Y38" s="9"/>
      <c r="Z38" s="9"/>
      <c r="AA38" s="9">
        <f t="shared" si="10"/>
        <v>0</v>
      </c>
      <c r="AB38" s="197"/>
      <c r="AC38" s="195"/>
      <c r="AD38" s="9"/>
      <c r="AE38" s="9"/>
      <c r="AF38" s="9">
        <f t="shared" si="20"/>
        <v>0</v>
      </c>
      <c r="AG38" s="373"/>
      <c r="AH38" s="381"/>
      <c r="AI38" s="382"/>
      <c r="AJ38" s="382"/>
      <c r="AK38" s="382">
        <f t="shared" si="21"/>
        <v>0</v>
      </c>
      <c r="AL38" s="383"/>
      <c r="AM38" s="370"/>
      <c r="AN38" s="9"/>
      <c r="AO38" s="9"/>
      <c r="AP38" s="9">
        <f t="shared" si="11"/>
        <v>0</v>
      </c>
      <c r="AQ38" s="197"/>
      <c r="AR38" s="195"/>
      <c r="AS38" s="9"/>
      <c r="AT38" s="9"/>
      <c r="AU38" s="9">
        <f t="shared" si="12"/>
        <v>0</v>
      </c>
      <c r="AV38" s="197"/>
      <c r="AW38" s="195">
        <v>1</v>
      </c>
      <c r="AX38" s="9"/>
      <c r="AY38" s="9"/>
      <c r="AZ38" s="9">
        <f t="shared" si="13"/>
        <v>1</v>
      </c>
      <c r="BA38" s="197"/>
      <c r="BB38" s="195"/>
      <c r="BC38" s="9"/>
      <c r="BD38" s="9"/>
      <c r="BE38" s="9">
        <f t="shared" si="14"/>
        <v>0</v>
      </c>
      <c r="BF38" s="197"/>
      <c r="BG38" s="195"/>
      <c r="BH38" s="9"/>
      <c r="BI38" s="9"/>
      <c r="BJ38" s="9">
        <f t="shared" si="15"/>
        <v>0</v>
      </c>
      <c r="BK38" s="197"/>
      <c r="BL38" s="195"/>
      <c r="BM38" s="9"/>
      <c r="BN38" s="9"/>
      <c r="BO38" s="9">
        <f t="shared" si="16"/>
        <v>0</v>
      </c>
      <c r="BP38" s="197"/>
      <c r="BQ38" s="195"/>
      <c r="BR38" s="9"/>
      <c r="BS38" s="9"/>
      <c r="BT38" s="9">
        <f t="shared" si="17"/>
        <v>0</v>
      </c>
      <c r="BU38" s="197"/>
      <c r="BV38" s="195"/>
      <c r="BW38" s="9"/>
      <c r="BX38" s="9"/>
      <c r="BY38" s="9">
        <f t="shared" si="18"/>
        <v>0</v>
      </c>
      <c r="BZ38" s="197"/>
    </row>
    <row r="39" spans="1:78">
      <c r="A39" s="201">
        <v>12</v>
      </c>
      <c r="B39" s="419"/>
      <c r="C39" s="292" t="s">
        <v>274</v>
      </c>
      <c r="D39" s="195"/>
      <c r="E39" s="9"/>
      <c r="F39" s="9"/>
      <c r="G39" s="9">
        <f t="shared" si="19"/>
        <v>0</v>
      </c>
      <c r="H39" s="197"/>
      <c r="I39" s="195"/>
      <c r="J39" s="9"/>
      <c r="K39" s="9"/>
      <c r="L39" s="9">
        <f t="shared" si="7"/>
        <v>0</v>
      </c>
      <c r="M39" s="197"/>
      <c r="N39" s="195"/>
      <c r="O39" s="9"/>
      <c r="P39" s="9"/>
      <c r="Q39" s="9">
        <f t="shared" si="8"/>
        <v>0</v>
      </c>
      <c r="R39" s="197"/>
      <c r="S39" s="195"/>
      <c r="T39" s="9"/>
      <c r="U39" s="9"/>
      <c r="V39" s="9">
        <f t="shared" si="9"/>
        <v>0</v>
      </c>
      <c r="W39" s="197"/>
      <c r="X39" s="195"/>
      <c r="Y39" s="9"/>
      <c r="Z39" s="9"/>
      <c r="AA39" s="9">
        <f t="shared" si="10"/>
        <v>0</v>
      </c>
      <c r="AB39" s="197"/>
      <c r="AC39" s="195"/>
      <c r="AD39" s="9"/>
      <c r="AE39" s="9"/>
      <c r="AF39" s="9">
        <f t="shared" si="20"/>
        <v>0</v>
      </c>
      <c r="AG39" s="373"/>
      <c r="AH39" s="381"/>
      <c r="AI39" s="382"/>
      <c r="AJ39" s="382"/>
      <c r="AK39" s="382">
        <f t="shared" si="21"/>
        <v>0</v>
      </c>
      <c r="AL39" s="383"/>
      <c r="AM39" s="370"/>
      <c r="AN39" s="9"/>
      <c r="AO39" s="9"/>
      <c r="AP39" s="9">
        <f t="shared" si="11"/>
        <v>0</v>
      </c>
      <c r="AQ39" s="197"/>
      <c r="AR39" s="195"/>
      <c r="AS39" s="9"/>
      <c r="AT39" s="9"/>
      <c r="AU39" s="9">
        <f t="shared" si="12"/>
        <v>0</v>
      </c>
      <c r="AV39" s="197"/>
      <c r="AW39" s="195">
        <v>1</v>
      </c>
      <c r="AX39" s="9"/>
      <c r="AY39" s="9"/>
      <c r="AZ39" s="9">
        <f t="shared" si="13"/>
        <v>1</v>
      </c>
      <c r="BA39" s="197"/>
      <c r="BB39" s="195"/>
      <c r="BC39" s="9"/>
      <c r="BD39" s="9"/>
      <c r="BE39" s="9">
        <f t="shared" si="14"/>
        <v>0</v>
      </c>
      <c r="BF39" s="197"/>
      <c r="BG39" s="195"/>
      <c r="BH39" s="9"/>
      <c r="BI39" s="9"/>
      <c r="BJ39" s="9">
        <f t="shared" si="15"/>
        <v>0</v>
      </c>
      <c r="BK39" s="197"/>
      <c r="BL39" s="195"/>
      <c r="BM39" s="9"/>
      <c r="BN39" s="9"/>
      <c r="BO39" s="9">
        <f t="shared" si="16"/>
        <v>0</v>
      </c>
      <c r="BP39" s="197"/>
      <c r="BQ39" s="195"/>
      <c r="BR39" s="9"/>
      <c r="BS39" s="9"/>
      <c r="BT39" s="9">
        <f t="shared" si="17"/>
        <v>0</v>
      </c>
      <c r="BU39" s="197"/>
      <c r="BV39" s="195"/>
      <c r="BW39" s="9"/>
      <c r="BX39" s="9"/>
      <c r="BY39" s="9">
        <f t="shared" si="18"/>
        <v>0</v>
      </c>
      <c r="BZ39" s="197"/>
    </row>
    <row r="40" spans="1:78">
      <c r="A40" s="201">
        <v>13</v>
      </c>
      <c r="B40" s="419"/>
      <c r="C40" s="292" t="s">
        <v>275</v>
      </c>
      <c r="D40" s="195"/>
      <c r="E40" s="9"/>
      <c r="F40" s="9"/>
      <c r="G40" s="9">
        <f t="shared" si="19"/>
        <v>0</v>
      </c>
      <c r="H40" s="197"/>
      <c r="I40" s="195"/>
      <c r="J40" s="9"/>
      <c r="K40" s="9"/>
      <c r="L40" s="9">
        <f t="shared" si="7"/>
        <v>0</v>
      </c>
      <c r="M40" s="197"/>
      <c r="N40" s="195"/>
      <c r="O40" s="9"/>
      <c r="P40" s="9"/>
      <c r="Q40" s="9">
        <f t="shared" si="8"/>
        <v>0</v>
      </c>
      <c r="R40" s="197"/>
      <c r="S40" s="195"/>
      <c r="T40" s="9"/>
      <c r="U40" s="9"/>
      <c r="V40" s="9">
        <f t="shared" si="9"/>
        <v>0</v>
      </c>
      <c r="W40" s="197"/>
      <c r="X40" s="195"/>
      <c r="Y40" s="9"/>
      <c r="Z40" s="9"/>
      <c r="AA40" s="9">
        <f t="shared" si="10"/>
        <v>0</v>
      </c>
      <c r="AB40" s="197"/>
      <c r="AC40" s="195"/>
      <c r="AD40" s="9"/>
      <c r="AE40" s="9"/>
      <c r="AF40" s="9">
        <f t="shared" si="20"/>
        <v>0</v>
      </c>
      <c r="AG40" s="373"/>
      <c r="AH40" s="381"/>
      <c r="AI40" s="382"/>
      <c r="AJ40" s="382"/>
      <c r="AK40" s="382">
        <f t="shared" si="21"/>
        <v>0</v>
      </c>
      <c r="AL40" s="383"/>
      <c r="AM40" s="370"/>
      <c r="AN40" s="9"/>
      <c r="AO40" s="9"/>
      <c r="AP40" s="9">
        <f t="shared" si="11"/>
        <v>0</v>
      </c>
      <c r="AQ40" s="197"/>
      <c r="AR40" s="195"/>
      <c r="AS40" s="9"/>
      <c r="AT40" s="9"/>
      <c r="AU40" s="9">
        <f t="shared" si="12"/>
        <v>0</v>
      </c>
      <c r="AV40" s="197"/>
      <c r="AW40" s="195">
        <v>1</v>
      </c>
      <c r="AX40" s="9"/>
      <c r="AY40" s="9"/>
      <c r="AZ40" s="9">
        <f t="shared" si="13"/>
        <v>1</v>
      </c>
      <c r="BA40" s="197"/>
      <c r="BB40" s="195"/>
      <c r="BC40" s="9"/>
      <c r="BD40" s="9"/>
      <c r="BE40" s="9">
        <f t="shared" si="14"/>
        <v>0</v>
      </c>
      <c r="BF40" s="197"/>
      <c r="BG40" s="195"/>
      <c r="BH40" s="9"/>
      <c r="BI40" s="9"/>
      <c r="BJ40" s="9">
        <f t="shared" si="15"/>
        <v>0</v>
      </c>
      <c r="BK40" s="197"/>
      <c r="BL40" s="195"/>
      <c r="BM40" s="9"/>
      <c r="BN40" s="9"/>
      <c r="BO40" s="9">
        <f t="shared" si="16"/>
        <v>0</v>
      </c>
      <c r="BP40" s="197"/>
      <c r="BQ40" s="195"/>
      <c r="BR40" s="9"/>
      <c r="BS40" s="9"/>
      <c r="BT40" s="9">
        <f t="shared" si="17"/>
        <v>0</v>
      </c>
      <c r="BU40" s="197"/>
      <c r="BV40" s="195"/>
      <c r="BW40" s="9"/>
      <c r="BX40" s="9"/>
      <c r="BY40" s="9">
        <f t="shared" si="18"/>
        <v>0</v>
      </c>
      <c r="BZ40" s="197"/>
    </row>
    <row r="41" spans="1:78">
      <c r="A41" s="201">
        <v>14</v>
      </c>
      <c r="B41" s="419"/>
      <c r="C41" s="292" t="s">
        <v>276</v>
      </c>
      <c r="D41" s="195"/>
      <c r="E41" s="9"/>
      <c r="F41" s="9"/>
      <c r="G41" s="9">
        <f t="shared" si="19"/>
        <v>0</v>
      </c>
      <c r="H41" s="197"/>
      <c r="I41" s="195"/>
      <c r="J41" s="9"/>
      <c r="K41" s="9"/>
      <c r="L41" s="9">
        <f t="shared" si="7"/>
        <v>0</v>
      </c>
      <c r="M41" s="197"/>
      <c r="N41" s="195"/>
      <c r="O41" s="9"/>
      <c r="P41" s="9"/>
      <c r="Q41" s="9">
        <f t="shared" si="8"/>
        <v>0</v>
      </c>
      <c r="R41" s="197"/>
      <c r="S41" s="195"/>
      <c r="T41" s="9"/>
      <c r="U41" s="9"/>
      <c r="V41" s="9">
        <f t="shared" si="9"/>
        <v>0</v>
      </c>
      <c r="W41" s="197"/>
      <c r="X41" s="195"/>
      <c r="Y41" s="9"/>
      <c r="Z41" s="9"/>
      <c r="AA41" s="9">
        <f t="shared" si="10"/>
        <v>0</v>
      </c>
      <c r="AB41" s="197"/>
      <c r="AC41" s="195"/>
      <c r="AD41" s="9"/>
      <c r="AE41" s="9"/>
      <c r="AF41" s="9">
        <f t="shared" si="20"/>
        <v>0</v>
      </c>
      <c r="AG41" s="373"/>
      <c r="AH41" s="381"/>
      <c r="AI41" s="382"/>
      <c r="AJ41" s="382"/>
      <c r="AK41" s="382">
        <f t="shared" si="21"/>
        <v>0</v>
      </c>
      <c r="AL41" s="383"/>
      <c r="AM41" s="370"/>
      <c r="AN41" s="9"/>
      <c r="AO41" s="9"/>
      <c r="AP41" s="9">
        <f t="shared" si="11"/>
        <v>0</v>
      </c>
      <c r="AQ41" s="197"/>
      <c r="AR41" s="195"/>
      <c r="AS41" s="9"/>
      <c r="AT41" s="9"/>
      <c r="AU41" s="9">
        <f t="shared" si="12"/>
        <v>0</v>
      </c>
      <c r="AV41" s="197"/>
      <c r="AW41" s="195">
        <v>1</v>
      </c>
      <c r="AX41" s="9"/>
      <c r="AY41" s="9"/>
      <c r="AZ41" s="9">
        <f t="shared" si="13"/>
        <v>1</v>
      </c>
      <c r="BA41" s="197"/>
      <c r="BB41" s="195"/>
      <c r="BC41" s="9"/>
      <c r="BD41" s="9"/>
      <c r="BE41" s="9">
        <f t="shared" si="14"/>
        <v>0</v>
      </c>
      <c r="BF41" s="197"/>
      <c r="BG41" s="195"/>
      <c r="BH41" s="9"/>
      <c r="BI41" s="9"/>
      <c r="BJ41" s="9">
        <f t="shared" si="15"/>
        <v>0</v>
      </c>
      <c r="BK41" s="197"/>
      <c r="BL41" s="195"/>
      <c r="BM41" s="9"/>
      <c r="BN41" s="9"/>
      <c r="BO41" s="9">
        <f t="shared" si="16"/>
        <v>0</v>
      </c>
      <c r="BP41" s="197"/>
      <c r="BQ41" s="195"/>
      <c r="BR41" s="9"/>
      <c r="BS41" s="9"/>
      <c r="BT41" s="9">
        <f t="shared" si="17"/>
        <v>0</v>
      </c>
      <c r="BU41" s="197"/>
      <c r="BV41" s="195"/>
      <c r="BW41" s="9"/>
      <c r="BX41" s="9"/>
      <c r="BY41" s="9">
        <f t="shared" si="18"/>
        <v>0</v>
      </c>
      <c r="BZ41" s="197"/>
    </row>
    <row r="42" spans="1:78">
      <c r="A42" s="201">
        <v>15</v>
      </c>
      <c r="B42" s="419"/>
      <c r="C42" s="292" t="s">
        <v>277</v>
      </c>
      <c r="D42" s="195"/>
      <c r="E42" s="9"/>
      <c r="F42" s="9"/>
      <c r="G42" s="9">
        <f t="shared" si="19"/>
        <v>0</v>
      </c>
      <c r="H42" s="197"/>
      <c r="I42" s="195"/>
      <c r="J42" s="9"/>
      <c r="K42" s="9"/>
      <c r="L42" s="9">
        <f t="shared" si="7"/>
        <v>0</v>
      </c>
      <c r="M42" s="197"/>
      <c r="N42" s="195"/>
      <c r="O42" s="9"/>
      <c r="P42" s="9"/>
      <c r="Q42" s="9">
        <f t="shared" si="8"/>
        <v>0</v>
      </c>
      <c r="R42" s="197"/>
      <c r="S42" s="195"/>
      <c r="T42" s="9"/>
      <c r="U42" s="9"/>
      <c r="V42" s="9">
        <f t="shared" si="9"/>
        <v>0</v>
      </c>
      <c r="W42" s="197"/>
      <c r="X42" s="195"/>
      <c r="Y42" s="9"/>
      <c r="Z42" s="9"/>
      <c r="AA42" s="9">
        <f t="shared" si="10"/>
        <v>0</v>
      </c>
      <c r="AB42" s="197"/>
      <c r="AC42" s="195"/>
      <c r="AD42" s="9"/>
      <c r="AE42" s="9"/>
      <c r="AF42" s="9">
        <f t="shared" si="20"/>
        <v>0</v>
      </c>
      <c r="AG42" s="373"/>
      <c r="AH42" s="381"/>
      <c r="AI42" s="382"/>
      <c r="AJ42" s="382"/>
      <c r="AK42" s="382">
        <f t="shared" si="21"/>
        <v>0</v>
      </c>
      <c r="AL42" s="383"/>
      <c r="AM42" s="370"/>
      <c r="AN42" s="9"/>
      <c r="AO42" s="9"/>
      <c r="AP42" s="9">
        <f t="shared" si="11"/>
        <v>0</v>
      </c>
      <c r="AQ42" s="197"/>
      <c r="AR42" s="195"/>
      <c r="AS42" s="9"/>
      <c r="AT42" s="9"/>
      <c r="AU42" s="9">
        <f t="shared" si="12"/>
        <v>0</v>
      </c>
      <c r="AV42" s="197"/>
      <c r="AW42" s="195">
        <v>1</v>
      </c>
      <c r="AX42" s="9"/>
      <c r="AY42" s="9"/>
      <c r="AZ42" s="9">
        <f t="shared" si="13"/>
        <v>1</v>
      </c>
      <c r="BA42" s="197"/>
      <c r="BB42" s="195"/>
      <c r="BC42" s="9"/>
      <c r="BD42" s="9"/>
      <c r="BE42" s="9">
        <f t="shared" si="14"/>
        <v>0</v>
      </c>
      <c r="BF42" s="197"/>
      <c r="BG42" s="195"/>
      <c r="BH42" s="9"/>
      <c r="BI42" s="9"/>
      <c r="BJ42" s="9">
        <f t="shared" si="15"/>
        <v>0</v>
      </c>
      <c r="BK42" s="197"/>
      <c r="BL42" s="195"/>
      <c r="BM42" s="9"/>
      <c r="BN42" s="9"/>
      <c r="BO42" s="9">
        <f t="shared" si="16"/>
        <v>0</v>
      </c>
      <c r="BP42" s="197"/>
      <c r="BQ42" s="195"/>
      <c r="BR42" s="9"/>
      <c r="BS42" s="9"/>
      <c r="BT42" s="9">
        <f t="shared" si="17"/>
        <v>0</v>
      </c>
      <c r="BU42" s="197"/>
      <c r="BV42" s="195"/>
      <c r="BW42" s="9"/>
      <c r="BX42" s="9"/>
      <c r="BY42" s="9">
        <f t="shared" si="18"/>
        <v>0</v>
      </c>
      <c r="BZ42" s="197"/>
    </row>
    <row r="43" spans="1:78">
      <c r="A43" s="201">
        <v>16</v>
      </c>
      <c r="B43" s="419"/>
      <c r="C43" s="292" t="s">
        <v>278</v>
      </c>
      <c r="D43" s="195"/>
      <c r="E43" s="9"/>
      <c r="F43" s="9"/>
      <c r="G43" s="9">
        <f t="shared" si="19"/>
        <v>0</v>
      </c>
      <c r="H43" s="197"/>
      <c r="I43" s="195"/>
      <c r="J43" s="9"/>
      <c r="K43" s="9"/>
      <c r="L43" s="9">
        <f t="shared" si="7"/>
        <v>0</v>
      </c>
      <c r="M43" s="197"/>
      <c r="N43" s="195"/>
      <c r="O43" s="9"/>
      <c r="P43" s="9"/>
      <c r="Q43" s="9">
        <f t="shared" si="8"/>
        <v>0</v>
      </c>
      <c r="R43" s="197"/>
      <c r="S43" s="195"/>
      <c r="T43" s="9"/>
      <c r="U43" s="9"/>
      <c r="V43" s="9">
        <f t="shared" si="9"/>
        <v>0</v>
      </c>
      <c r="W43" s="197"/>
      <c r="X43" s="195"/>
      <c r="Y43" s="9"/>
      <c r="Z43" s="9"/>
      <c r="AA43" s="9">
        <f t="shared" si="10"/>
        <v>0</v>
      </c>
      <c r="AB43" s="197"/>
      <c r="AC43" s="195"/>
      <c r="AD43" s="9"/>
      <c r="AE43" s="9"/>
      <c r="AF43" s="9">
        <f t="shared" si="20"/>
        <v>0</v>
      </c>
      <c r="AG43" s="373"/>
      <c r="AH43" s="381"/>
      <c r="AI43" s="382"/>
      <c r="AJ43" s="382"/>
      <c r="AK43" s="382">
        <f t="shared" si="21"/>
        <v>0</v>
      </c>
      <c r="AL43" s="383"/>
      <c r="AM43" s="370"/>
      <c r="AN43" s="9"/>
      <c r="AO43" s="9"/>
      <c r="AP43" s="9">
        <f t="shared" si="11"/>
        <v>0</v>
      </c>
      <c r="AQ43" s="197"/>
      <c r="AR43" s="195"/>
      <c r="AS43" s="9"/>
      <c r="AT43" s="9"/>
      <c r="AU43" s="9">
        <f t="shared" si="12"/>
        <v>0</v>
      </c>
      <c r="AV43" s="197"/>
      <c r="AW43" s="195">
        <v>1</v>
      </c>
      <c r="AX43" s="9"/>
      <c r="AY43" s="9"/>
      <c r="AZ43" s="9">
        <f t="shared" si="13"/>
        <v>1</v>
      </c>
      <c r="BA43" s="197"/>
      <c r="BB43" s="195"/>
      <c r="BC43" s="9"/>
      <c r="BD43" s="9"/>
      <c r="BE43" s="9">
        <f t="shared" si="14"/>
        <v>0</v>
      </c>
      <c r="BF43" s="197"/>
      <c r="BG43" s="195"/>
      <c r="BH43" s="9"/>
      <c r="BI43" s="9"/>
      <c r="BJ43" s="9">
        <f t="shared" si="15"/>
        <v>0</v>
      </c>
      <c r="BK43" s="197"/>
      <c r="BL43" s="195"/>
      <c r="BM43" s="9"/>
      <c r="BN43" s="9"/>
      <c r="BO43" s="9">
        <f t="shared" si="16"/>
        <v>0</v>
      </c>
      <c r="BP43" s="197"/>
      <c r="BQ43" s="195"/>
      <c r="BR43" s="9"/>
      <c r="BS43" s="9"/>
      <c r="BT43" s="9">
        <f t="shared" si="17"/>
        <v>0</v>
      </c>
      <c r="BU43" s="197"/>
      <c r="BV43" s="195"/>
      <c r="BW43" s="9"/>
      <c r="BX43" s="9"/>
      <c r="BY43" s="9">
        <f t="shared" si="18"/>
        <v>0</v>
      </c>
      <c r="BZ43" s="197"/>
    </row>
    <row r="44" spans="1:78">
      <c r="A44" s="201">
        <v>17</v>
      </c>
      <c r="B44" s="419"/>
      <c r="C44" s="292" t="s">
        <v>279</v>
      </c>
      <c r="D44" s="195"/>
      <c r="E44" s="9"/>
      <c r="F44" s="9"/>
      <c r="G44" s="9">
        <f t="shared" si="19"/>
        <v>0</v>
      </c>
      <c r="H44" s="197"/>
      <c r="I44" s="195"/>
      <c r="J44" s="9"/>
      <c r="K44" s="9"/>
      <c r="L44" s="9">
        <f t="shared" si="7"/>
        <v>0</v>
      </c>
      <c r="M44" s="197"/>
      <c r="N44" s="195"/>
      <c r="O44" s="9"/>
      <c r="P44" s="9"/>
      <c r="Q44" s="9">
        <f t="shared" si="8"/>
        <v>0</v>
      </c>
      <c r="R44" s="197"/>
      <c r="S44" s="195"/>
      <c r="T44" s="9"/>
      <c r="U44" s="9"/>
      <c r="V44" s="9">
        <f t="shared" si="9"/>
        <v>0</v>
      </c>
      <c r="W44" s="197"/>
      <c r="X44" s="195"/>
      <c r="Y44" s="9"/>
      <c r="Z44" s="9"/>
      <c r="AA44" s="9">
        <f t="shared" si="10"/>
        <v>0</v>
      </c>
      <c r="AB44" s="197"/>
      <c r="AC44" s="195"/>
      <c r="AD44" s="9"/>
      <c r="AE44" s="9"/>
      <c r="AF44" s="9">
        <f t="shared" si="20"/>
        <v>0</v>
      </c>
      <c r="AG44" s="373"/>
      <c r="AH44" s="381"/>
      <c r="AI44" s="382"/>
      <c r="AJ44" s="382"/>
      <c r="AK44" s="382">
        <f t="shared" si="21"/>
        <v>0</v>
      </c>
      <c r="AL44" s="383"/>
      <c r="AM44" s="370"/>
      <c r="AN44" s="9"/>
      <c r="AO44" s="9"/>
      <c r="AP44" s="9">
        <f t="shared" si="11"/>
        <v>0</v>
      </c>
      <c r="AQ44" s="197"/>
      <c r="AR44" s="195"/>
      <c r="AS44" s="9"/>
      <c r="AT44" s="9"/>
      <c r="AU44" s="9">
        <f t="shared" si="12"/>
        <v>0</v>
      </c>
      <c r="AV44" s="197"/>
      <c r="AW44" s="195">
        <v>1</v>
      </c>
      <c r="AX44" s="9"/>
      <c r="AY44" s="9"/>
      <c r="AZ44" s="9">
        <f t="shared" si="13"/>
        <v>1</v>
      </c>
      <c r="BA44" s="197"/>
      <c r="BB44" s="195"/>
      <c r="BC44" s="9"/>
      <c r="BD44" s="9"/>
      <c r="BE44" s="9">
        <f t="shared" si="14"/>
        <v>0</v>
      </c>
      <c r="BF44" s="197"/>
      <c r="BG44" s="195"/>
      <c r="BH44" s="9"/>
      <c r="BI44" s="9"/>
      <c r="BJ44" s="9">
        <f t="shared" si="15"/>
        <v>0</v>
      </c>
      <c r="BK44" s="197"/>
      <c r="BL44" s="195"/>
      <c r="BM44" s="9"/>
      <c r="BN44" s="9"/>
      <c r="BO44" s="9">
        <f t="shared" si="16"/>
        <v>0</v>
      </c>
      <c r="BP44" s="197"/>
      <c r="BQ44" s="195"/>
      <c r="BR44" s="9"/>
      <c r="BS44" s="9"/>
      <c r="BT44" s="9">
        <f t="shared" si="17"/>
        <v>0</v>
      </c>
      <c r="BU44" s="197"/>
      <c r="BV44" s="195"/>
      <c r="BW44" s="9"/>
      <c r="BX44" s="9"/>
      <c r="BY44" s="9">
        <f t="shared" si="18"/>
        <v>0</v>
      </c>
      <c r="BZ44" s="197"/>
    </row>
    <row r="45" spans="1:78">
      <c r="A45" s="201">
        <v>18</v>
      </c>
      <c r="B45" s="419"/>
      <c r="C45" s="292" t="s">
        <v>280</v>
      </c>
      <c r="D45" s="195"/>
      <c r="E45" s="9"/>
      <c r="F45" s="9"/>
      <c r="G45" s="9">
        <f t="shared" si="19"/>
        <v>0</v>
      </c>
      <c r="H45" s="197"/>
      <c r="I45" s="195"/>
      <c r="J45" s="9"/>
      <c r="K45" s="9"/>
      <c r="L45" s="9">
        <f t="shared" si="7"/>
        <v>0</v>
      </c>
      <c r="M45" s="197"/>
      <c r="N45" s="195"/>
      <c r="O45" s="9"/>
      <c r="P45" s="9"/>
      <c r="Q45" s="9">
        <f t="shared" si="8"/>
        <v>0</v>
      </c>
      <c r="R45" s="197"/>
      <c r="S45" s="195"/>
      <c r="T45" s="9"/>
      <c r="U45" s="9"/>
      <c r="V45" s="9">
        <f t="shared" si="9"/>
        <v>0</v>
      </c>
      <c r="W45" s="197"/>
      <c r="X45" s="195"/>
      <c r="Y45" s="9"/>
      <c r="Z45" s="9"/>
      <c r="AA45" s="9">
        <f t="shared" si="10"/>
        <v>0</v>
      </c>
      <c r="AB45" s="197"/>
      <c r="AC45" s="195"/>
      <c r="AD45" s="9"/>
      <c r="AE45" s="9"/>
      <c r="AF45" s="9">
        <f t="shared" si="20"/>
        <v>0</v>
      </c>
      <c r="AG45" s="373"/>
      <c r="AH45" s="381"/>
      <c r="AI45" s="382"/>
      <c r="AJ45" s="382"/>
      <c r="AK45" s="382">
        <f t="shared" si="21"/>
        <v>0</v>
      </c>
      <c r="AL45" s="383"/>
      <c r="AM45" s="370"/>
      <c r="AN45" s="9"/>
      <c r="AO45" s="9"/>
      <c r="AP45" s="9">
        <f t="shared" si="11"/>
        <v>0</v>
      </c>
      <c r="AQ45" s="197"/>
      <c r="AR45" s="195"/>
      <c r="AS45" s="9"/>
      <c r="AT45" s="9"/>
      <c r="AU45" s="9">
        <f t="shared" si="12"/>
        <v>0</v>
      </c>
      <c r="AV45" s="197"/>
      <c r="AW45" s="195">
        <v>1</v>
      </c>
      <c r="AX45" s="9"/>
      <c r="AY45" s="9"/>
      <c r="AZ45" s="9">
        <f t="shared" si="13"/>
        <v>1</v>
      </c>
      <c r="BA45" s="197"/>
      <c r="BB45" s="195"/>
      <c r="BC45" s="9"/>
      <c r="BD45" s="9"/>
      <c r="BE45" s="9">
        <f t="shared" si="14"/>
        <v>0</v>
      </c>
      <c r="BF45" s="197"/>
      <c r="BG45" s="195"/>
      <c r="BH45" s="9"/>
      <c r="BI45" s="9"/>
      <c r="BJ45" s="9">
        <f t="shared" si="15"/>
        <v>0</v>
      </c>
      <c r="BK45" s="197"/>
      <c r="BL45" s="195"/>
      <c r="BM45" s="9"/>
      <c r="BN45" s="9"/>
      <c r="BO45" s="9">
        <f t="shared" si="16"/>
        <v>0</v>
      </c>
      <c r="BP45" s="197"/>
      <c r="BQ45" s="195"/>
      <c r="BR45" s="9"/>
      <c r="BS45" s="9"/>
      <c r="BT45" s="9">
        <f t="shared" si="17"/>
        <v>0</v>
      </c>
      <c r="BU45" s="197"/>
      <c r="BV45" s="195"/>
      <c r="BW45" s="9"/>
      <c r="BX45" s="9"/>
      <c r="BY45" s="9">
        <f t="shared" si="18"/>
        <v>0</v>
      </c>
      <c r="BZ45" s="197"/>
    </row>
    <row r="46" spans="1:78">
      <c r="A46" s="201">
        <v>19</v>
      </c>
      <c r="B46" s="419"/>
      <c r="C46" s="292" t="s">
        <v>281</v>
      </c>
      <c r="D46" s="195"/>
      <c r="E46" s="9"/>
      <c r="F46" s="9"/>
      <c r="G46" s="9">
        <f t="shared" si="19"/>
        <v>0</v>
      </c>
      <c r="H46" s="197"/>
      <c r="I46" s="195"/>
      <c r="J46" s="9"/>
      <c r="K46" s="9"/>
      <c r="L46" s="9">
        <f t="shared" si="7"/>
        <v>0</v>
      </c>
      <c r="M46" s="197"/>
      <c r="N46" s="195"/>
      <c r="O46" s="9"/>
      <c r="P46" s="9"/>
      <c r="Q46" s="9">
        <f t="shared" si="8"/>
        <v>0</v>
      </c>
      <c r="R46" s="197"/>
      <c r="S46" s="195"/>
      <c r="T46" s="9"/>
      <c r="U46" s="9"/>
      <c r="V46" s="9">
        <f t="shared" si="9"/>
        <v>0</v>
      </c>
      <c r="W46" s="197"/>
      <c r="X46" s="195"/>
      <c r="Y46" s="9"/>
      <c r="Z46" s="9"/>
      <c r="AA46" s="9">
        <f t="shared" si="10"/>
        <v>0</v>
      </c>
      <c r="AB46" s="197"/>
      <c r="AC46" s="195"/>
      <c r="AD46" s="9"/>
      <c r="AE46" s="9"/>
      <c r="AF46" s="9">
        <f t="shared" si="20"/>
        <v>0</v>
      </c>
      <c r="AG46" s="373"/>
      <c r="AH46" s="381"/>
      <c r="AI46" s="382"/>
      <c r="AJ46" s="382"/>
      <c r="AK46" s="382">
        <f t="shared" si="21"/>
        <v>0</v>
      </c>
      <c r="AL46" s="383"/>
      <c r="AM46" s="370"/>
      <c r="AN46" s="9"/>
      <c r="AO46" s="9"/>
      <c r="AP46" s="9">
        <f t="shared" si="11"/>
        <v>0</v>
      </c>
      <c r="AQ46" s="197"/>
      <c r="AR46" s="195"/>
      <c r="AS46" s="9"/>
      <c r="AT46" s="9"/>
      <c r="AU46" s="9">
        <f t="shared" si="12"/>
        <v>0</v>
      </c>
      <c r="AV46" s="197"/>
      <c r="AW46" s="195">
        <v>1</v>
      </c>
      <c r="AX46" s="9"/>
      <c r="AY46" s="9"/>
      <c r="AZ46" s="9">
        <f t="shared" si="13"/>
        <v>1</v>
      </c>
      <c r="BA46" s="197"/>
      <c r="BB46" s="195"/>
      <c r="BC46" s="9"/>
      <c r="BD46" s="9"/>
      <c r="BE46" s="9">
        <f t="shared" si="14"/>
        <v>0</v>
      </c>
      <c r="BF46" s="197"/>
      <c r="BG46" s="195"/>
      <c r="BH46" s="9"/>
      <c r="BI46" s="9"/>
      <c r="BJ46" s="9">
        <f t="shared" si="15"/>
        <v>0</v>
      </c>
      <c r="BK46" s="197"/>
      <c r="BL46" s="195"/>
      <c r="BM46" s="9"/>
      <c r="BN46" s="9"/>
      <c r="BO46" s="9">
        <f t="shared" si="16"/>
        <v>0</v>
      </c>
      <c r="BP46" s="197"/>
      <c r="BQ46" s="195"/>
      <c r="BR46" s="9"/>
      <c r="BS46" s="9"/>
      <c r="BT46" s="9">
        <f t="shared" si="17"/>
        <v>0</v>
      </c>
      <c r="BU46" s="197"/>
      <c r="BV46" s="195"/>
      <c r="BW46" s="9"/>
      <c r="BX46" s="9"/>
      <c r="BY46" s="9">
        <f t="shared" si="18"/>
        <v>0</v>
      </c>
      <c r="BZ46" s="197"/>
    </row>
    <row r="47" spans="1:78">
      <c r="A47" s="201">
        <v>20</v>
      </c>
      <c r="B47" s="419"/>
      <c r="C47" s="292" t="s">
        <v>282</v>
      </c>
      <c r="D47" s="195"/>
      <c r="E47" s="9"/>
      <c r="F47" s="9"/>
      <c r="G47" s="9">
        <f t="shared" si="19"/>
        <v>0</v>
      </c>
      <c r="H47" s="197"/>
      <c r="I47" s="195"/>
      <c r="J47" s="9"/>
      <c r="K47" s="9"/>
      <c r="L47" s="9">
        <f t="shared" si="7"/>
        <v>0</v>
      </c>
      <c r="M47" s="197"/>
      <c r="N47" s="195"/>
      <c r="O47" s="9"/>
      <c r="P47" s="9"/>
      <c r="Q47" s="9">
        <f t="shared" si="8"/>
        <v>0</v>
      </c>
      <c r="R47" s="197"/>
      <c r="S47" s="195"/>
      <c r="T47" s="9"/>
      <c r="U47" s="9"/>
      <c r="V47" s="9">
        <f t="shared" si="9"/>
        <v>0</v>
      </c>
      <c r="W47" s="197"/>
      <c r="X47" s="195"/>
      <c r="Y47" s="9"/>
      <c r="Z47" s="9"/>
      <c r="AA47" s="9">
        <f t="shared" si="10"/>
        <v>0</v>
      </c>
      <c r="AB47" s="197"/>
      <c r="AC47" s="195"/>
      <c r="AD47" s="9"/>
      <c r="AE47" s="9"/>
      <c r="AF47" s="9">
        <f t="shared" si="20"/>
        <v>0</v>
      </c>
      <c r="AG47" s="373"/>
      <c r="AH47" s="381"/>
      <c r="AI47" s="382"/>
      <c r="AJ47" s="382"/>
      <c r="AK47" s="382">
        <f t="shared" si="21"/>
        <v>0</v>
      </c>
      <c r="AL47" s="383"/>
      <c r="AM47" s="370"/>
      <c r="AN47" s="9"/>
      <c r="AO47" s="9"/>
      <c r="AP47" s="9">
        <f t="shared" si="11"/>
        <v>0</v>
      </c>
      <c r="AQ47" s="197"/>
      <c r="AR47" s="195"/>
      <c r="AS47" s="9"/>
      <c r="AT47" s="9"/>
      <c r="AU47" s="9">
        <f t="shared" si="12"/>
        <v>0</v>
      </c>
      <c r="AV47" s="197"/>
      <c r="AW47" s="195">
        <v>1</v>
      </c>
      <c r="AX47" s="9"/>
      <c r="AY47" s="9"/>
      <c r="AZ47" s="9">
        <f t="shared" si="13"/>
        <v>1</v>
      </c>
      <c r="BA47" s="197"/>
      <c r="BB47" s="195"/>
      <c r="BC47" s="9"/>
      <c r="BD47" s="9"/>
      <c r="BE47" s="9">
        <f t="shared" si="14"/>
        <v>0</v>
      </c>
      <c r="BF47" s="197"/>
      <c r="BG47" s="195"/>
      <c r="BH47" s="9"/>
      <c r="BI47" s="9"/>
      <c r="BJ47" s="9">
        <f t="shared" si="15"/>
        <v>0</v>
      </c>
      <c r="BK47" s="197"/>
      <c r="BL47" s="195"/>
      <c r="BM47" s="9"/>
      <c r="BN47" s="9"/>
      <c r="BO47" s="9">
        <f t="shared" si="16"/>
        <v>0</v>
      </c>
      <c r="BP47" s="197"/>
      <c r="BQ47" s="195"/>
      <c r="BR47" s="9"/>
      <c r="BS47" s="9"/>
      <c r="BT47" s="9">
        <f t="shared" si="17"/>
        <v>0</v>
      </c>
      <c r="BU47" s="197"/>
      <c r="BV47" s="195"/>
      <c r="BW47" s="9"/>
      <c r="BX47" s="9"/>
      <c r="BY47" s="9">
        <f t="shared" si="18"/>
        <v>0</v>
      </c>
      <c r="BZ47" s="197"/>
    </row>
    <row r="48" spans="1:78">
      <c r="A48" s="201">
        <v>21</v>
      </c>
      <c r="B48" s="419"/>
      <c r="C48" s="292" t="s">
        <v>283</v>
      </c>
      <c r="D48" s="195"/>
      <c r="E48" s="9"/>
      <c r="F48" s="9"/>
      <c r="G48" s="9">
        <f t="shared" si="19"/>
        <v>0</v>
      </c>
      <c r="H48" s="197"/>
      <c r="I48" s="195"/>
      <c r="J48" s="9"/>
      <c r="K48" s="9"/>
      <c r="L48" s="9">
        <f t="shared" si="7"/>
        <v>0</v>
      </c>
      <c r="M48" s="197"/>
      <c r="N48" s="195"/>
      <c r="O48" s="9"/>
      <c r="P48" s="9"/>
      <c r="Q48" s="9">
        <f t="shared" si="8"/>
        <v>0</v>
      </c>
      <c r="R48" s="197"/>
      <c r="S48" s="195"/>
      <c r="T48" s="9"/>
      <c r="U48" s="9"/>
      <c r="V48" s="9">
        <f t="shared" si="9"/>
        <v>0</v>
      </c>
      <c r="W48" s="197"/>
      <c r="X48" s="195"/>
      <c r="Y48" s="9"/>
      <c r="Z48" s="9"/>
      <c r="AA48" s="9">
        <f t="shared" si="10"/>
        <v>0</v>
      </c>
      <c r="AB48" s="197"/>
      <c r="AC48" s="195"/>
      <c r="AD48" s="9"/>
      <c r="AE48" s="9"/>
      <c r="AF48" s="9">
        <f t="shared" si="20"/>
        <v>0</v>
      </c>
      <c r="AG48" s="373"/>
      <c r="AH48" s="381"/>
      <c r="AI48" s="382"/>
      <c r="AJ48" s="382"/>
      <c r="AK48" s="382">
        <f t="shared" si="21"/>
        <v>0</v>
      </c>
      <c r="AL48" s="383"/>
      <c r="AM48" s="370"/>
      <c r="AN48" s="9"/>
      <c r="AO48" s="9"/>
      <c r="AP48" s="9">
        <f t="shared" si="11"/>
        <v>0</v>
      </c>
      <c r="AQ48" s="197"/>
      <c r="AR48" s="195"/>
      <c r="AS48" s="9"/>
      <c r="AT48" s="9"/>
      <c r="AU48" s="9">
        <f t="shared" si="12"/>
        <v>0</v>
      </c>
      <c r="AV48" s="197"/>
      <c r="AW48" s="195">
        <v>1</v>
      </c>
      <c r="AX48" s="9"/>
      <c r="AY48" s="9"/>
      <c r="AZ48" s="9">
        <f t="shared" si="13"/>
        <v>1</v>
      </c>
      <c r="BA48" s="197"/>
      <c r="BB48" s="195"/>
      <c r="BC48" s="9"/>
      <c r="BD48" s="9"/>
      <c r="BE48" s="9">
        <f t="shared" si="14"/>
        <v>0</v>
      </c>
      <c r="BF48" s="197"/>
      <c r="BG48" s="195"/>
      <c r="BH48" s="9"/>
      <c r="BI48" s="9"/>
      <c r="BJ48" s="9">
        <f t="shared" si="15"/>
        <v>0</v>
      </c>
      <c r="BK48" s="197"/>
      <c r="BL48" s="195"/>
      <c r="BM48" s="9"/>
      <c r="BN48" s="9"/>
      <c r="BO48" s="9">
        <f t="shared" si="16"/>
        <v>0</v>
      </c>
      <c r="BP48" s="197"/>
      <c r="BQ48" s="195"/>
      <c r="BR48" s="9"/>
      <c r="BS48" s="9"/>
      <c r="BT48" s="9">
        <f t="shared" si="17"/>
        <v>0</v>
      </c>
      <c r="BU48" s="197"/>
      <c r="BV48" s="195"/>
      <c r="BW48" s="9"/>
      <c r="BX48" s="9"/>
      <c r="BY48" s="9">
        <f t="shared" si="18"/>
        <v>0</v>
      </c>
      <c r="BZ48" s="197"/>
    </row>
    <row r="49" spans="1:78">
      <c r="A49" s="201">
        <v>22</v>
      </c>
      <c r="B49" s="419"/>
      <c r="C49" s="292" t="s">
        <v>284</v>
      </c>
      <c r="D49" s="195"/>
      <c r="E49" s="9"/>
      <c r="F49" s="9"/>
      <c r="G49" s="9">
        <f t="shared" si="19"/>
        <v>0</v>
      </c>
      <c r="H49" s="197"/>
      <c r="I49" s="195"/>
      <c r="J49" s="9"/>
      <c r="K49" s="9"/>
      <c r="L49" s="9">
        <f t="shared" si="7"/>
        <v>0</v>
      </c>
      <c r="M49" s="197"/>
      <c r="N49" s="195"/>
      <c r="O49" s="9"/>
      <c r="P49" s="9"/>
      <c r="Q49" s="9">
        <f t="shared" si="8"/>
        <v>0</v>
      </c>
      <c r="R49" s="197"/>
      <c r="S49" s="195"/>
      <c r="T49" s="9"/>
      <c r="U49" s="9"/>
      <c r="V49" s="9">
        <f t="shared" si="9"/>
        <v>0</v>
      </c>
      <c r="W49" s="197"/>
      <c r="X49" s="195"/>
      <c r="Y49" s="9"/>
      <c r="Z49" s="9"/>
      <c r="AA49" s="9">
        <f t="shared" si="10"/>
        <v>0</v>
      </c>
      <c r="AB49" s="197"/>
      <c r="AC49" s="195"/>
      <c r="AD49" s="9"/>
      <c r="AE49" s="9"/>
      <c r="AF49" s="9">
        <f t="shared" si="20"/>
        <v>0</v>
      </c>
      <c r="AG49" s="373"/>
      <c r="AH49" s="381"/>
      <c r="AI49" s="382"/>
      <c r="AJ49" s="382"/>
      <c r="AK49" s="382">
        <f t="shared" si="21"/>
        <v>0</v>
      </c>
      <c r="AL49" s="383"/>
      <c r="AM49" s="370"/>
      <c r="AN49" s="9"/>
      <c r="AO49" s="9"/>
      <c r="AP49" s="9">
        <f t="shared" si="11"/>
        <v>0</v>
      </c>
      <c r="AQ49" s="197"/>
      <c r="AR49" s="195"/>
      <c r="AS49" s="9"/>
      <c r="AT49" s="9"/>
      <c r="AU49" s="9">
        <f t="shared" si="12"/>
        <v>0</v>
      </c>
      <c r="AV49" s="197"/>
      <c r="AW49" s="195">
        <v>1</v>
      </c>
      <c r="AX49" s="9"/>
      <c r="AY49" s="9"/>
      <c r="AZ49" s="9">
        <f t="shared" si="13"/>
        <v>1</v>
      </c>
      <c r="BA49" s="197"/>
      <c r="BB49" s="195"/>
      <c r="BC49" s="9"/>
      <c r="BD49" s="9"/>
      <c r="BE49" s="9">
        <f t="shared" si="14"/>
        <v>0</v>
      </c>
      <c r="BF49" s="197"/>
      <c r="BG49" s="195"/>
      <c r="BH49" s="9"/>
      <c r="BI49" s="9"/>
      <c r="BJ49" s="9">
        <f t="shared" si="15"/>
        <v>0</v>
      </c>
      <c r="BK49" s="197"/>
      <c r="BL49" s="195"/>
      <c r="BM49" s="9"/>
      <c r="BN49" s="9"/>
      <c r="BO49" s="9">
        <f t="shared" si="16"/>
        <v>0</v>
      </c>
      <c r="BP49" s="197"/>
      <c r="BQ49" s="195"/>
      <c r="BR49" s="9"/>
      <c r="BS49" s="9"/>
      <c r="BT49" s="9">
        <f t="shared" si="17"/>
        <v>0</v>
      </c>
      <c r="BU49" s="197"/>
      <c r="BV49" s="195"/>
      <c r="BW49" s="9"/>
      <c r="BX49" s="9"/>
      <c r="BY49" s="9">
        <f t="shared" si="18"/>
        <v>0</v>
      </c>
      <c r="BZ49" s="197"/>
    </row>
    <row r="50" spans="1:78">
      <c r="A50" s="201">
        <v>23</v>
      </c>
      <c r="B50" s="419"/>
      <c r="C50" s="292" t="s">
        <v>285</v>
      </c>
      <c r="D50" s="195"/>
      <c r="E50" s="9"/>
      <c r="F50" s="9"/>
      <c r="G50" s="9">
        <f t="shared" si="19"/>
        <v>0</v>
      </c>
      <c r="H50" s="197"/>
      <c r="I50" s="195"/>
      <c r="J50" s="9"/>
      <c r="K50" s="9"/>
      <c r="L50" s="9">
        <f t="shared" si="7"/>
        <v>0</v>
      </c>
      <c r="M50" s="197"/>
      <c r="N50" s="195"/>
      <c r="O50" s="9"/>
      <c r="P50" s="9"/>
      <c r="Q50" s="9">
        <f t="shared" si="8"/>
        <v>0</v>
      </c>
      <c r="R50" s="197"/>
      <c r="S50" s="195"/>
      <c r="T50" s="9"/>
      <c r="U50" s="9"/>
      <c r="V50" s="9">
        <f t="shared" si="9"/>
        <v>0</v>
      </c>
      <c r="W50" s="197"/>
      <c r="X50" s="195"/>
      <c r="Y50" s="9"/>
      <c r="Z50" s="9"/>
      <c r="AA50" s="9">
        <f t="shared" si="10"/>
        <v>0</v>
      </c>
      <c r="AB50" s="197"/>
      <c r="AC50" s="195"/>
      <c r="AD50" s="9"/>
      <c r="AE50" s="9"/>
      <c r="AF50" s="9">
        <f t="shared" si="20"/>
        <v>0</v>
      </c>
      <c r="AG50" s="373"/>
      <c r="AH50" s="381"/>
      <c r="AI50" s="382"/>
      <c r="AJ50" s="382"/>
      <c r="AK50" s="382">
        <f t="shared" si="21"/>
        <v>0</v>
      </c>
      <c r="AL50" s="383"/>
      <c r="AM50" s="370"/>
      <c r="AN50" s="9"/>
      <c r="AO50" s="9"/>
      <c r="AP50" s="9">
        <f t="shared" si="11"/>
        <v>0</v>
      </c>
      <c r="AQ50" s="197"/>
      <c r="AR50" s="195"/>
      <c r="AS50" s="9"/>
      <c r="AT50" s="9"/>
      <c r="AU50" s="9">
        <f t="shared" si="12"/>
        <v>0</v>
      </c>
      <c r="AV50" s="197"/>
      <c r="AW50" s="195">
        <v>1</v>
      </c>
      <c r="AX50" s="9"/>
      <c r="AY50" s="9"/>
      <c r="AZ50" s="9">
        <f t="shared" si="13"/>
        <v>1</v>
      </c>
      <c r="BA50" s="197"/>
      <c r="BB50" s="195"/>
      <c r="BC50" s="9"/>
      <c r="BD50" s="9"/>
      <c r="BE50" s="9">
        <f t="shared" si="14"/>
        <v>0</v>
      </c>
      <c r="BF50" s="197"/>
      <c r="BG50" s="195"/>
      <c r="BH50" s="9"/>
      <c r="BI50" s="9"/>
      <c r="BJ50" s="9">
        <f t="shared" si="15"/>
        <v>0</v>
      </c>
      <c r="BK50" s="197"/>
      <c r="BL50" s="195"/>
      <c r="BM50" s="9"/>
      <c r="BN50" s="9"/>
      <c r="BO50" s="9">
        <f t="shared" si="16"/>
        <v>0</v>
      </c>
      <c r="BP50" s="197"/>
      <c r="BQ50" s="195"/>
      <c r="BR50" s="9"/>
      <c r="BS50" s="9"/>
      <c r="BT50" s="9">
        <f t="shared" si="17"/>
        <v>0</v>
      </c>
      <c r="BU50" s="197"/>
      <c r="BV50" s="195"/>
      <c r="BW50" s="9"/>
      <c r="BX50" s="9"/>
      <c r="BY50" s="9">
        <f t="shared" si="18"/>
        <v>0</v>
      </c>
      <c r="BZ50" s="197"/>
    </row>
    <row r="51" spans="1:78">
      <c r="A51" s="201">
        <v>24</v>
      </c>
      <c r="B51" s="419"/>
      <c r="C51" s="292" t="s">
        <v>286</v>
      </c>
      <c r="D51" s="195"/>
      <c r="E51" s="9"/>
      <c r="F51" s="9"/>
      <c r="G51" s="9">
        <f t="shared" si="19"/>
        <v>0</v>
      </c>
      <c r="H51" s="197"/>
      <c r="I51" s="195"/>
      <c r="J51" s="9"/>
      <c r="K51" s="9"/>
      <c r="L51" s="9">
        <f t="shared" si="7"/>
        <v>0</v>
      </c>
      <c r="M51" s="197"/>
      <c r="N51" s="195"/>
      <c r="O51" s="9"/>
      <c r="P51" s="9"/>
      <c r="Q51" s="9">
        <f t="shared" si="8"/>
        <v>0</v>
      </c>
      <c r="R51" s="197"/>
      <c r="S51" s="195"/>
      <c r="T51" s="9"/>
      <c r="U51" s="9"/>
      <c r="V51" s="9">
        <f t="shared" si="9"/>
        <v>0</v>
      </c>
      <c r="W51" s="197"/>
      <c r="X51" s="195"/>
      <c r="Y51" s="9"/>
      <c r="Z51" s="9"/>
      <c r="AA51" s="9">
        <f t="shared" si="10"/>
        <v>0</v>
      </c>
      <c r="AB51" s="197"/>
      <c r="AC51" s="195"/>
      <c r="AD51" s="9"/>
      <c r="AE51" s="9"/>
      <c r="AF51" s="9">
        <f t="shared" si="20"/>
        <v>0</v>
      </c>
      <c r="AG51" s="373"/>
      <c r="AH51" s="381"/>
      <c r="AI51" s="382"/>
      <c r="AJ51" s="382"/>
      <c r="AK51" s="382">
        <f t="shared" si="21"/>
        <v>0</v>
      </c>
      <c r="AL51" s="383"/>
      <c r="AM51" s="370"/>
      <c r="AN51" s="9"/>
      <c r="AO51" s="9"/>
      <c r="AP51" s="9">
        <f t="shared" si="11"/>
        <v>0</v>
      </c>
      <c r="AQ51" s="197"/>
      <c r="AR51" s="195"/>
      <c r="AS51" s="9"/>
      <c r="AT51" s="9"/>
      <c r="AU51" s="9">
        <f t="shared" si="12"/>
        <v>0</v>
      </c>
      <c r="AV51" s="197"/>
      <c r="AW51" s="195">
        <v>1</v>
      </c>
      <c r="AX51" s="9"/>
      <c r="AY51" s="9"/>
      <c r="AZ51" s="9">
        <f t="shared" si="13"/>
        <v>1</v>
      </c>
      <c r="BA51" s="197"/>
      <c r="BB51" s="195"/>
      <c r="BC51" s="9"/>
      <c r="BD51" s="9"/>
      <c r="BE51" s="9">
        <f t="shared" si="14"/>
        <v>0</v>
      </c>
      <c r="BF51" s="197"/>
      <c r="BG51" s="195"/>
      <c r="BH51" s="9"/>
      <c r="BI51" s="9"/>
      <c r="BJ51" s="9">
        <f t="shared" si="15"/>
        <v>0</v>
      </c>
      <c r="BK51" s="197"/>
      <c r="BL51" s="195"/>
      <c r="BM51" s="9"/>
      <c r="BN51" s="9"/>
      <c r="BO51" s="9">
        <f t="shared" si="16"/>
        <v>0</v>
      </c>
      <c r="BP51" s="197"/>
      <c r="BQ51" s="195"/>
      <c r="BR51" s="9"/>
      <c r="BS51" s="9"/>
      <c r="BT51" s="9">
        <f t="shared" si="17"/>
        <v>0</v>
      </c>
      <c r="BU51" s="197"/>
      <c r="BV51" s="195"/>
      <c r="BW51" s="9"/>
      <c r="BX51" s="9"/>
      <c r="BY51" s="9">
        <f t="shared" si="18"/>
        <v>0</v>
      </c>
      <c r="BZ51" s="197"/>
    </row>
    <row r="52" spans="1:78">
      <c r="A52" s="201">
        <v>25</v>
      </c>
      <c r="B52" s="419"/>
      <c r="C52" s="292" t="s">
        <v>287</v>
      </c>
      <c r="D52" s="195"/>
      <c r="E52" s="9"/>
      <c r="F52" s="9"/>
      <c r="G52" s="9">
        <f t="shared" si="19"/>
        <v>0</v>
      </c>
      <c r="H52" s="197"/>
      <c r="I52" s="195"/>
      <c r="J52" s="9"/>
      <c r="K52" s="9"/>
      <c r="L52" s="9">
        <f t="shared" si="7"/>
        <v>0</v>
      </c>
      <c r="M52" s="197"/>
      <c r="N52" s="195"/>
      <c r="O52" s="9"/>
      <c r="P52" s="9"/>
      <c r="Q52" s="9">
        <f t="shared" si="8"/>
        <v>0</v>
      </c>
      <c r="R52" s="197"/>
      <c r="S52" s="195"/>
      <c r="T52" s="9"/>
      <c r="U52" s="9"/>
      <c r="V52" s="9">
        <f t="shared" si="9"/>
        <v>0</v>
      </c>
      <c r="W52" s="197"/>
      <c r="X52" s="195"/>
      <c r="Y52" s="9"/>
      <c r="Z52" s="9"/>
      <c r="AA52" s="9">
        <f t="shared" si="10"/>
        <v>0</v>
      </c>
      <c r="AB52" s="197"/>
      <c r="AC52" s="195"/>
      <c r="AD52" s="9"/>
      <c r="AE52" s="9"/>
      <c r="AF52" s="9">
        <f t="shared" si="20"/>
        <v>0</v>
      </c>
      <c r="AG52" s="373"/>
      <c r="AH52" s="381"/>
      <c r="AI52" s="382"/>
      <c r="AJ52" s="382"/>
      <c r="AK52" s="382">
        <f t="shared" si="21"/>
        <v>0</v>
      </c>
      <c r="AL52" s="383"/>
      <c r="AM52" s="370"/>
      <c r="AN52" s="9"/>
      <c r="AO52" s="9"/>
      <c r="AP52" s="9">
        <f t="shared" si="11"/>
        <v>0</v>
      </c>
      <c r="AQ52" s="197"/>
      <c r="AR52" s="195"/>
      <c r="AS52" s="9"/>
      <c r="AT52" s="9"/>
      <c r="AU52" s="9">
        <f t="shared" si="12"/>
        <v>0</v>
      </c>
      <c r="AV52" s="197"/>
      <c r="AW52" s="195">
        <v>1</v>
      </c>
      <c r="AX52" s="9"/>
      <c r="AY52" s="9"/>
      <c r="AZ52" s="9">
        <f t="shared" si="13"/>
        <v>1</v>
      </c>
      <c r="BA52" s="197"/>
      <c r="BB52" s="195"/>
      <c r="BC52" s="9"/>
      <c r="BD52" s="9"/>
      <c r="BE52" s="9">
        <f t="shared" si="14"/>
        <v>0</v>
      </c>
      <c r="BF52" s="197"/>
      <c r="BG52" s="195"/>
      <c r="BH52" s="9"/>
      <c r="BI52" s="9"/>
      <c r="BJ52" s="9">
        <f t="shared" si="15"/>
        <v>0</v>
      </c>
      <c r="BK52" s="197"/>
      <c r="BL52" s="195"/>
      <c r="BM52" s="9"/>
      <c r="BN52" s="9"/>
      <c r="BO52" s="9">
        <f t="shared" si="16"/>
        <v>0</v>
      </c>
      <c r="BP52" s="197"/>
      <c r="BQ52" s="195"/>
      <c r="BR52" s="9"/>
      <c r="BS52" s="9"/>
      <c r="BT52" s="9">
        <f t="shared" si="17"/>
        <v>0</v>
      </c>
      <c r="BU52" s="197"/>
      <c r="BV52" s="195"/>
      <c r="BW52" s="9"/>
      <c r="BX52" s="9"/>
      <c r="BY52" s="9">
        <f t="shared" si="18"/>
        <v>0</v>
      </c>
      <c r="BZ52" s="197"/>
    </row>
    <row r="53" spans="1:78">
      <c r="A53" s="201">
        <v>26</v>
      </c>
      <c r="B53" s="419"/>
      <c r="C53" s="292" t="s">
        <v>288</v>
      </c>
      <c r="D53" s="195"/>
      <c r="E53" s="9"/>
      <c r="F53" s="9"/>
      <c r="G53" s="9">
        <f t="shared" si="19"/>
        <v>0</v>
      </c>
      <c r="H53" s="197"/>
      <c r="I53" s="195"/>
      <c r="J53" s="9"/>
      <c r="K53" s="9"/>
      <c r="L53" s="9">
        <f t="shared" si="7"/>
        <v>0</v>
      </c>
      <c r="M53" s="197"/>
      <c r="N53" s="195"/>
      <c r="O53" s="9"/>
      <c r="P53" s="9"/>
      <c r="Q53" s="9">
        <f t="shared" si="8"/>
        <v>0</v>
      </c>
      <c r="R53" s="197"/>
      <c r="S53" s="195"/>
      <c r="T53" s="9"/>
      <c r="U53" s="9"/>
      <c r="V53" s="9">
        <f t="shared" si="9"/>
        <v>0</v>
      </c>
      <c r="W53" s="197"/>
      <c r="X53" s="195"/>
      <c r="Y53" s="9"/>
      <c r="Z53" s="9"/>
      <c r="AA53" s="9">
        <f t="shared" si="10"/>
        <v>0</v>
      </c>
      <c r="AB53" s="197"/>
      <c r="AC53" s="195"/>
      <c r="AD53" s="9"/>
      <c r="AE53" s="9"/>
      <c r="AF53" s="9">
        <f t="shared" si="20"/>
        <v>0</v>
      </c>
      <c r="AG53" s="373"/>
      <c r="AH53" s="381"/>
      <c r="AI53" s="382"/>
      <c r="AJ53" s="382"/>
      <c r="AK53" s="382">
        <f t="shared" si="21"/>
        <v>0</v>
      </c>
      <c r="AL53" s="383"/>
      <c r="AM53" s="370"/>
      <c r="AN53" s="9"/>
      <c r="AO53" s="9"/>
      <c r="AP53" s="9">
        <f t="shared" si="11"/>
        <v>0</v>
      </c>
      <c r="AQ53" s="197"/>
      <c r="AR53" s="195"/>
      <c r="AS53" s="9"/>
      <c r="AT53" s="9"/>
      <c r="AU53" s="9">
        <f t="shared" si="12"/>
        <v>0</v>
      </c>
      <c r="AV53" s="197"/>
      <c r="AW53" s="195">
        <v>1</v>
      </c>
      <c r="AX53" s="9"/>
      <c r="AY53" s="9"/>
      <c r="AZ53" s="9">
        <f t="shared" si="13"/>
        <v>1</v>
      </c>
      <c r="BA53" s="197"/>
      <c r="BB53" s="195"/>
      <c r="BC53" s="9"/>
      <c r="BD53" s="9"/>
      <c r="BE53" s="9">
        <f t="shared" si="14"/>
        <v>0</v>
      </c>
      <c r="BF53" s="197"/>
      <c r="BG53" s="195"/>
      <c r="BH53" s="9"/>
      <c r="BI53" s="9"/>
      <c r="BJ53" s="9">
        <f t="shared" si="15"/>
        <v>0</v>
      </c>
      <c r="BK53" s="197"/>
      <c r="BL53" s="195"/>
      <c r="BM53" s="9"/>
      <c r="BN53" s="9"/>
      <c r="BO53" s="9">
        <f t="shared" si="16"/>
        <v>0</v>
      </c>
      <c r="BP53" s="197"/>
      <c r="BQ53" s="195"/>
      <c r="BR53" s="9"/>
      <c r="BS53" s="9"/>
      <c r="BT53" s="9">
        <f t="shared" si="17"/>
        <v>0</v>
      </c>
      <c r="BU53" s="197"/>
      <c r="BV53" s="195"/>
      <c r="BW53" s="9"/>
      <c r="BX53" s="9"/>
      <c r="BY53" s="9">
        <f t="shared" si="18"/>
        <v>0</v>
      </c>
      <c r="BZ53" s="197"/>
    </row>
    <row r="54" spans="1:78">
      <c r="A54" s="201">
        <v>27</v>
      </c>
      <c r="B54" s="419"/>
      <c r="C54" s="292" t="s">
        <v>289</v>
      </c>
      <c r="D54" s="195"/>
      <c r="E54" s="9"/>
      <c r="F54" s="9"/>
      <c r="G54" s="9">
        <f t="shared" si="19"/>
        <v>0</v>
      </c>
      <c r="H54" s="197"/>
      <c r="I54" s="195"/>
      <c r="J54" s="9"/>
      <c r="K54" s="9"/>
      <c r="L54" s="9">
        <f t="shared" si="7"/>
        <v>0</v>
      </c>
      <c r="M54" s="197"/>
      <c r="N54" s="195"/>
      <c r="O54" s="9"/>
      <c r="P54" s="9"/>
      <c r="Q54" s="9">
        <f t="shared" si="8"/>
        <v>0</v>
      </c>
      <c r="R54" s="197"/>
      <c r="S54" s="195"/>
      <c r="T54" s="9"/>
      <c r="U54" s="9"/>
      <c r="V54" s="9">
        <f t="shared" si="9"/>
        <v>0</v>
      </c>
      <c r="W54" s="197"/>
      <c r="X54" s="195"/>
      <c r="Y54" s="9"/>
      <c r="Z54" s="9"/>
      <c r="AA54" s="9">
        <f t="shared" si="10"/>
        <v>0</v>
      </c>
      <c r="AB54" s="197"/>
      <c r="AC54" s="195"/>
      <c r="AD54" s="9"/>
      <c r="AE54" s="9"/>
      <c r="AF54" s="9">
        <f t="shared" si="20"/>
        <v>0</v>
      </c>
      <c r="AG54" s="373"/>
      <c r="AH54" s="381"/>
      <c r="AI54" s="382"/>
      <c r="AJ54" s="382"/>
      <c r="AK54" s="382">
        <f t="shared" si="21"/>
        <v>0</v>
      </c>
      <c r="AL54" s="383"/>
      <c r="AM54" s="370"/>
      <c r="AN54" s="9"/>
      <c r="AO54" s="9"/>
      <c r="AP54" s="9">
        <f t="shared" si="11"/>
        <v>0</v>
      </c>
      <c r="AQ54" s="197"/>
      <c r="AR54" s="195"/>
      <c r="AS54" s="9"/>
      <c r="AT54" s="9"/>
      <c r="AU54" s="9">
        <f t="shared" si="12"/>
        <v>0</v>
      </c>
      <c r="AV54" s="197"/>
      <c r="AW54" s="195">
        <v>1</v>
      </c>
      <c r="AX54" s="9"/>
      <c r="AY54" s="9"/>
      <c r="AZ54" s="9">
        <f t="shared" si="13"/>
        <v>1</v>
      </c>
      <c r="BA54" s="197"/>
      <c r="BB54" s="195"/>
      <c r="BC54" s="9"/>
      <c r="BD54" s="9"/>
      <c r="BE54" s="9">
        <f t="shared" si="14"/>
        <v>0</v>
      </c>
      <c r="BF54" s="197"/>
      <c r="BG54" s="195"/>
      <c r="BH54" s="9"/>
      <c r="BI54" s="9"/>
      <c r="BJ54" s="9">
        <f t="shared" si="15"/>
        <v>0</v>
      </c>
      <c r="BK54" s="197"/>
      <c r="BL54" s="195"/>
      <c r="BM54" s="9"/>
      <c r="BN54" s="9"/>
      <c r="BO54" s="9">
        <f t="shared" si="16"/>
        <v>0</v>
      </c>
      <c r="BP54" s="197"/>
      <c r="BQ54" s="195"/>
      <c r="BR54" s="9"/>
      <c r="BS54" s="9"/>
      <c r="BT54" s="9">
        <f t="shared" si="17"/>
        <v>0</v>
      </c>
      <c r="BU54" s="197"/>
      <c r="BV54" s="195"/>
      <c r="BW54" s="9"/>
      <c r="BX54" s="9"/>
      <c r="BY54" s="9">
        <f t="shared" si="18"/>
        <v>0</v>
      </c>
      <c r="BZ54" s="197"/>
    </row>
    <row r="55" spans="1:78">
      <c r="A55" s="201">
        <v>28</v>
      </c>
      <c r="B55" s="419"/>
      <c r="C55" s="292" t="s">
        <v>290</v>
      </c>
      <c r="D55" s="195"/>
      <c r="E55" s="9"/>
      <c r="F55" s="9"/>
      <c r="G55" s="9">
        <f t="shared" si="19"/>
        <v>0</v>
      </c>
      <c r="H55" s="197"/>
      <c r="I55" s="195"/>
      <c r="J55" s="9"/>
      <c r="K55" s="9"/>
      <c r="L55" s="9">
        <f t="shared" si="7"/>
        <v>0</v>
      </c>
      <c r="M55" s="197"/>
      <c r="N55" s="195"/>
      <c r="O55" s="9"/>
      <c r="P55" s="9"/>
      <c r="Q55" s="9">
        <f t="shared" si="8"/>
        <v>0</v>
      </c>
      <c r="R55" s="197"/>
      <c r="S55" s="195"/>
      <c r="T55" s="9"/>
      <c r="U55" s="9"/>
      <c r="V55" s="9">
        <f t="shared" si="9"/>
        <v>0</v>
      </c>
      <c r="W55" s="197"/>
      <c r="X55" s="195"/>
      <c r="Y55" s="9"/>
      <c r="Z55" s="9"/>
      <c r="AA55" s="9">
        <f t="shared" si="10"/>
        <v>0</v>
      </c>
      <c r="AB55" s="197"/>
      <c r="AC55" s="195"/>
      <c r="AD55" s="9"/>
      <c r="AE55" s="9"/>
      <c r="AF55" s="9">
        <f t="shared" si="20"/>
        <v>0</v>
      </c>
      <c r="AG55" s="373"/>
      <c r="AH55" s="381"/>
      <c r="AI55" s="382"/>
      <c r="AJ55" s="382"/>
      <c r="AK55" s="382">
        <f t="shared" si="21"/>
        <v>0</v>
      </c>
      <c r="AL55" s="383"/>
      <c r="AM55" s="370"/>
      <c r="AN55" s="9"/>
      <c r="AO55" s="9"/>
      <c r="AP55" s="9">
        <f t="shared" si="11"/>
        <v>0</v>
      </c>
      <c r="AQ55" s="197"/>
      <c r="AR55" s="195"/>
      <c r="AS55" s="9"/>
      <c r="AT55" s="9"/>
      <c r="AU55" s="9">
        <f t="shared" si="12"/>
        <v>0</v>
      </c>
      <c r="AV55" s="197"/>
      <c r="AW55" s="195">
        <v>1</v>
      </c>
      <c r="AX55" s="9"/>
      <c r="AY55" s="9"/>
      <c r="AZ55" s="9">
        <f t="shared" si="13"/>
        <v>1</v>
      </c>
      <c r="BA55" s="197"/>
      <c r="BB55" s="195"/>
      <c r="BC55" s="9"/>
      <c r="BD55" s="9"/>
      <c r="BE55" s="9">
        <f t="shared" si="14"/>
        <v>0</v>
      </c>
      <c r="BF55" s="197"/>
      <c r="BG55" s="195"/>
      <c r="BH55" s="9"/>
      <c r="BI55" s="9"/>
      <c r="BJ55" s="9">
        <f t="shared" si="15"/>
        <v>0</v>
      </c>
      <c r="BK55" s="197"/>
      <c r="BL55" s="195"/>
      <c r="BM55" s="9"/>
      <c r="BN55" s="9"/>
      <c r="BO55" s="9">
        <f t="shared" si="16"/>
        <v>0</v>
      </c>
      <c r="BP55" s="197"/>
      <c r="BQ55" s="195"/>
      <c r="BR55" s="9"/>
      <c r="BS55" s="9"/>
      <c r="BT55" s="9">
        <f t="shared" si="17"/>
        <v>0</v>
      </c>
      <c r="BU55" s="197"/>
      <c r="BV55" s="195"/>
      <c r="BW55" s="9"/>
      <c r="BX55" s="9"/>
      <c r="BY55" s="9">
        <f t="shared" si="18"/>
        <v>0</v>
      </c>
      <c r="BZ55" s="197"/>
    </row>
    <row r="56" spans="1:78">
      <c r="A56" s="201">
        <v>29</v>
      </c>
      <c r="B56" s="419"/>
      <c r="C56" s="292" t="s">
        <v>291</v>
      </c>
      <c r="D56" s="195"/>
      <c r="E56" s="9"/>
      <c r="F56" s="9"/>
      <c r="G56" s="9">
        <f t="shared" si="19"/>
        <v>0</v>
      </c>
      <c r="H56" s="197"/>
      <c r="I56" s="195"/>
      <c r="J56" s="9"/>
      <c r="K56" s="9"/>
      <c r="L56" s="9">
        <f t="shared" si="7"/>
        <v>0</v>
      </c>
      <c r="M56" s="197"/>
      <c r="N56" s="195"/>
      <c r="O56" s="9"/>
      <c r="P56" s="9"/>
      <c r="Q56" s="9">
        <f t="shared" si="8"/>
        <v>0</v>
      </c>
      <c r="R56" s="197"/>
      <c r="S56" s="195"/>
      <c r="T56" s="9"/>
      <c r="U56" s="9"/>
      <c r="V56" s="9">
        <f t="shared" si="9"/>
        <v>0</v>
      </c>
      <c r="W56" s="197"/>
      <c r="X56" s="195"/>
      <c r="Y56" s="9"/>
      <c r="Z56" s="9"/>
      <c r="AA56" s="9">
        <f t="shared" si="10"/>
        <v>0</v>
      </c>
      <c r="AB56" s="197"/>
      <c r="AC56" s="195"/>
      <c r="AD56" s="9"/>
      <c r="AE56" s="9"/>
      <c r="AF56" s="9">
        <f t="shared" si="20"/>
        <v>0</v>
      </c>
      <c r="AG56" s="373"/>
      <c r="AH56" s="381"/>
      <c r="AI56" s="382"/>
      <c r="AJ56" s="382"/>
      <c r="AK56" s="382">
        <f t="shared" si="21"/>
        <v>0</v>
      </c>
      <c r="AL56" s="383"/>
      <c r="AM56" s="370"/>
      <c r="AN56" s="9"/>
      <c r="AO56" s="9"/>
      <c r="AP56" s="9">
        <f t="shared" si="11"/>
        <v>0</v>
      </c>
      <c r="AQ56" s="197"/>
      <c r="AR56" s="195"/>
      <c r="AS56" s="9"/>
      <c r="AT56" s="9"/>
      <c r="AU56" s="9">
        <f t="shared" si="12"/>
        <v>0</v>
      </c>
      <c r="AV56" s="197"/>
      <c r="AW56" s="195">
        <v>1</v>
      </c>
      <c r="AX56" s="9"/>
      <c r="AY56" s="9"/>
      <c r="AZ56" s="9">
        <f t="shared" si="13"/>
        <v>1</v>
      </c>
      <c r="BA56" s="197"/>
      <c r="BB56" s="195"/>
      <c r="BC56" s="9"/>
      <c r="BD56" s="9"/>
      <c r="BE56" s="9">
        <f t="shared" si="14"/>
        <v>0</v>
      </c>
      <c r="BF56" s="197"/>
      <c r="BG56" s="195"/>
      <c r="BH56" s="9"/>
      <c r="BI56" s="9"/>
      <c r="BJ56" s="9">
        <f t="shared" si="15"/>
        <v>0</v>
      </c>
      <c r="BK56" s="197"/>
      <c r="BL56" s="195"/>
      <c r="BM56" s="9"/>
      <c r="BN56" s="9"/>
      <c r="BO56" s="9">
        <f t="shared" si="16"/>
        <v>0</v>
      </c>
      <c r="BP56" s="197"/>
      <c r="BQ56" s="195"/>
      <c r="BR56" s="9"/>
      <c r="BS56" s="9"/>
      <c r="BT56" s="9">
        <f t="shared" si="17"/>
        <v>0</v>
      </c>
      <c r="BU56" s="197"/>
      <c r="BV56" s="195"/>
      <c r="BW56" s="9"/>
      <c r="BX56" s="9"/>
      <c r="BY56" s="9">
        <f t="shared" si="18"/>
        <v>0</v>
      </c>
      <c r="BZ56" s="197"/>
    </row>
    <row r="57" spans="1:78">
      <c r="A57" s="201">
        <v>30</v>
      </c>
      <c r="B57" s="419"/>
      <c r="C57" s="292" t="s">
        <v>292</v>
      </c>
      <c r="D57" s="195"/>
      <c r="E57" s="9"/>
      <c r="F57" s="9"/>
      <c r="G57" s="9">
        <f t="shared" si="19"/>
        <v>0</v>
      </c>
      <c r="H57" s="197"/>
      <c r="I57" s="195"/>
      <c r="J57" s="9"/>
      <c r="K57" s="9"/>
      <c r="L57" s="9">
        <f t="shared" si="7"/>
        <v>0</v>
      </c>
      <c r="M57" s="197"/>
      <c r="N57" s="195"/>
      <c r="O57" s="9"/>
      <c r="P57" s="9"/>
      <c r="Q57" s="9">
        <f t="shared" si="8"/>
        <v>0</v>
      </c>
      <c r="R57" s="197"/>
      <c r="S57" s="195"/>
      <c r="T57" s="9"/>
      <c r="U57" s="9"/>
      <c r="V57" s="9">
        <f t="shared" si="9"/>
        <v>0</v>
      </c>
      <c r="W57" s="197"/>
      <c r="X57" s="195"/>
      <c r="Y57" s="9"/>
      <c r="Z57" s="9"/>
      <c r="AA57" s="9">
        <f t="shared" si="10"/>
        <v>0</v>
      </c>
      <c r="AB57" s="197"/>
      <c r="AC57" s="195"/>
      <c r="AD57" s="9"/>
      <c r="AE57" s="9"/>
      <c r="AF57" s="9">
        <f t="shared" si="20"/>
        <v>0</v>
      </c>
      <c r="AG57" s="373"/>
      <c r="AH57" s="381"/>
      <c r="AI57" s="382"/>
      <c r="AJ57" s="382"/>
      <c r="AK57" s="382">
        <f t="shared" si="21"/>
        <v>0</v>
      </c>
      <c r="AL57" s="383"/>
      <c r="AM57" s="370"/>
      <c r="AN57" s="9"/>
      <c r="AO57" s="9"/>
      <c r="AP57" s="9">
        <f t="shared" si="11"/>
        <v>0</v>
      </c>
      <c r="AQ57" s="197"/>
      <c r="AR57" s="195"/>
      <c r="AS57" s="9"/>
      <c r="AT57" s="9"/>
      <c r="AU57" s="9">
        <f t="shared" si="12"/>
        <v>0</v>
      </c>
      <c r="AV57" s="197"/>
      <c r="AW57" s="195">
        <v>1</v>
      </c>
      <c r="AX57" s="9"/>
      <c r="AY57" s="9"/>
      <c r="AZ57" s="9">
        <f t="shared" si="13"/>
        <v>1</v>
      </c>
      <c r="BA57" s="197"/>
      <c r="BB57" s="195"/>
      <c r="BC57" s="9"/>
      <c r="BD57" s="9"/>
      <c r="BE57" s="9">
        <f t="shared" si="14"/>
        <v>0</v>
      </c>
      <c r="BF57" s="197"/>
      <c r="BG57" s="195"/>
      <c r="BH57" s="9"/>
      <c r="BI57" s="9"/>
      <c r="BJ57" s="9">
        <f t="shared" si="15"/>
        <v>0</v>
      </c>
      <c r="BK57" s="197"/>
      <c r="BL57" s="195"/>
      <c r="BM57" s="9"/>
      <c r="BN57" s="9"/>
      <c r="BO57" s="9">
        <f t="shared" si="16"/>
        <v>0</v>
      </c>
      <c r="BP57" s="197"/>
      <c r="BQ57" s="195"/>
      <c r="BR57" s="9"/>
      <c r="BS57" s="9"/>
      <c r="BT57" s="9">
        <f t="shared" si="17"/>
        <v>0</v>
      </c>
      <c r="BU57" s="197"/>
      <c r="BV57" s="195"/>
      <c r="BW57" s="9"/>
      <c r="BX57" s="9"/>
      <c r="BY57" s="9">
        <f t="shared" si="18"/>
        <v>0</v>
      </c>
      <c r="BZ57" s="197"/>
    </row>
    <row r="58" spans="1:78">
      <c r="A58" s="201">
        <v>31</v>
      </c>
      <c r="B58" s="419"/>
      <c r="C58" s="292" t="s">
        <v>293</v>
      </c>
      <c r="D58" s="195"/>
      <c r="E58" s="9"/>
      <c r="F58" s="9"/>
      <c r="G58" s="9">
        <f t="shared" si="19"/>
        <v>0</v>
      </c>
      <c r="H58" s="197"/>
      <c r="I58" s="195"/>
      <c r="J58" s="9"/>
      <c r="K58" s="9"/>
      <c r="L58" s="9">
        <f t="shared" si="7"/>
        <v>0</v>
      </c>
      <c r="M58" s="197"/>
      <c r="N58" s="195"/>
      <c r="O58" s="9"/>
      <c r="P58" s="9"/>
      <c r="Q58" s="9">
        <f t="shared" si="8"/>
        <v>0</v>
      </c>
      <c r="R58" s="197"/>
      <c r="S58" s="195"/>
      <c r="T58" s="9"/>
      <c r="U58" s="9"/>
      <c r="V58" s="9">
        <f t="shared" si="9"/>
        <v>0</v>
      </c>
      <c r="W58" s="197"/>
      <c r="X58" s="195"/>
      <c r="Y58" s="9"/>
      <c r="Z58" s="9"/>
      <c r="AA58" s="9">
        <f t="shared" si="10"/>
        <v>0</v>
      </c>
      <c r="AB58" s="197"/>
      <c r="AC58" s="195"/>
      <c r="AD58" s="9"/>
      <c r="AE58" s="9"/>
      <c r="AF58" s="9">
        <f t="shared" si="20"/>
        <v>0</v>
      </c>
      <c r="AG58" s="373"/>
      <c r="AH58" s="381"/>
      <c r="AI58" s="382"/>
      <c r="AJ58" s="382"/>
      <c r="AK58" s="382">
        <f t="shared" si="21"/>
        <v>0</v>
      </c>
      <c r="AL58" s="383"/>
      <c r="AM58" s="370"/>
      <c r="AN58" s="9"/>
      <c r="AO58" s="9"/>
      <c r="AP58" s="9">
        <f t="shared" si="11"/>
        <v>0</v>
      </c>
      <c r="AQ58" s="197"/>
      <c r="AR58" s="195"/>
      <c r="AS58" s="9"/>
      <c r="AT58" s="9"/>
      <c r="AU58" s="9">
        <f t="shared" si="12"/>
        <v>0</v>
      </c>
      <c r="AV58" s="197"/>
      <c r="AW58" s="195">
        <v>1</v>
      </c>
      <c r="AX58" s="9"/>
      <c r="AY58" s="9"/>
      <c r="AZ58" s="9">
        <f t="shared" si="13"/>
        <v>1</v>
      </c>
      <c r="BA58" s="197"/>
      <c r="BB58" s="195"/>
      <c r="BC58" s="9"/>
      <c r="BD58" s="9"/>
      <c r="BE58" s="9">
        <f t="shared" si="14"/>
        <v>0</v>
      </c>
      <c r="BF58" s="197"/>
      <c r="BG58" s="195"/>
      <c r="BH58" s="9"/>
      <c r="BI58" s="9"/>
      <c r="BJ58" s="9">
        <f t="shared" si="15"/>
        <v>0</v>
      </c>
      <c r="BK58" s="197"/>
      <c r="BL58" s="195"/>
      <c r="BM58" s="9"/>
      <c r="BN58" s="9"/>
      <c r="BO58" s="9">
        <f t="shared" si="16"/>
        <v>0</v>
      </c>
      <c r="BP58" s="197"/>
      <c r="BQ58" s="195"/>
      <c r="BR58" s="9"/>
      <c r="BS58" s="9"/>
      <c r="BT58" s="9">
        <f t="shared" si="17"/>
        <v>0</v>
      </c>
      <c r="BU58" s="197"/>
      <c r="BV58" s="195"/>
      <c r="BW58" s="9"/>
      <c r="BX58" s="9"/>
      <c r="BY58" s="9">
        <f t="shared" si="18"/>
        <v>0</v>
      </c>
      <c r="BZ58" s="197"/>
    </row>
    <row r="59" spans="1:78">
      <c r="A59" s="201">
        <v>32</v>
      </c>
      <c r="B59" s="419"/>
      <c r="C59" s="292" t="s">
        <v>294</v>
      </c>
      <c r="D59" s="195"/>
      <c r="E59" s="9"/>
      <c r="F59" s="9"/>
      <c r="G59" s="9">
        <f t="shared" si="19"/>
        <v>0</v>
      </c>
      <c r="H59" s="197"/>
      <c r="I59" s="195"/>
      <c r="J59" s="9"/>
      <c r="K59" s="9"/>
      <c r="L59" s="9">
        <f t="shared" si="7"/>
        <v>0</v>
      </c>
      <c r="M59" s="197"/>
      <c r="N59" s="195"/>
      <c r="O59" s="9"/>
      <c r="P59" s="9"/>
      <c r="Q59" s="9">
        <f t="shared" si="8"/>
        <v>0</v>
      </c>
      <c r="R59" s="197"/>
      <c r="S59" s="195"/>
      <c r="T59" s="9"/>
      <c r="U59" s="9"/>
      <c r="V59" s="9">
        <f t="shared" si="9"/>
        <v>0</v>
      </c>
      <c r="W59" s="197"/>
      <c r="X59" s="195"/>
      <c r="Y59" s="9"/>
      <c r="Z59" s="9"/>
      <c r="AA59" s="9">
        <f t="shared" si="10"/>
        <v>0</v>
      </c>
      <c r="AB59" s="197"/>
      <c r="AC59" s="195"/>
      <c r="AD59" s="9"/>
      <c r="AE59" s="9"/>
      <c r="AF59" s="9">
        <f t="shared" si="20"/>
        <v>0</v>
      </c>
      <c r="AG59" s="373"/>
      <c r="AH59" s="381"/>
      <c r="AI59" s="382"/>
      <c r="AJ59" s="382"/>
      <c r="AK59" s="382">
        <f t="shared" si="21"/>
        <v>0</v>
      </c>
      <c r="AL59" s="383"/>
      <c r="AM59" s="370"/>
      <c r="AN59" s="9"/>
      <c r="AO59" s="9"/>
      <c r="AP59" s="9">
        <f t="shared" si="11"/>
        <v>0</v>
      </c>
      <c r="AQ59" s="197"/>
      <c r="AR59" s="195"/>
      <c r="AS59" s="9"/>
      <c r="AT59" s="9"/>
      <c r="AU59" s="9">
        <f t="shared" si="12"/>
        <v>0</v>
      </c>
      <c r="AV59" s="197"/>
      <c r="AW59" s="195">
        <v>1</v>
      </c>
      <c r="AX59" s="9"/>
      <c r="AY59" s="9"/>
      <c r="AZ59" s="9">
        <f t="shared" si="13"/>
        <v>1</v>
      </c>
      <c r="BA59" s="197"/>
      <c r="BB59" s="195"/>
      <c r="BC59" s="9"/>
      <c r="BD59" s="9"/>
      <c r="BE59" s="9">
        <f t="shared" si="14"/>
        <v>0</v>
      </c>
      <c r="BF59" s="197"/>
      <c r="BG59" s="195"/>
      <c r="BH59" s="9"/>
      <c r="BI59" s="9"/>
      <c r="BJ59" s="9">
        <f t="shared" si="15"/>
        <v>0</v>
      </c>
      <c r="BK59" s="197"/>
      <c r="BL59" s="195"/>
      <c r="BM59" s="9"/>
      <c r="BN59" s="9"/>
      <c r="BO59" s="9">
        <f t="shared" si="16"/>
        <v>0</v>
      </c>
      <c r="BP59" s="197"/>
      <c r="BQ59" s="195"/>
      <c r="BR59" s="9"/>
      <c r="BS59" s="9"/>
      <c r="BT59" s="9">
        <f t="shared" si="17"/>
        <v>0</v>
      </c>
      <c r="BU59" s="197"/>
      <c r="BV59" s="195"/>
      <c r="BW59" s="9"/>
      <c r="BX59" s="9"/>
      <c r="BY59" s="9">
        <f t="shared" si="18"/>
        <v>0</v>
      </c>
      <c r="BZ59" s="197"/>
    </row>
    <row r="60" spans="1:78">
      <c r="A60" s="201">
        <v>33</v>
      </c>
      <c r="B60" s="419"/>
      <c r="C60" s="292" t="s">
        <v>295</v>
      </c>
      <c r="D60" s="195"/>
      <c r="E60" s="9"/>
      <c r="F60" s="9"/>
      <c r="G60" s="9">
        <f t="shared" si="19"/>
        <v>0</v>
      </c>
      <c r="H60" s="197"/>
      <c r="I60" s="195"/>
      <c r="J60" s="9"/>
      <c r="K60" s="9"/>
      <c r="L60" s="9">
        <f t="shared" si="7"/>
        <v>0</v>
      </c>
      <c r="M60" s="197"/>
      <c r="N60" s="195"/>
      <c r="O60" s="9"/>
      <c r="P60" s="9"/>
      <c r="Q60" s="9">
        <f t="shared" si="8"/>
        <v>0</v>
      </c>
      <c r="R60" s="197"/>
      <c r="S60" s="195"/>
      <c r="T60" s="9"/>
      <c r="U60" s="9"/>
      <c r="V60" s="9">
        <f t="shared" si="9"/>
        <v>0</v>
      </c>
      <c r="W60" s="197"/>
      <c r="X60" s="195"/>
      <c r="Y60" s="9"/>
      <c r="Z60" s="9"/>
      <c r="AA60" s="9">
        <f t="shared" si="10"/>
        <v>0</v>
      </c>
      <c r="AB60" s="197"/>
      <c r="AC60" s="195"/>
      <c r="AD60" s="9"/>
      <c r="AE60" s="9"/>
      <c r="AF60" s="9">
        <f t="shared" si="20"/>
        <v>0</v>
      </c>
      <c r="AG60" s="373"/>
      <c r="AH60" s="381"/>
      <c r="AI60" s="382"/>
      <c r="AJ60" s="382"/>
      <c r="AK60" s="382">
        <f t="shared" si="21"/>
        <v>0</v>
      </c>
      <c r="AL60" s="383"/>
      <c r="AM60" s="370"/>
      <c r="AN60" s="9"/>
      <c r="AO60" s="9"/>
      <c r="AP60" s="9">
        <f t="shared" si="11"/>
        <v>0</v>
      </c>
      <c r="AQ60" s="197"/>
      <c r="AR60" s="195"/>
      <c r="AS60" s="9"/>
      <c r="AT60" s="9"/>
      <c r="AU60" s="9">
        <f t="shared" si="12"/>
        <v>0</v>
      </c>
      <c r="AV60" s="197"/>
      <c r="AW60" s="195">
        <v>1</v>
      </c>
      <c r="AX60" s="9"/>
      <c r="AY60" s="9"/>
      <c r="AZ60" s="9">
        <f t="shared" si="13"/>
        <v>1</v>
      </c>
      <c r="BA60" s="197"/>
      <c r="BB60" s="195"/>
      <c r="BC60" s="9"/>
      <c r="BD60" s="9"/>
      <c r="BE60" s="9">
        <f t="shared" si="14"/>
        <v>0</v>
      </c>
      <c r="BF60" s="197"/>
      <c r="BG60" s="195"/>
      <c r="BH60" s="9"/>
      <c r="BI60" s="9"/>
      <c r="BJ60" s="9">
        <f t="shared" si="15"/>
        <v>0</v>
      </c>
      <c r="BK60" s="197"/>
      <c r="BL60" s="195"/>
      <c r="BM60" s="9"/>
      <c r="BN60" s="9"/>
      <c r="BO60" s="9">
        <f t="shared" si="16"/>
        <v>0</v>
      </c>
      <c r="BP60" s="197"/>
      <c r="BQ60" s="195"/>
      <c r="BR60" s="9"/>
      <c r="BS60" s="9"/>
      <c r="BT60" s="9">
        <f t="shared" si="17"/>
        <v>0</v>
      </c>
      <c r="BU60" s="197"/>
      <c r="BV60" s="195"/>
      <c r="BW60" s="9"/>
      <c r="BX60" s="9"/>
      <c r="BY60" s="9">
        <f t="shared" si="18"/>
        <v>0</v>
      </c>
      <c r="BZ60" s="197"/>
    </row>
    <row r="61" spans="1:78">
      <c r="A61" s="201">
        <v>34</v>
      </c>
      <c r="B61" s="419"/>
      <c r="C61" s="292" t="s">
        <v>296</v>
      </c>
      <c r="D61" s="195"/>
      <c r="E61" s="9"/>
      <c r="F61" s="9"/>
      <c r="G61" s="9">
        <f t="shared" si="19"/>
        <v>0</v>
      </c>
      <c r="H61" s="197"/>
      <c r="I61" s="195"/>
      <c r="J61" s="9"/>
      <c r="K61" s="9"/>
      <c r="L61" s="9">
        <f t="shared" si="7"/>
        <v>0</v>
      </c>
      <c r="M61" s="197"/>
      <c r="N61" s="195"/>
      <c r="O61" s="9"/>
      <c r="P61" s="9"/>
      <c r="Q61" s="9">
        <f t="shared" si="8"/>
        <v>0</v>
      </c>
      <c r="R61" s="197"/>
      <c r="S61" s="195"/>
      <c r="T61" s="9"/>
      <c r="U61" s="9"/>
      <c r="V61" s="9">
        <f t="shared" si="9"/>
        <v>0</v>
      </c>
      <c r="W61" s="197"/>
      <c r="X61" s="195"/>
      <c r="Y61" s="9"/>
      <c r="Z61" s="9"/>
      <c r="AA61" s="9">
        <f t="shared" si="10"/>
        <v>0</v>
      </c>
      <c r="AB61" s="197"/>
      <c r="AC61" s="195"/>
      <c r="AD61" s="9"/>
      <c r="AE61" s="9"/>
      <c r="AF61" s="9">
        <f t="shared" si="20"/>
        <v>0</v>
      </c>
      <c r="AG61" s="373"/>
      <c r="AH61" s="381"/>
      <c r="AI61" s="382"/>
      <c r="AJ61" s="382"/>
      <c r="AK61" s="382">
        <f t="shared" si="21"/>
        <v>0</v>
      </c>
      <c r="AL61" s="383"/>
      <c r="AM61" s="370"/>
      <c r="AN61" s="9"/>
      <c r="AO61" s="9"/>
      <c r="AP61" s="9">
        <f t="shared" si="11"/>
        <v>0</v>
      </c>
      <c r="AQ61" s="197"/>
      <c r="AR61" s="195"/>
      <c r="AS61" s="9"/>
      <c r="AT61" s="9"/>
      <c r="AU61" s="9">
        <f t="shared" si="12"/>
        <v>0</v>
      </c>
      <c r="AV61" s="197"/>
      <c r="AW61" s="195">
        <v>1</v>
      </c>
      <c r="AX61" s="9"/>
      <c r="AY61" s="9"/>
      <c r="AZ61" s="9">
        <f t="shared" si="13"/>
        <v>1</v>
      </c>
      <c r="BA61" s="197"/>
      <c r="BB61" s="195"/>
      <c r="BC61" s="9"/>
      <c r="BD61" s="9"/>
      <c r="BE61" s="9">
        <f t="shared" si="14"/>
        <v>0</v>
      </c>
      <c r="BF61" s="197"/>
      <c r="BG61" s="195"/>
      <c r="BH61" s="9"/>
      <c r="BI61" s="9"/>
      <c r="BJ61" s="9">
        <f t="shared" si="15"/>
        <v>0</v>
      </c>
      <c r="BK61" s="197"/>
      <c r="BL61" s="195"/>
      <c r="BM61" s="9"/>
      <c r="BN61" s="9"/>
      <c r="BO61" s="9">
        <f t="shared" si="16"/>
        <v>0</v>
      </c>
      <c r="BP61" s="197"/>
      <c r="BQ61" s="195"/>
      <c r="BR61" s="9"/>
      <c r="BS61" s="9"/>
      <c r="BT61" s="9">
        <f t="shared" si="17"/>
        <v>0</v>
      </c>
      <c r="BU61" s="197"/>
      <c r="BV61" s="195"/>
      <c r="BW61" s="9"/>
      <c r="BX61" s="9"/>
      <c r="BY61" s="9">
        <f t="shared" si="18"/>
        <v>0</v>
      </c>
      <c r="BZ61" s="197"/>
    </row>
  </sheetData>
  <mergeCells count="24">
    <mergeCell ref="S25:W25"/>
    <mergeCell ref="J5:L5"/>
    <mergeCell ref="M5:N5"/>
    <mergeCell ref="A5:A7"/>
    <mergeCell ref="B5:B7"/>
    <mergeCell ref="C5:C7"/>
    <mergeCell ref="D5:I5"/>
    <mergeCell ref="D6:I6"/>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s>
  <phoneticPr fontId="10" type="noConversion"/>
  <pageMargins left="0.7" right="0.7" top="0.75" bottom="0.75" header="0.3" footer="0.3"/>
  <pageSetup orientation="portrait" r:id="rId1"/>
  <ignoredErrors>
    <ignoredError sqref="L1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1056" t="s">
        <v>253</v>
      </c>
      <c r="C1" s="1039" t="s">
        <v>39</v>
      </c>
      <c r="D1" s="1039" t="s">
        <v>6</v>
      </c>
      <c r="E1" s="1041" t="s">
        <v>156</v>
      </c>
      <c r="F1" s="1042"/>
      <c r="G1" s="1042"/>
      <c r="H1" s="1042"/>
      <c r="I1" s="1043"/>
      <c r="J1" s="1047" t="s">
        <v>254</v>
      </c>
      <c r="K1" s="1048"/>
      <c r="L1" s="1049"/>
      <c r="M1" s="1047" t="s">
        <v>78</v>
      </c>
      <c r="N1" s="1048"/>
      <c r="O1" s="1049"/>
    </row>
    <row r="2" spans="2:21" ht="19.5" customHeight="1" thickBot="1">
      <c r="B2" s="1057"/>
      <c r="C2" s="1058"/>
      <c r="D2" s="1058"/>
      <c r="E2" s="156" t="s">
        <v>7</v>
      </c>
      <c r="F2" s="155" t="s">
        <v>257</v>
      </c>
      <c r="G2" s="155" t="s">
        <v>258</v>
      </c>
      <c r="H2" s="155" t="s">
        <v>9</v>
      </c>
      <c r="I2" s="165" t="s">
        <v>259</v>
      </c>
      <c r="J2" s="157" t="s">
        <v>81</v>
      </c>
      <c r="K2" s="158" t="s">
        <v>82</v>
      </c>
      <c r="L2" s="159" t="s">
        <v>83</v>
      </c>
      <c r="M2" s="157" t="s">
        <v>81</v>
      </c>
      <c r="N2" s="158" t="s">
        <v>82</v>
      </c>
      <c r="O2" s="159" t="s">
        <v>83</v>
      </c>
    </row>
    <row r="3" spans="2:21">
      <c r="B3" s="160">
        <v>1</v>
      </c>
      <c r="C3" s="166" t="s">
        <v>40</v>
      </c>
      <c r="D3" s="168" t="s">
        <v>22</v>
      </c>
      <c r="E3" s="262">
        <f>4500*38</f>
        <v>171000</v>
      </c>
      <c r="F3" s="263">
        <f>F22</f>
        <v>250</v>
      </c>
      <c r="G3" s="263">
        <f>G22</f>
        <v>950</v>
      </c>
      <c r="H3" s="263">
        <f t="shared" ref="H3:H17" si="0">E3-G3</f>
        <v>170050</v>
      </c>
      <c r="I3" s="482">
        <f>G3/E3</f>
        <v>5.5555555555555558E-3</v>
      </c>
      <c r="J3" s="175"/>
      <c r="K3" s="176"/>
      <c r="L3" s="43">
        <f>K3-J3</f>
        <v>0</v>
      </c>
      <c r="M3" s="175"/>
      <c r="N3" s="176"/>
      <c r="O3" s="43">
        <f>N3-M3</f>
        <v>0</v>
      </c>
    </row>
    <row r="4" spans="2:21">
      <c r="B4" s="161">
        <f>B3+1</f>
        <v>2</v>
      </c>
      <c r="C4" s="163" t="s">
        <v>297</v>
      </c>
      <c r="D4" s="164" t="s">
        <v>21</v>
      </c>
      <c r="E4" s="264">
        <f>48*38</f>
        <v>1824</v>
      </c>
      <c r="F4" s="265">
        <f>K22</f>
        <v>0</v>
      </c>
      <c r="G4" s="265">
        <f>L22</f>
        <v>0</v>
      </c>
      <c r="H4" s="265">
        <f t="shared" si="0"/>
        <v>1824</v>
      </c>
      <c r="I4" s="289">
        <f t="shared" ref="I4:I18" si="1">G4/E4</f>
        <v>0</v>
      </c>
      <c r="J4" s="177"/>
      <c r="K4" s="172"/>
      <c r="L4" s="44">
        <f t="shared" ref="L4:L18" si="2">K4-J4</f>
        <v>0</v>
      </c>
      <c r="M4" s="177"/>
      <c r="N4" s="172"/>
      <c r="O4" s="44">
        <f t="shared" ref="O4:O18" si="3">N4-M4</f>
        <v>0</v>
      </c>
    </row>
    <row r="5" spans="2:21">
      <c r="B5" s="161">
        <f>B4+1</f>
        <v>3</v>
      </c>
      <c r="C5" s="163" t="s">
        <v>298</v>
      </c>
      <c r="D5" s="164" t="s">
        <v>21</v>
      </c>
      <c r="E5" s="264">
        <f>38*2</f>
        <v>76</v>
      </c>
      <c r="F5" s="265">
        <f>P22</f>
        <v>0</v>
      </c>
      <c r="G5" s="265">
        <f>Q22</f>
        <v>0</v>
      </c>
      <c r="H5" s="265">
        <f t="shared" si="0"/>
        <v>76</v>
      </c>
      <c r="I5" s="289">
        <f t="shared" si="1"/>
        <v>0</v>
      </c>
      <c r="J5" s="177"/>
      <c r="K5" s="172"/>
      <c r="L5" s="44">
        <f t="shared" si="2"/>
        <v>0</v>
      </c>
      <c r="M5" s="177"/>
      <c r="N5" s="172"/>
      <c r="O5" s="44">
        <f t="shared" si="3"/>
        <v>0</v>
      </c>
    </row>
    <row r="6" spans="2:21">
      <c r="B6" s="161">
        <f t="shared" ref="B6:B17" si="4">B5+1</f>
        <v>4</v>
      </c>
      <c r="C6" s="163" t="s">
        <v>299</v>
      </c>
      <c r="D6" s="164" t="s">
        <v>63</v>
      </c>
      <c r="E6" s="264">
        <f>16800*38</f>
        <v>638400</v>
      </c>
      <c r="F6" s="265">
        <f>AO22</f>
        <v>0</v>
      </c>
      <c r="G6" s="265">
        <f>AP22</f>
        <v>0</v>
      </c>
      <c r="H6" s="265">
        <f>E6-G6</f>
        <v>638400</v>
      </c>
      <c r="I6" s="289">
        <f t="shared" si="1"/>
        <v>0</v>
      </c>
      <c r="J6" s="177"/>
      <c r="K6" s="172"/>
      <c r="L6" s="44">
        <f t="shared" ref="L6" si="5">K6-J6</f>
        <v>0</v>
      </c>
      <c r="M6" s="177"/>
      <c r="N6" s="172"/>
      <c r="O6" s="44">
        <f t="shared" si="3"/>
        <v>0</v>
      </c>
    </row>
    <row r="7" spans="2:21">
      <c r="B7" s="161">
        <f t="shared" si="4"/>
        <v>5</v>
      </c>
      <c r="C7" s="163" t="s">
        <v>44</v>
      </c>
      <c r="D7" s="164" t="s">
        <v>21</v>
      </c>
      <c r="E7" s="264">
        <f>48*38*2</f>
        <v>3648</v>
      </c>
      <c r="F7" s="265">
        <f>U22</f>
        <v>0</v>
      </c>
      <c r="G7" s="265">
        <f>V22</f>
        <v>0</v>
      </c>
      <c r="H7" s="265">
        <f t="shared" si="0"/>
        <v>3648</v>
      </c>
      <c r="I7" s="289">
        <f t="shared" si="1"/>
        <v>0</v>
      </c>
      <c r="J7" s="177"/>
      <c r="K7" s="172"/>
      <c r="L7" s="44">
        <f t="shared" si="2"/>
        <v>0</v>
      </c>
      <c r="M7" s="177"/>
      <c r="N7" s="172"/>
      <c r="O7" s="44">
        <f t="shared" si="3"/>
        <v>0</v>
      </c>
      <c r="U7" s="399"/>
    </row>
    <row r="8" spans="2:21">
      <c r="B8" s="161">
        <f t="shared" si="4"/>
        <v>6</v>
      </c>
      <c r="C8" s="163" t="s">
        <v>45</v>
      </c>
      <c r="D8" s="164" t="s">
        <v>21</v>
      </c>
      <c r="E8" s="264">
        <f>48*38</f>
        <v>1824</v>
      </c>
      <c r="F8" s="265">
        <f>Z22</f>
        <v>0</v>
      </c>
      <c r="G8" s="265">
        <f>AA22</f>
        <v>0</v>
      </c>
      <c r="H8" s="265">
        <f t="shared" si="0"/>
        <v>1824</v>
      </c>
      <c r="I8" s="289">
        <f t="shared" si="1"/>
        <v>0</v>
      </c>
      <c r="J8" s="177"/>
      <c r="K8" s="172"/>
      <c r="L8" s="44">
        <f t="shared" si="2"/>
        <v>0</v>
      </c>
      <c r="M8" s="177"/>
      <c r="N8" s="172"/>
      <c r="O8" s="44">
        <f t="shared" si="3"/>
        <v>0</v>
      </c>
    </row>
    <row r="9" spans="2:21">
      <c r="B9" s="161">
        <f t="shared" si="4"/>
        <v>7</v>
      </c>
      <c r="C9" s="163" t="s">
        <v>300</v>
      </c>
      <c r="D9" s="164" t="s">
        <v>21</v>
      </c>
      <c r="E9" s="264">
        <f>E8</f>
        <v>1824</v>
      </c>
      <c r="F9" s="265">
        <f>AE22</f>
        <v>0</v>
      </c>
      <c r="G9" s="265">
        <f>AF22</f>
        <v>0</v>
      </c>
      <c r="H9" s="265">
        <f t="shared" si="0"/>
        <v>1824</v>
      </c>
      <c r="I9" s="289">
        <f t="shared" si="1"/>
        <v>0</v>
      </c>
      <c r="J9" s="177"/>
      <c r="K9" s="172"/>
      <c r="L9" s="44">
        <f t="shared" si="2"/>
        <v>0</v>
      </c>
      <c r="M9" s="177"/>
      <c r="N9" s="172"/>
      <c r="O9" s="44">
        <f t="shared" si="3"/>
        <v>0</v>
      </c>
    </row>
    <row r="10" spans="2:21">
      <c r="B10" s="161">
        <f t="shared" si="4"/>
        <v>8</v>
      </c>
      <c r="C10" s="163" t="s">
        <v>47</v>
      </c>
      <c r="D10" s="164" t="s">
        <v>21</v>
      </c>
      <c r="E10" s="264">
        <f>E9</f>
        <v>1824</v>
      </c>
      <c r="F10" s="265">
        <f>AJ22</f>
        <v>0</v>
      </c>
      <c r="G10" s="265">
        <f>AK22</f>
        <v>0</v>
      </c>
      <c r="H10" s="265">
        <f t="shared" si="0"/>
        <v>1824</v>
      </c>
      <c r="I10" s="289">
        <f t="shared" si="1"/>
        <v>0</v>
      </c>
      <c r="J10" s="177"/>
      <c r="K10" s="172"/>
      <c r="L10" s="44">
        <f t="shared" si="2"/>
        <v>0</v>
      </c>
      <c r="M10" s="177"/>
      <c r="N10" s="172"/>
      <c r="O10" s="44">
        <f t="shared" si="3"/>
        <v>0</v>
      </c>
    </row>
    <row r="11" spans="2:21">
      <c r="B11" s="161">
        <f t="shared" si="4"/>
        <v>9</v>
      </c>
      <c r="C11" s="163" t="s">
        <v>48</v>
      </c>
      <c r="D11" s="164" t="s">
        <v>21</v>
      </c>
      <c r="E11" s="264">
        <f>E9</f>
        <v>1824</v>
      </c>
      <c r="F11" s="265">
        <f>AT22</f>
        <v>0</v>
      </c>
      <c r="G11" s="265">
        <f>AU22</f>
        <v>0</v>
      </c>
      <c r="H11" s="265">
        <f t="shared" si="0"/>
        <v>1824</v>
      </c>
      <c r="I11" s="289">
        <f t="shared" si="1"/>
        <v>0</v>
      </c>
      <c r="J11" s="177"/>
      <c r="K11" s="172"/>
      <c r="L11" s="44">
        <f t="shared" si="2"/>
        <v>0</v>
      </c>
      <c r="M11" s="177"/>
      <c r="N11" s="172"/>
      <c r="O11" s="44">
        <f t="shared" si="3"/>
        <v>0</v>
      </c>
    </row>
    <row r="12" spans="2:21">
      <c r="B12" s="161">
        <f t="shared" si="4"/>
        <v>10</v>
      </c>
      <c r="C12" s="163" t="s">
        <v>49</v>
      </c>
      <c r="D12" s="164" t="s">
        <v>22</v>
      </c>
      <c r="E12" s="264">
        <f>2500*38</f>
        <v>95000</v>
      </c>
      <c r="F12" s="265">
        <f>AY22</f>
        <v>0</v>
      </c>
      <c r="G12" s="265">
        <f>AZ22</f>
        <v>0</v>
      </c>
      <c r="H12" s="265">
        <f t="shared" si="0"/>
        <v>95000</v>
      </c>
      <c r="I12" s="289">
        <v>0</v>
      </c>
      <c r="J12" s="177"/>
      <c r="K12" s="172"/>
      <c r="L12" s="44">
        <f t="shared" si="2"/>
        <v>0</v>
      </c>
      <c r="M12" s="177"/>
      <c r="N12" s="172"/>
      <c r="O12" s="44">
        <f t="shared" si="3"/>
        <v>0</v>
      </c>
    </row>
    <row r="13" spans="2:21">
      <c r="B13" s="161">
        <f t="shared" si="4"/>
        <v>11</v>
      </c>
      <c r="C13" s="163" t="s">
        <v>50</v>
      </c>
      <c r="D13" s="164" t="s">
        <v>21</v>
      </c>
      <c r="E13" s="264">
        <f>24*38</f>
        <v>912</v>
      </c>
      <c r="F13" s="265">
        <f>BD22</f>
        <v>0</v>
      </c>
      <c r="G13" s="265">
        <f>BE22</f>
        <v>0</v>
      </c>
      <c r="H13" s="265">
        <f t="shared" si="0"/>
        <v>912</v>
      </c>
      <c r="I13" s="289">
        <f t="shared" si="1"/>
        <v>0</v>
      </c>
      <c r="J13" s="177"/>
      <c r="K13" s="172"/>
      <c r="L13" s="44">
        <f t="shared" si="2"/>
        <v>0</v>
      </c>
      <c r="M13" s="177"/>
      <c r="N13" s="172"/>
      <c r="O13" s="44">
        <f t="shared" si="3"/>
        <v>0</v>
      </c>
    </row>
    <row r="14" spans="2:21">
      <c r="B14" s="161">
        <f t="shared" si="4"/>
        <v>12</v>
      </c>
      <c r="C14" s="163" t="s">
        <v>301</v>
      </c>
      <c r="D14" s="164" t="s">
        <v>21</v>
      </c>
      <c r="E14" s="264">
        <f>E9</f>
        <v>1824</v>
      </c>
      <c r="F14" s="265">
        <f>BI22</f>
        <v>0</v>
      </c>
      <c r="G14" s="265">
        <f>BJ22</f>
        <v>0</v>
      </c>
      <c r="H14" s="265">
        <f t="shared" si="0"/>
        <v>1824</v>
      </c>
      <c r="I14" s="289">
        <f t="shared" si="1"/>
        <v>0</v>
      </c>
      <c r="J14" s="177"/>
      <c r="K14" s="172"/>
      <c r="L14" s="44">
        <f t="shared" si="2"/>
        <v>0</v>
      </c>
      <c r="M14" s="177"/>
      <c r="N14" s="172"/>
      <c r="O14" s="44">
        <f t="shared" si="3"/>
        <v>0</v>
      </c>
    </row>
    <row r="15" spans="2:21">
      <c r="B15" s="161">
        <f t="shared" si="4"/>
        <v>13</v>
      </c>
      <c r="C15" s="163" t="s">
        <v>302</v>
      </c>
      <c r="D15" s="164" t="s">
        <v>21</v>
      </c>
      <c r="E15" s="264">
        <f>38*5</f>
        <v>190</v>
      </c>
      <c r="F15" s="265">
        <f>BN22</f>
        <v>0</v>
      </c>
      <c r="G15" s="265">
        <f>BO23</f>
        <v>0</v>
      </c>
      <c r="H15" s="265">
        <f t="shared" si="0"/>
        <v>190</v>
      </c>
      <c r="I15" s="289">
        <f t="shared" si="1"/>
        <v>0</v>
      </c>
      <c r="J15" s="177"/>
      <c r="K15" s="172"/>
      <c r="L15" s="44">
        <f t="shared" si="2"/>
        <v>0</v>
      </c>
      <c r="M15" s="177"/>
      <c r="N15" s="172"/>
      <c r="O15" s="44">
        <f t="shared" si="3"/>
        <v>0</v>
      </c>
    </row>
    <row r="16" spans="2:21">
      <c r="B16" s="161">
        <f t="shared" si="4"/>
        <v>14</v>
      </c>
      <c r="C16" s="163" t="s">
        <v>53</v>
      </c>
      <c r="D16" s="164" t="s">
        <v>21</v>
      </c>
      <c r="E16" s="264">
        <f>38*5</f>
        <v>190</v>
      </c>
      <c r="F16" s="265">
        <f>BS22</f>
        <v>0</v>
      </c>
      <c r="G16" s="265">
        <f>BT22</f>
        <v>0</v>
      </c>
      <c r="H16" s="265">
        <f t="shared" si="0"/>
        <v>190</v>
      </c>
      <c r="I16" s="289">
        <f t="shared" si="1"/>
        <v>0</v>
      </c>
      <c r="J16" s="177"/>
      <c r="K16" s="172"/>
      <c r="L16" s="44">
        <f t="shared" si="2"/>
        <v>0</v>
      </c>
      <c r="M16" s="177"/>
      <c r="N16" s="172"/>
      <c r="O16" s="44">
        <f t="shared" si="3"/>
        <v>0</v>
      </c>
    </row>
    <row r="17" spans="2:84">
      <c r="B17" s="161">
        <f t="shared" si="4"/>
        <v>15</v>
      </c>
      <c r="C17" s="163" t="s">
        <v>303</v>
      </c>
      <c r="D17" s="164" t="s">
        <v>21</v>
      </c>
      <c r="E17" s="264">
        <f>E8*8</f>
        <v>14592</v>
      </c>
      <c r="F17" s="265">
        <f>BX22</f>
        <v>0</v>
      </c>
      <c r="G17" s="265">
        <f>BY22</f>
        <v>0</v>
      </c>
      <c r="H17" s="265">
        <f t="shared" si="0"/>
        <v>14592</v>
      </c>
      <c r="I17" s="289">
        <f t="shared" si="1"/>
        <v>0</v>
      </c>
      <c r="J17" s="177"/>
      <c r="K17" s="172"/>
      <c r="L17" s="44">
        <f t="shared" si="2"/>
        <v>0</v>
      </c>
      <c r="M17" s="177"/>
      <c r="N17" s="172"/>
      <c r="O17" s="44">
        <f t="shared" si="3"/>
        <v>0</v>
      </c>
    </row>
    <row r="18" spans="2:84" ht="15" thickBot="1">
      <c r="B18" s="162">
        <f t="shared" ref="B18" si="6">B17+1</f>
        <v>16</v>
      </c>
      <c r="C18" s="167" t="s">
        <v>304</v>
      </c>
      <c r="D18" s="169" t="s">
        <v>21</v>
      </c>
      <c r="E18" s="261">
        <f>E17*58</f>
        <v>846336</v>
      </c>
      <c r="F18" s="266">
        <f>CC22</f>
        <v>0</v>
      </c>
      <c r="G18" s="266">
        <f>CD22</f>
        <v>0</v>
      </c>
      <c r="H18" s="266">
        <f>E18-G18</f>
        <v>846336</v>
      </c>
      <c r="I18" s="290">
        <f t="shared" si="1"/>
        <v>0</v>
      </c>
      <c r="J18" s="178"/>
      <c r="K18" s="173"/>
      <c r="L18" s="45">
        <f t="shared" si="2"/>
        <v>0</v>
      </c>
      <c r="M18" s="178"/>
      <c r="N18" s="173"/>
      <c r="O18" s="45">
        <f t="shared" si="3"/>
        <v>0</v>
      </c>
    </row>
    <row r="19" spans="2:84" ht="15" thickBot="1">
      <c r="I19" s="184">
        <f>AVERAGE(I3:I18)</f>
        <v>3.4722222222222224E-4</v>
      </c>
    </row>
    <row r="20" spans="2:84" ht="15" thickBot="1">
      <c r="B20" s="1027" t="s">
        <v>4</v>
      </c>
      <c r="C20" s="1028"/>
      <c r="D20" s="1029"/>
      <c r="E20" s="1053" t="str">
        <f>C3</f>
        <v>Trench Excavation</v>
      </c>
      <c r="F20" s="1054"/>
      <c r="G20" s="1054"/>
      <c r="H20" s="1054"/>
      <c r="I20" s="1055"/>
      <c r="J20" s="1053" t="str">
        <f>C4</f>
        <v>400Sqmm Cable laying (SCB's)</v>
      </c>
      <c r="K20" s="1054"/>
      <c r="L20" s="1054"/>
      <c r="M20" s="1054"/>
      <c r="N20" s="1055"/>
      <c r="O20" s="1053" t="str">
        <f>C5</f>
        <v>Inverter Installation</v>
      </c>
      <c r="P20" s="1054"/>
      <c r="Q20" s="1054"/>
      <c r="R20" s="1054"/>
      <c r="S20" s="1055"/>
      <c r="T20" s="1053" t="str">
        <f>C7</f>
        <v>SCB Stand Casting</v>
      </c>
      <c r="U20" s="1054"/>
      <c r="V20" s="1054"/>
      <c r="W20" s="1054"/>
      <c r="X20" s="1055"/>
      <c r="Y20" s="1053" t="str">
        <f>C8</f>
        <v>SCB Installation</v>
      </c>
      <c r="Z20" s="1054"/>
      <c r="AA20" s="1054"/>
      <c r="AB20" s="1054"/>
      <c r="AC20" s="1055"/>
      <c r="AD20" s="1053" t="str">
        <f>C9</f>
        <v>6 Sqmm Laying(SCB's)</v>
      </c>
      <c r="AE20" s="1054"/>
      <c r="AF20" s="1054"/>
      <c r="AG20" s="1054"/>
      <c r="AH20" s="1055"/>
      <c r="AI20" s="1050" t="str">
        <f>C10</f>
        <v>Termination SCB End</v>
      </c>
      <c r="AJ20" s="1051"/>
      <c r="AK20" s="1051"/>
      <c r="AL20" s="1051"/>
      <c r="AM20" s="1052"/>
      <c r="AN20" s="1050" t="str">
        <f>C6</f>
        <v>400 Sqmm cable laying</v>
      </c>
      <c r="AO20" s="1051"/>
      <c r="AP20" s="1051"/>
      <c r="AQ20" s="1051"/>
      <c r="AR20" s="1052"/>
      <c r="AS20" s="1050" t="str">
        <f>C11</f>
        <v>Termination Inv End</v>
      </c>
      <c r="AT20" s="1051"/>
      <c r="AU20" s="1051"/>
      <c r="AV20" s="1051"/>
      <c r="AW20" s="1052"/>
      <c r="AX20" s="1050" t="str">
        <f>C12</f>
        <v>Earthing Conductor Laying</v>
      </c>
      <c r="AY20" s="1051"/>
      <c r="AZ20" s="1051"/>
      <c r="BA20" s="1051"/>
      <c r="BB20" s="1052"/>
      <c r="BC20" s="1050" t="str">
        <f>C13</f>
        <v>Earthpit Installation</v>
      </c>
      <c r="BD20" s="1051"/>
      <c r="BE20" s="1051"/>
      <c r="BF20" s="1051"/>
      <c r="BG20" s="1052"/>
      <c r="BH20" s="1050" t="str">
        <f>C14</f>
        <v>String Cable termination</v>
      </c>
      <c r="BI20" s="1051"/>
      <c r="BJ20" s="1051"/>
      <c r="BK20" s="1051"/>
      <c r="BL20" s="1052"/>
      <c r="BM20" s="1050" t="str">
        <f>C15</f>
        <v>LA Installation</v>
      </c>
      <c r="BN20" s="1051"/>
      <c r="BO20" s="1051"/>
      <c r="BP20" s="1051"/>
      <c r="BQ20" s="1052"/>
      <c r="BR20" s="1050" t="str">
        <f>C16</f>
        <v>LA Connection</v>
      </c>
      <c r="BS20" s="1051"/>
      <c r="BT20" s="1051"/>
      <c r="BU20" s="1051"/>
      <c r="BV20" s="1052"/>
      <c r="BW20" s="1050" t="str">
        <f>C17</f>
        <v>MMS Installation(Full+Half+Dummy)</v>
      </c>
      <c r="BX20" s="1051"/>
      <c r="BY20" s="1051"/>
      <c r="BZ20" s="1051"/>
      <c r="CA20" s="1052"/>
      <c r="CB20" s="1050" t="str">
        <f>C18</f>
        <v>Module Mounting</v>
      </c>
      <c r="CC20" s="1051"/>
      <c r="CD20" s="1051"/>
      <c r="CE20" s="1051"/>
      <c r="CF20" s="1052"/>
    </row>
    <row r="21" spans="2:84" ht="15" thickBot="1">
      <c r="B21" s="186" t="s">
        <v>119</v>
      </c>
      <c r="C21" s="205" t="s">
        <v>260</v>
      </c>
      <c r="D21" s="206" t="s">
        <v>160</v>
      </c>
      <c r="E21" s="187" t="s">
        <v>7</v>
      </c>
      <c r="F21" s="188" t="s">
        <v>257</v>
      </c>
      <c r="G21" s="188" t="s">
        <v>261</v>
      </c>
      <c r="H21" s="188" t="s">
        <v>262</v>
      </c>
      <c r="I21" s="189" t="s">
        <v>259</v>
      </c>
      <c r="J21" s="187" t="s">
        <v>7</v>
      </c>
      <c r="K21" s="188" t="s">
        <v>257</v>
      </c>
      <c r="L21" s="188" t="s">
        <v>261</v>
      </c>
      <c r="M21" s="188" t="s">
        <v>262</v>
      </c>
      <c r="N21" s="189" t="s">
        <v>259</v>
      </c>
      <c r="O21" s="187" t="s">
        <v>7</v>
      </c>
      <c r="P21" s="188" t="s">
        <v>257</v>
      </c>
      <c r="Q21" s="188" t="s">
        <v>261</v>
      </c>
      <c r="R21" s="188" t="s">
        <v>262</v>
      </c>
      <c r="S21" s="189" t="s">
        <v>259</v>
      </c>
      <c r="T21" s="187" t="s">
        <v>7</v>
      </c>
      <c r="U21" s="188" t="s">
        <v>257</v>
      </c>
      <c r="V21" s="188" t="s">
        <v>261</v>
      </c>
      <c r="W21" s="188" t="s">
        <v>262</v>
      </c>
      <c r="X21" s="189" t="s">
        <v>259</v>
      </c>
      <c r="Y21" s="187" t="s">
        <v>7</v>
      </c>
      <c r="Z21" s="188" t="s">
        <v>257</v>
      </c>
      <c r="AA21" s="188" t="s">
        <v>261</v>
      </c>
      <c r="AB21" s="188" t="s">
        <v>262</v>
      </c>
      <c r="AC21" s="189" t="s">
        <v>259</v>
      </c>
      <c r="AD21" s="187" t="s">
        <v>7</v>
      </c>
      <c r="AE21" s="188" t="s">
        <v>257</v>
      </c>
      <c r="AF21" s="188" t="s">
        <v>261</v>
      </c>
      <c r="AG21" s="188" t="s">
        <v>262</v>
      </c>
      <c r="AH21" s="189" t="s">
        <v>259</v>
      </c>
      <c r="AI21" s="187" t="s">
        <v>7</v>
      </c>
      <c r="AJ21" s="188" t="s">
        <v>257</v>
      </c>
      <c r="AK21" s="188" t="s">
        <v>261</v>
      </c>
      <c r="AL21" s="188" t="s">
        <v>262</v>
      </c>
      <c r="AM21" s="189" t="s">
        <v>259</v>
      </c>
      <c r="AN21" s="187" t="s">
        <v>7</v>
      </c>
      <c r="AO21" s="188" t="s">
        <v>257</v>
      </c>
      <c r="AP21" s="188" t="s">
        <v>261</v>
      </c>
      <c r="AQ21" s="188" t="s">
        <v>262</v>
      </c>
      <c r="AR21" s="189" t="s">
        <v>259</v>
      </c>
      <c r="AS21" s="187" t="s">
        <v>7</v>
      </c>
      <c r="AT21" s="188" t="s">
        <v>257</v>
      </c>
      <c r="AU21" s="188" t="s">
        <v>261</v>
      </c>
      <c r="AV21" s="188" t="s">
        <v>262</v>
      </c>
      <c r="AW21" s="189" t="s">
        <v>259</v>
      </c>
      <c r="AX21" s="187" t="s">
        <v>7</v>
      </c>
      <c r="AY21" s="188" t="s">
        <v>257</v>
      </c>
      <c r="AZ21" s="188" t="s">
        <v>261</v>
      </c>
      <c r="BA21" s="188" t="s">
        <v>262</v>
      </c>
      <c r="BB21" s="189" t="s">
        <v>259</v>
      </c>
      <c r="BC21" s="187" t="s">
        <v>7</v>
      </c>
      <c r="BD21" s="188" t="s">
        <v>257</v>
      </c>
      <c r="BE21" s="188" t="s">
        <v>261</v>
      </c>
      <c r="BF21" s="188" t="s">
        <v>262</v>
      </c>
      <c r="BG21" s="189" t="s">
        <v>259</v>
      </c>
      <c r="BH21" s="187" t="s">
        <v>7</v>
      </c>
      <c r="BI21" s="188" t="s">
        <v>257</v>
      </c>
      <c r="BJ21" s="188" t="s">
        <v>261</v>
      </c>
      <c r="BK21" s="188" t="s">
        <v>262</v>
      </c>
      <c r="BL21" s="189" t="s">
        <v>259</v>
      </c>
      <c r="BM21" s="187" t="s">
        <v>7</v>
      </c>
      <c r="BN21" s="188" t="s">
        <v>257</v>
      </c>
      <c r="BO21" s="188" t="s">
        <v>261</v>
      </c>
      <c r="BP21" s="188" t="s">
        <v>262</v>
      </c>
      <c r="BQ21" s="189" t="s">
        <v>259</v>
      </c>
      <c r="BR21" s="187" t="s">
        <v>7</v>
      </c>
      <c r="BS21" s="188" t="s">
        <v>257</v>
      </c>
      <c r="BT21" s="188" t="s">
        <v>261</v>
      </c>
      <c r="BU21" s="188" t="s">
        <v>262</v>
      </c>
      <c r="BV21" s="189" t="s">
        <v>259</v>
      </c>
      <c r="BW21" s="187" t="s">
        <v>7</v>
      </c>
      <c r="BX21" s="188" t="s">
        <v>257</v>
      </c>
      <c r="BY21" s="188" t="s">
        <v>261</v>
      </c>
      <c r="BZ21" s="188" t="s">
        <v>262</v>
      </c>
      <c r="CA21" s="189" t="s">
        <v>259</v>
      </c>
      <c r="CB21" s="187" t="s">
        <v>7</v>
      </c>
      <c r="CC21" s="188" t="s">
        <v>257</v>
      </c>
      <c r="CD21" s="188" t="s">
        <v>261</v>
      </c>
      <c r="CE21" s="188" t="s">
        <v>262</v>
      </c>
      <c r="CF21" s="189" t="s">
        <v>259</v>
      </c>
    </row>
    <row r="22" spans="2:84" ht="15.5" thickTop="1" thickBot="1">
      <c r="B22" s="190"/>
      <c r="C22" s="1030" t="s">
        <v>156</v>
      </c>
      <c r="D22" s="1031"/>
      <c r="E22" s="371">
        <f>E3</f>
        <v>171000</v>
      </c>
      <c r="F22" s="191">
        <f>SUM(F23:F56)</f>
        <v>250</v>
      </c>
      <c r="G22" s="191">
        <f>SUM(G23:G56)</f>
        <v>950</v>
      </c>
      <c r="H22" s="191">
        <f>SUM(H23:H56)</f>
        <v>3550</v>
      </c>
      <c r="I22" s="192">
        <f>G22/E22</f>
        <v>5.5555555555555558E-3</v>
      </c>
      <c r="J22" s="190">
        <f>E4</f>
        <v>1824</v>
      </c>
      <c r="K22" s="191">
        <f>SUM(K23:K56)</f>
        <v>0</v>
      </c>
      <c r="L22" s="191">
        <f>SUM(L23:L56)</f>
        <v>0</v>
      </c>
      <c r="M22" s="191">
        <f>SUM(M23:M56)</f>
        <v>0</v>
      </c>
      <c r="N22" s="192">
        <f>L22/J22</f>
        <v>0</v>
      </c>
      <c r="O22" s="190">
        <f>E5</f>
        <v>76</v>
      </c>
      <c r="P22" s="191">
        <f>SUM(P23:P56)</f>
        <v>0</v>
      </c>
      <c r="Q22" s="191">
        <f>SUM(Q23:Q56)</f>
        <v>0</v>
      </c>
      <c r="R22" s="191">
        <f>SUM(R23:R56)</f>
        <v>0</v>
      </c>
      <c r="S22" s="192">
        <f>Q22/O22</f>
        <v>0</v>
      </c>
      <c r="T22" s="190">
        <f>E7</f>
        <v>3648</v>
      </c>
      <c r="U22" s="191">
        <f>SUM(U23:U56)</f>
        <v>0</v>
      </c>
      <c r="V22" s="191">
        <f>SUM(V23:V56)</f>
        <v>0</v>
      </c>
      <c r="W22" s="191">
        <f>SUM(W23:W56)</f>
        <v>0</v>
      </c>
      <c r="X22" s="192">
        <f>V22/T22</f>
        <v>0</v>
      </c>
      <c r="Y22" s="190">
        <f>E8</f>
        <v>1824</v>
      </c>
      <c r="Z22" s="191">
        <f>SUM(Z23:Z56)</f>
        <v>0</v>
      </c>
      <c r="AA22" s="191">
        <f>SUM(AA23:AA56)</f>
        <v>0</v>
      </c>
      <c r="AB22" s="191">
        <f>SUM(AB23:AB56)</f>
        <v>0</v>
      </c>
      <c r="AC22" s="192">
        <f>AA22/Y22</f>
        <v>0</v>
      </c>
      <c r="AD22" s="190">
        <f>E9</f>
        <v>1824</v>
      </c>
      <c r="AE22" s="191">
        <f>SUM(AE23:AE56)</f>
        <v>0</v>
      </c>
      <c r="AF22" s="191">
        <f>SUM(AF23:AF56)</f>
        <v>0</v>
      </c>
      <c r="AG22" s="191">
        <f>SUM(AG23:AG56)</f>
        <v>0</v>
      </c>
      <c r="AH22" s="192">
        <f>AF22/AD22</f>
        <v>0</v>
      </c>
      <c r="AI22" s="190">
        <f>E10</f>
        <v>1824</v>
      </c>
      <c r="AJ22" s="191">
        <f>SUM(AJ23:AJ56)</f>
        <v>0</v>
      </c>
      <c r="AK22" s="191">
        <f>SUM(AK23:AK56)</f>
        <v>0</v>
      </c>
      <c r="AL22" s="191">
        <f>SUM(AL23:AL56)</f>
        <v>0</v>
      </c>
      <c r="AM22" s="192">
        <f>AK22/AI22</f>
        <v>0</v>
      </c>
      <c r="AN22" s="371">
        <f>E6</f>
        <v>638400</v>
      </c>
      <c r="AO22" s="191">
        <f>SUM(AO23:AO56)</f>
        <v>0</v>
      </c>
      <c r="AP22" s="191">
        <f>SUM(AP23:AP56)</f>
        <v>0</v>
      </c>
      <c r="AQ22" s="191">
        <f>SUM(AQ23:AQ56)</f>
        <v>0</v>
      </c>
      <c r="AR22" s="192">
        <f>AP22/AN22</f>
        <v>0</v>
      </c>
      <c r="AS22" s="190">
        <f>E11</f>
        <v>1824</v>
      </c>
      <c r="AT22" s="191">
        <f>SUM(AT23:AT56)</f>
        <v>0</v>
      </c>
      <c r="AU22" s="191">
        <f>SUM(AU23:AU56)</f>
        <v>0</v>
      </c>
      <c r="AV22" s="191">
        <f>SUM(AV23:AV56)</f>
        <v>0</v>
      </c>
      <c r="AW22" s="192">
        <f>AU22/AS22</f>
        <v>0</v>
      </c>
      <c r="AX22" s="190">
        <f>E12</f>
        <v>95000</v>
      </c>
      <c r="AY22" s="191">
        <f>SUM(AY23:AY56)</f>
        <v>0</v>
      </c>
      <c r="AZ22" s="191">
        <f>SUM(AZ23:AZ56)</f>
        <v>0</v>
      </c>
      <c r="BA22" s="191">
        <f>SUM(BA23:BA56)</f>
        <v>0</v>
      </c>
      <c r="BB22" s="192">
        <f>AZ22/AX22</f>
        <v>0</v>
      </c>
      <c r="BC22" s="190">
        <f>E13</f>
        <v>912</v>
      </c>
      <c r="BD22" s="191">
        <f>SUM(BD23:BD56)</f>
        <v>0</v>
      </c>
      <c r="BE22" s="191">
        <f>SUM(BE23:BE56)</f>
        <v>0</v>
      </c>
      <c r="BF22" s="191">
        <f>SUM(BF23:BF56)</f>
        <v>0</v>
      </c>
      <c r="BG22" s="192">
        <f>BE22/BC22</f>
        <v>0</v>
      </c>
      <c r="BH22" s="190">
        <f>E14</f>
        <v>1824</v>
      </c>
      <c r="BI22" s="191">
        <f>SUM(BI23:BI56)</f>
        <v>0</v>
      </c>
      <c r="BJ22" s="191">
        <f>SUM(BJ23:BJ56)</f>
        <v>0</v>
      </c>
      <c r="BK22" s="191">
        <f>SUM(BK23:BK56)</f>
        <v>0</v>
      </c>
      <c r="BL22" s="192">
        <f>BJ22/BH22</f>
        <v>0</v>
      </c>
      <c r="BM22" s="190">
        <f>E15</f>
        <v>190</v>
      </c>
      <c r="BN22" s="191">
        <f>SUM(BN23:BN56)</f>
        <v>0</v>
      </c>
      <c r="BO22" s="191">
        <f>SUM(BO23:BO56)</f>
        <v>0</v>
      </c>
      <c r="BP22" s="191">
        <f>SUM(BP23:BP56)</f>
        <v>0</v>
      </c>
      <c r="BQ22" s="192">
        <f>BO22/BM22</f>
        <v>0</v>
      </c>
      <c r="BR22" s="190">
        <f>E16</f>
        <v>190</v>
      </c>
      <c r="BS22" s="191">
        <f>SUM(BS23:BS56)</f>
        <v>0</v>
      </c>
      <c r="BT22" s="191">
        <f>SUM(BT23:BT56)</f>
        <v>0</v>
      </c>
      <c r="BU22" s="191">
        <f>SUM(BU23:BU56)</f>
        <v>0</v>
      </c>
      <c r="BV22" s="192">
        <f>BT22/BR22</f>
        <v>0</v>
      </c>
      <c r="BW22" s="190">
        <f>E17</f>
        <v>14592</v>
      </c>
      <c r="BX22" s="191">
        <f>SUM(BX23:BX56)</f>
        <v>0</v>
      </c>
      <c r="BY22" s="191">
        <f>SUM(BY23:BY56)</f>
        <v>0</v>
      </c>
      <c r="BZ22" s="191">
        <f>SUM(BZ23:BZ56)</f>
        <v>0</v>
      </c>
      <c r="CA22" s="192">
        <f>BY22/BW22</f>
        <v>0</v>
      </c>
      <c r="CB22" s="190">
        <f>E18</f>
        <v>846336</v>
      </c>
      <c r="CC22" s="191">
        <f>SUM(CC23:CC56)</f>
        <v>0</v>
      </c>
      <c r="CD22" s="191">
        <f>SUM(CD23:CD56)</f>
        <v>0</v>
      </c>
      <c r="CE22" s="191">
        <f>SUM(CE23:CE56)</f>
        <v>0</v>
      </c>
      <c r="CF22" s="192">
        <f>CD22/CB22</f>
        <v>0</v>
      </c>
    </row>
    <row r="23" spans="2:84">
      <c r="B23" s="200">
        <v>1</v>
      </c>
      <c r="C23" s="198"/>
      <c r="D23" s="199" t="s">
        <v>263</v>
      </c>
      <c r="E23" s="198"/>
      <c r="F23" s="202"/>
      <c r="G23" s="202"/>
      <c r="H23" s="202"/>
      <c r="I23" s="203"/>
      <c r="J23" s="193"/>
      <c r="K23" s="37"/>
      <c r="L23" s="37"/>
      <c r="M23" s="37"/>
      <c r="N23" s="194"/>
      <c r="O23" s="193"/>
      <c r="P23" s="37"/>
      <c r="Q23" s="37"/>
      <c r="R23" s="37"/>
      <c r="S23" s="194"/>
      <c r="T23" s="193"/>
      <c r="U23" s="37"/>
      <c r="V23" s="37"/>
      <c r="W23" s="37"/>
      <c r="X23" s="194"/>
      <c r="Y23" s="193"/>
      <c r="Z23" s="37"/>
      <c r="AA23" s="37"/>
      <c r="AB23" s="37"/>
      <c r="AC23" s="194"/>
      <c r="AD23" s="193"/>
      <c r="AE23" s="37"/>
      <c r="AF23" s="37"/>
      <c r="AG23" s="37"/>
      <c r="AH23" s="194"/>
      <c r="AI23" s="193"/>
      <c r="AJ23" s="37"/>
      <c r="AK23" s="37"/>
      <c r="AL23" s="37"/>
      <c r="AM23" s="194"/>
      <c r="AN23" s="193"/>
      <c r="AO23" s="37"/>
      <c r="AP23" s="37"/>
      <c r="AQ23" s="37"/>
      <c r="AR23" s="194"/>
      <c r="AS23" s="193"/>
      <c r="AT23" s="37"/>
      <c r="AU23" s="37"/>
      <c r="AV23" s="37"/>
      <c r="AW23" s="194"/>
      <c r="AX23" s="193"/>
      <c r="AY23" s="37"/>
      <c r="AZ23" s="37"/>
      <c r="BA23" s="37"/>
      <c r="BB23" s="194"/>
      <c r="BC23" s="193"/>
      <c r="BD23" s="37"/>
      <c r="BE23" s="37"/>
      <c r="BF23" s="37"/>
      <c r="BG23" s="194"/>
      <c r="BH23" s="193"/>
      <c r="BI23" s="37"/>
      <c r="BJ23" s="37"/>
      <c r="BK23" s="37"/>
      <c r="BL23" s="194"/>
      <c r="BM23" s="193"/>
      <c r="BN23" s="37"/>
      <c r="BO23" s="37"/>
      <c r="BP23" s="37"/>
      <c r="BQ23" s="194"/>
      <c r="BR23" s="193"/>
      <c r="BS23" s="37"/>
      <c r="BT23" s="37"/>
      <c r="BU23" s="37"/>
      <c r="BV23" s="194"/>
      <c r="BW23" s="193"/>
      <c r="BX23" s="37"/>
      <c r="BY23" s="37"/>
      <c r="BZ23" s="37"/>
      <c r="CA23" s="194"/>
      <c r="CB23" s="193"/>
      <c r="CC23" s="37"/>
      <c r="CD23" s="37"/>
      <c r="CE23" s="37"/>
      <c r="CF23" s="194"/>
    </row>
    <row r="24" spans="2:84">
      <c r="B24" s="419" t="s">
        <v>406</v>
      </c>
      <c r="C24" s="308" t="s">
        <v>414</v>
      </c>
      <c r="D24" s="196" t="s">
        <v>264</v>
      </c>
      <c r="E24" s="47">
        <v>4500</v>
      </c>
      <c r="F24" s="9">
        <v>250</v>
      </c>
      <c r="G24" s="9">
        <f>F24+100+600</f>
        <v>950</v>
      </c>
      <c r="H24" s="9">
        <f>E24-G24</f>
        <v>3550</v>
      </c>
      <c r="I24" s="197">
        <f>G24/E24</f>
        <v>0.21111111111111111</v>
      </c>
      <c r="J24" s="195"/>
      <c r="K24" s="9"/>
      <c r="L24" s="9"/>
      <c r="M24" s="9"/>
      <c r="N24" s="197"/>
      <c r="O24" s="195"/>
      <c r="P24" s="9"/>
      <c r="Q24" s="9"/>
      <c r="R24" s="9"/>
      <c r="S24" s="197"/>
      <c r="T24" s="195"/>
      <c r="U24" s="9"/>
      <c r="V24" s="9"/>
      <c r="W24" s="9"/>
      <c r="X24" s="197"/>
      <c r="Y24" s="195"/>
      <c r="Z24" s="9"/>
      <c r="AA24" s="9"/>
      <c r="AB24" s="9"/>
      <c r="AC24" s="197"/>
      <c r="AD24" s="195"/>
      <c r="AE24" s="9"/>
      <c r="AF24" s="9"/>
      <c r="AG24" s="9"/>
      <c r="AH24" s="197"/>
      <c r="AI24" s="195"/>
      <c r="AJ24" s="9"/>
      <c r="AK24" s="9"/>
      <c r="AL24" s="9"/>
      <c r="AM24" s="197"/>
      <c r="AN24" s="195"/>
      <c r="AO24" s="9"/>
      <c r="AP24" s="9"/>
      <c r="AQ24" s="9"/>
      <c r="AR24" s="197"/>
      <c r="AS24" s="195"/>
      <c r="AT24" s="9"/>
      <c r="AU24" s="9"/>
      <c r="AV24" s="9"/>
      <c r="AW24" s="197"/>
      <c r="AX24" s="195"/>
      <c r="AY24" s="9"/>
      <c r="AZ24" s="9"/>
      <c r="BA24" s="9"/>
      <c r="BB24" s="197"/>
      <c r="BC24" s="195"/>
      <c r="BD24" s="9"/>
      <c r="BE24" s="9"/>
      <c r="BF24" s="9"/>
      <c r="BG24" s="197"/>
      <c r="BH24" s="195"/>
      <c r="BI24" s="9"/>
      <c r="BJ24" s="9"/>
      <c r="BK24" s="9"/>
      <c r="BL24" s="197"/>
      <c r="BM24" s="195"/>
      <c r="BN24" s="9"/>
      <c r="BO24" s="9"/>
      <c r="BP24" s="9"/>
      <c r="BQ24" s="197"/>
      <c r="BR24" s="195"/>
      <c r="BS24" s="9"/>
      <c r="BT24" s="9"/>
      <c r="BU24" s="9"/>
      <c r="BV24" s="197"/>
      <c r="BW24" s="267"/>
      <c r="BX24" s="9"/>
      <c r="BY24" s="9"/>
      <c r="BZ24" s="9"/>
      <c r="CA24" s="197"/>
      <c r="CB24" s="267"/>
      <c r="CC24" s="9"/>
      <c r="CD24" s="9"/>
      <c r="CE24" s="9"/>
      <c r="CF24" s="197"/>
    </row>
    <row r="25" spans="2:84">
      <c r="B25" s="419">
        <v>3</v>
      </c>
      <c r="C25" s="308"/>
      <c r="D25" s="196" t="s">
        <v>265</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19">
        <v>4</v>
      </c>
      <c r="C26" s="308"/>
      <c r="D26" s="196" t="s">
        <v>266</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19">
        <v>5</v>
      </c>
      <c r="C27" s="308"/>
      <c r="D27" s="196" t="s">
        <v>267</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19">
        <v>6</v>
      </c>
      <c r="C28" s="308"/>
      <c r="D28" s="196" t="s">
        <v>268</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19">
        <v>7</v>
      </c>
      <c r="C29" s="308"/>
      <c r="D29" s="196" t="s">
        <v>269</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19">
        <v>8</v>
      </c>
      <c r="C30" s="308"/>
      <c r="D30" s="196" t="s">
        <v>270</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19">
        <v>9</v>
      </c>
      <c r="C31" s="308"/>
      <c r="D31" s="196" t="s">
        <v>271</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19">
        <v>10</v>
      </c>
      <c r="C32" s="308"/>
      <c r="D32" s="196" t="s">
        <v>272</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19">
        <v>11</v>
      </c>
      <c r="C33" s="308"/>
      <c r="D33" s="196" t="s">
        <v>273</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19">
        <v>12</v>
      </c>
      <c r="C34" s="308"/>
      <c r="D34" s="196" t="s">
        <v>274</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19">
        <v>13</v>
      </c>
      <c r="C35" s="308"/>
      <c r="D35" s="196" t="s">
        <v>275</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19">
        <v>14</v>
      </c>
      <c r="C36" s="308"/>
      <c r="D36" s="196" t="s">
        <v>276</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19">
        <v>15</v>
      </c>
      <c r="C37" s="308"/>
      <c r="D37" s="196" t="s">
        <v>277</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19">
        <v>16</v>
      </c>
      <c r="C38" s="308"/>
      <c r="D38" s="196" t="s">
        <v>278</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19">
        <v>17</v>
      </c>
      <c r="C39" s="308"/>
      <c r="D39" s="196" t="s">
        <v>279</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19">
        <v>18</v>
      </c>
      <c r="C40" s="308"/>
      <c r="D40" s="196" t="s">
        <v>280</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19">
        <v>19</v>
      </c>
      <c r="C41" s="308"/>
      <c r="D41" s="196" t="s">
        <v>281</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19">
        <v>20</v>
      </c>
      <c r="C42" s="308"/>
      <c r="D42" s="196" t="s">
        <v>282</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19">
        <v>21</v>
      </c>
      <c r="C43" s="308"/>
      <c r="D43" s="196" t="s">
        <v>283</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19">
        <v>22</v>
      </c>
      <c r="C44" s="308"/>
      <c r="D44" s="196" t="s">
        <v>284</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19">
        <v>23</v>
      </c>
      <c r="C45" s="308"/>
      <c r="D45" s="196" t="s">
        <v>285</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19">
        <v>24</v>
      </c>
      <c r="C46" s="308"/>
      <c r="D46" s="196" t="s">
        <v>286</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19">
        <v>25</v>
      </c>
      <c r="C47" s="308"/>
      <c r="D47" s="196" t="s">
        <v>287</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19">
        <v>26</v>
      </c>
      <c r="C48" s="308"/>
      <c r="D48" s="196" t="s">
        <v>288</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19">
        <v>27</v>
      </c>
      <c r="C49" s="308"/>
      <c r="D49" s="196" t="s">
        <v>289</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19">
        <v>28</v>
      </c>
      <c r="C50" s="308"/>
      <c r="D50" s="196" t="s">
        <v>290</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19">
        <v>29</v>
      </c>
      <c r="C51" s="308"/>
      <c r="D51" s="196" t="s">
        <v>291</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19">
        <v>30</v>
      </c>
      <c r="C52" s="308"/>
      <c r="D52" s="196" t="s">
        <v>292</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19">
        <v>31</v>
      </c>
      <c r="C53" s="308"/>
      <c r="D53" s="196" t="s">
        <v>293</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19">
        <v>32</v>
      </c>
      <c r="C54" s="308"/>
      <c r="D54" s="196" t="s">
        <v>294</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19">
        <v>33</v>
      </c>
      <c r="C55" s="308"/>
      <c r="D55" s="196" t="s">
        <v>295</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19">
        <v>34</v>
      </c>
      <c r="C56" s="308"/>
      <c r="D56" s="196" t="s">
        <v>296</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E1:I1"/>
    <mergeCell ref="B1:B2"/>
    <mergeCell ref="C1:C2"/>
    <mergeCell ref="D1:D2"/>
    <mergeCell ref="C22:D22"/>
    <mergeCell ref="B20:D20"/>
    <mergeCell ref="E20:I20"/>
    <mergeCell ref="CB20:CF20"/>
    <mergeCell ref="BC20:BG20"/>
    <mergeCell ref="AX20:BB20"/>
    <mergeCell ref="AS20:AW20"/>
    <mergeCell ref="AI20:AM20"/>
    <mergeCell ref="BH20:BL20"/>
    <mergeCell ref="AN20:AR20"/>
    <mergeCell ref="J1:L1"/>
    <mergeCell ref="M1:O1"/>
    <mergeCell ref="BM20:BQ20"/>
    <mergeCell ref="BR20:BV20"/>
    <mergeCell ref="BW20:CA20"/>
    <mergeCell ref="T20:X20"/>
    <mergeCell ref="Y20:AC20"/>
    <mergeCell ref="AD20:AH20"/>
    <mergeCell ref="J20:N20"/>
    <mergeCell ref="O20:S20"/>
  </mergeCells>
  <phoneticPr fontId="10" type="noConversion"/>
  <pageMargins left="0.7" right="0.7" top="0.75" bottom="0.75" header="0.3" footer="0.3"/>
  <pageSetup orientation="portrait" r:id="rId1"/>
  <ignoredErrors>
    <ignoredError sqref="L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6" activePane="bottomRight" state="frozen"/>
      <selection activeCell="E7" sqref="E7"/>
      <selection pane="topRight" activeCell="E7" sqref="E7"/>
      <selection pane="bottomLeft" activeCell="E7" sqref="E7"/>
      <selection pane="bottomRight" activeCell="O21" sqref="O21"/>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3" t="s">
        <v>253</v>
      </c>
      <c r="C2" s="304" t="s">
        <v>129</v>
      </c>
      <c r="D2" s="305" t="s">
        <v>305</v>
      </c>
      <c r="E2" s="306" t="s">
        <v>6</v>
      </c>
      <c r="F2" s="307" t="s">
        <v>7</v>
      </c>
      <c r="G2" s="301" t="s">
        <v>8</v>
      </c>
      <c r="H2" s="301" t="s">
        <v>9</v>
      </c>
      <c r="I2" s="301" t="s">
        <v>76</v>
      </c>
      <c r="J2" s="301">
        <v>45748</v>
      </c>
      <c r="K2" s="301">
        <f t="shared" ref="K2:AU2" si="0">J2+1</f>
        <v>45749</v>
      </c>
      <c r="L2" s="301">
        <f t="shared" si="0"/>
        <v>45750</v>
      </c>
      <c r="M2" s="301">
        <f t="shared" si="0"/>
        <v>45751</v>
      </c>
      <c r="N2" s="301">
        <f t="shared" si="0"/>
        <v>45752</v>
      </c>
      <c r="O2" s="301">
        <f t="shared" si="0"/>
        <v>45753</v>
      </c>
      <c r="P2" s="301">
        <f t="shared" si="0"/>
        <v>45754</v>
      </c>
      <c r="Q2" s="301">
        <f t="shared" si="0"/>
        <v>45755</v>
      </c>
      <c r="R2" s="301">
        <f t="shared" si="0"/>
        <v>45756</v>
      </c>
      <c r="S2" s="301">
        <f t="shared" si="0"/>
        <v>45757</v>
      </c>
      <c r="T2" s="301">
        <f t="shared" si="0"/>
        <v>45758</v>
      </c>
      <c r="U2" s="301">
        <f t="shared" si="0"/>
        <v>45759</v>
      </c>
      <c r="V2" s="301">
        <f t="shared" si="0"/>
        <v>45760</v>
      </c>
      <c r="W2" s="301">
        <f t="shared" si="0"/>
        <v>45761</v>
      </c>
      <c r="X2" s="301">
        <f t="shared" si="0"/>
        <v>45762</v>
      </c>
      <c r="Y2" s="301">
        <f t="shared" si="0"/>
        <v>45763</v>
      </c>
      <c r="Z2" s="301">
        <f t="shared" si="0"/>
        <v>45764</v>
      </c>
      <c r="AA2" s="301">
        <f t="shared" si="0"/>
        <v>45765</v>
      </c>
      <c r="AB2" s="301">
        <f t="shared" si="0"/>
        <v>45766</v>
      </c>
      <c r="AC2" s="301">
        <f t="shared" si="0"/>
        <v>45767</v>
      </c>
      <c r="AD2" s="301">
        <f t="shared" si="0"/>
        <v>45768</v>
      </c>
      <c r="AE2" s="301">
        <f t="shared" si="0"/>
        <v>45769</v>
      </c>
      <c r="AF2" s="301">
        <f t="shared" si="0"/>
        <v>45770</v>
      </c>
      <c r="AG2" s="301">
        <f t="shared" si="0"/>
        <v>45771</v>
      </c>
      <c r="AH2" s="301">
        <f t="shared" si="0"/>
        <v>45772</v>
      </c>
      <c r="AI2" s="301">
        <f t="shared" si="0"/>
        <v>45773</v>
      </c>
      <c r="AJ2" s="301">
        <f t="shared" si="0"/>
        <v>45774</v>
      </c>
      <c r="AK2" s="301">
        <f t="shared" si="0"/>
        <v>45775</v>
      </c>
      <c r="AL2" s="301">
        <f t="shared" si="0"/>
        <v>45776</v>
      </c>
      <c r="AM2" s="301">
        <f t="shared" si="0"/>
        <v>45777</v>
      </c>
      <c r="AN2" s="301">
        <f t="shared" si="0"/>
        <v>45778</v>
      </c>
      <c r="AO2" s="301">
        <f t="shared" si="0"/>
        <v>45779</v>
      </c>
      <c r="AP2" s="301">
        <f t="shared" si="0"/>
        <v>45780</v>
      </c>
      <c r="AQ2" s="301">
        <f t="shared" si="0"/>
        <v>45781</v>
      </c>
      <c r="AR2" s="301">
        <f t="shared" si="0"/>
        <v>45782</v>
      </c>
      <c r="AS2" s="301">
        <f t="shared" si="0"/>
        <v>45783</v>
      </c>
      <c r="AT2" s="301">
        <f t="shared" si="0"/>
        <v>45784</v>
      </c>
      <c r="AU2" s="301">
        <f t="shared" si="0"/>
        <v>45785</v>
      </c>
      <c r="AV2" s="301">
        <f t="shared" ref="AV2:DG2" si="1">AU2+1</f>
        <v>45786</v>
      </c>
      <c r="AW2" s="301">
        <f t="shared" si="1"/>
        <v>45787</v>
      </c>
      <c r="AX2" s="301">
        <f t="shared" si="1"/>
        <v>45788</v>
      </c>
      <c r="AY2" s="301">
        <f t="shared" si="1"/>
        <v>45789</v>
      </c>
      <c r="AZ2" s="301">
        <f t="shared" si="1"/>
        <v>45790</v>
      </c>
      <c r="BA2" s="301">
        <f t="shared" si="1"/>
        <v>45791</v>
      </c>
      <c r="BB2" s="301">
        <f t="shared" si="1"/>
        <v>45792</v>
      </c>
      <c r="BC2" s="301">
        <f t="shared" si="1"/>
        <v>45793</v>
      </c>
      <c r="BD2" s="301">
        <f t="shared" si="1"/>
        <v>45794</v>
      </c>
      <c r="BE2" s="301">
        <f t="shared" si="1"/>
        <v>45795</v>
      </c>
      <c r="BF2" s="301">
        <f t="shared" si="1"/>
        <v>45796</v>
      </c>
      <c r="BG2" s="301">
        <f t="shared" si="1"/>
        <v>45797</v>
      </c>
      <c r="BH2" s="301">
        <f t="shared" si="1"/>
        <v>45798</v>
      </c>
      <c r="BI2" s="301">
        <f t="shared" si="1"/>
        <v>45799</v>
      </c>
      <c r="BJ2" s="301">
        <f t="shared" si="1"/>
        <v>45800</v>
      </c>
      <c r="BK2" s="301">
        <f t="shared" si="1"/>
        <v>45801</v>
      </c>
      <c r="BL2" s="301">
        <f t="shared" si="1"/>
        <v>45802</v>
      </c>
      <c r="BM2" s="301">
        <f t="shared" si="1"/>
        <v>45803</v>
      </c>
      <c r="BN2" s="301">
        <f t="shared" si="1"/>
        <v>45804</v>
      </c>
      <c r="BO2" s="301">
        <f t="shared" si="1"/>
        <v>45805</v>
      </c>
      <c r="BP2" s="301">
        <f t="shared" si="1"/>
        <v>45806</v>
      </c>
      <c r="BQ2" s="301">
        <f t="shared" si="1"/>
        <v>45807</v>
      </c>
      <c r="BR2" s="301">
        <f t="shared" si="1"/>
        <v>45808</v>
      </c>
      <c r="BS2" s="301">
        <f t="shared" si="1"/>
        <v>45809</v>
      </c>
      <c r="BT2" s="301">
        <f t="shared" si="1"/>
        <v>45810</v>
      </c>
      <c r="BU2" s="301">
        <f t="shared" si="1"/>
        <v>45811</v>
      </c>
      <c r="BV2" s="301">
        <f t="shared" si="1"/>
        <v>45812</v>
      </c>
      <c r="BW2" s="301">
        <f t="shared" si="1"/>
        <v>45813</v>
      </c>
      <c r="BX2" s="301">
        <f t="shared" si="1"/>
        <v>45814</v>
      </c>
      <c r="BY2" s="301">
        <f t="shared" si="1"/>
        <v>45815</v>
      </c>
      <c r="BZ2" s="301">
        <f t="shared" si="1"/>
        <v>45816</v>
      </c>
      <c r="CA2" s="301">
        <f t="shared" si="1"/>
        <v>45817</v>
      </c>
      <c r="CB2" s="301">
        <f t="shared" si="1"/>
        <v>45818</v>
      </c>
      <c r="CC2" s="301">
        <f t="shared" si="1"/>
        <v>45819</v>
      </c>
      <c r="CD2" s="301">
        <f t="shared" si="1"/>
        <v>45820</v>
      </c>
      <c r="CE2" s="301">
        <f t="shared" si="1"/>
        <v>45821</v>
      </c>
      <c r="CF2" s="301">
        <f t="shared" si="1"/>
        <v>45822</v>
      </c>
      <c r="CG2" s="301">
        <f t="shared" si="1"/>
        <v>45823</v>
      </c>
      <c r="CH2" s="301">
        <f t="shared" si="1"/>
        <v>45824</v>
      </c>
      <c r="CI2" s="301">
        <f t="shared" si="1"/>
        <v>45825</v>
      </c>
      <c r="CJ2" s="301">
        <f t="shared" si="1"/>
        <v>45826</v>
      </c>
      <c r="CK2" s="301">
        <f t="shared" si="1"/>
        <v>45827</v>
      </c>
      <c r="CL2" s="301">
        <f t="shared" si="1"/>
        <v>45828</v>
      </c>
      <c r="CM2" s="301">
        <f t="shared" si="1"/>
        <v>45829</v>
      </c>
      <c r="CN2" s="301">
        <f t="shared" si="1"/>
        <v>45830</v>
      </c>
      <c r="CO2" s="301">
        <f t="shared" si="1"/>
        <v>45831</v>
      </c>
      <c r="CP2" s="301">
        <f t="shared" si="1"/>
        <v>45832</v>
      </c>
      <c r="CQ2" s="301">
        <f t="shared" si="1"/>
        <v>45833</v>
      </c>
      <c r="CR2" s="301">
        <f t="shared" si="1"/>
        <v>45834</v>
      </c>
      <c r="CS2" s="301">
        <f t="shared" si="1"/>
        <v>45835</v>
      </c>
      <c r="CT2" s="301">
        <f t="shared" si="1"/>
        <v>45836</v>
      </c>
      <c r="CU2" s="301">
        <f t="shared" si="1"/>
        <v>45837</v>
      </c>
      <c r="CV2" s="301">
        <f t="shared" si="1"/>
        <v>45838</v>
      </c>
      <c r="CW2" s="301">
        <f t="shared" si="1"/>
        <v>45839</v>
      </c>
      <c r="CX2" s="301">
        <f t="shared" si="1"/>
        <v>45840</v>
      </c>
      <c r="CY2" s="301">
        <f t="shared" si="1"/>
        <v>45841</v>
      </c>
      <c r="CZ2" s="301">
        <f t="shared" si="1"/>
        <v>45842</v>
      </c>
      <c r="DA2" s="301">
        <f t="shared" si="1"/>
        <v>45843</v>
      </c>
      <c r="DB2" s="301">
        <f t="shared" si="1"/>
        <v>45844</v>
      </c>
      <c r="DC2" s="301">
        <f t="shared" si="1"/>
        <v>45845</v>
      </c>
      <c r="DD2" s="301">
        <f t="shared" si="1"/>
        <v>45846</v>
      </c>
      <c r="DE2" s="301">
        <f t="shared" si="1"/>
        <v>45847</v>
      </c>
      <c r="DF2" s="301">
        <f t="shared" si="1"/>
        <v>45848</v>
      </c>
      <c r="DG2" s="301">
        <f t="shared" si="1"/>
        <v>45849</v>
      </c>
      <c r="DH2" s="301">
        <f t="shared" ref="DH2:FS2" si="2">DG2+1</f>
        <v>45850</v>
      </c>
      <c r="DI2" s="301">
        <f t="shared" si="2"/>
        <v>45851</v>
      </c>
      <c r="DJ2" s="301">
        <f t="shared" si="2"/>
        <v>45852</v>
      </c>
      <c r="DK2" s="301">
        <f t="shared" si="2"/>
        <v>45853</v>
      </c>
      <c r="DL2" s="301">
        <f t="shared" si="2"/>
        <v>45854</v>
      </c>
      <c r="DM2" s="301">
        <f t="shared" si="2"/>
        <v>45855</v>
      </c>
      <c r="DN2" s="301">
        <f t="shared" si="2"/>
        <v>45856</v>
      </c>
      <c r="DO2" s="301">
        <f t="shared" si="2"/>
        <v>45857</v>
      </c>
      <c r="DP2" s="301">
        <f t="shared" si="2"/>
        <v>45858</v>
      </c>
      <c r="DQ2" s="301">
        <f t="shared" si="2"/>
        <v>45859</v>
      </c>
      <c r="DR2" s="301">
        <f t="shared" si="2"/>
        <v>45860</v>
      </c>
      <c r="DS2" s="301">
        <f t="shared" si="2"/>
        <v>45861</v>
      </c>
      <c r="DT2" s="301">
        <f t="shared" si="2"/>
        <v>45862</v>
      </c>
      <c r="DU2" s="301">
        <f t="shared" si="2"/>
        <v>45863</v>
      </c>
      <c r="DV2" s="301">
        <f t="shared" si="2"/>
        <v>45864</v>
      </c>
      <c r="DW2" s="301">
        <f t="shared" si="2"/>
        <v>45865</v>
      </c>
      <c r="DX2" s="301">
        <f t="shared" si="2"/>
        <v>45866</v>
      </c>
      <c r="DY2" s="301">
        <f t="shared" si="2"/>
        <v>45867</v>
      </c>
      <c r="DZ2" s="301">
        <f t="shared" si="2"/>
        <v>45868</v>
      </c>
      <c r="EA2" s="301">
        <f t="shared" si="2"/>
        <v>45869</v>
      </c>
      <c r="EB2" s="301">
        <f t="shared" si="2"/>
        <v>45870</v>
      </c>
      <c r="EC2" s="301">
        <f t="shared" si="2"/>
        <v>45871</v>
      </c>
      <c r="ED2" s="301">
        <f t="shared" si="2"/>
        <v>45872</v>
      </c>
      <c r="EE2" s="301">
        <f t="shared" si="2"/>
        <v>45873</v>
      </c>
      <c r="EF2" s="301">
        <f t="shared" si="2"/>
        <v>45874</v>
      </c>
      <c r="EG2" s="301">
        <f t="shared" si="2"/>
        <v>45875</v>
      </c>
      <c r="EH2" s="301">
        <f t="shared" si="2"/>
        <v>45876</v>
      </c>
      <c r="EI2" s="301">
        <f t="shared" si="2"/>
        <v>45877</v>
      </c>
      <c r="EJ2" s="301">
        <f t="shared" si="2"/>
        <v>45878</v>
      </c>
      <c r="EK2" s="301">
        <f t="shared" si="2"/>
        <v>45879</v>
      </c>
      <c r="EL2" s="301">
        <f t="shared" si="2"/>
        <v>45880</v>
      </c>
      <c r="EM2" s="301">
        <f t="shared" si="2"/>
        <v>45881</v>
      </c>
      <c r="EN2" s="301">
        <f t="shared" si="2"/>
        <v>45882</v>
      </c>
      <c r="EO2" s="301">
        <f t="shared" si="2"/>
        <v>45883</v>
      </c>
      <c r="EP2" s="301">
        <f t="shared" si="2"/>
        <v>45884</v>
      </c>
      <c r="EQ2" s="301">
        <f t="shared" si="2"/>
        <v>45885</v>
      </c>
      <c r="ER2" s="301">
        <f t="shared" si="2"/>
        <v>45886</v>
      </c>
      <c r="ES2" s="301">
        <f t="shared" si="2"/>
        <v>45887</v>
      </c>
      <c r="ET2" s="301">
        <f t="shared" si="2"/>
        <v>45888</v>
      </c>
      <c r="EU2" s="301">
        <f t="shared" si="2"/>
        <v>45889</v>
      </c>
      <c r="EV2" s="301">
        <f t="shared" si="2"/>
        <v>45890</v>
      </c>
      <c r="EW2" s="301">
        <f t="shared" si="2"/>
        <v>45891</v>
      </c>
      <c r="EX2" s="301">
        <f t="shared" si="2"/>
        <v>45892</v>
      </c>
      <c r="EY2" s="301">
        <f t="shared" si="2"/>
        <v>45893</v>
      </c>
      <c r="EZ2" s="301">
        <f t="shared" si="2"/>
        <v>45894</v>
      </c>
      <c r="FA2" s="301">
        <f t="shared" si="2"/>
        <v>45895</v>
      </c>
      <c r="FB2" s="301">
        <f t="shared" si="2"/>
        <v>45896</v>
      </c>
      <c r="FC2" s="301">
        <f t="shared" si="2"/>
        <v>45897</v>
      </c>
      <c r="FD2" s="301">
        <f t="shared" si="2"/>
        <v>45898</v>
      </c>
      <c r="FE2" s="301">
        <f t="shared" si="2"/>
        <v>45899</v>
      </c>
      <c r="FF2" s="301">
        <f t="shared" si="2"/>
        <v>45900</v>
      </c>
      <c r="FG2" s="301">
        <f t="shared" si="2"/>
        <v>45901</v>
      </c>
      <c r="FH2" s="301">
        <f t="shared" si="2"/>
        <v>45902</v>
      </c>
      <c r="FI2" s="301">
        <f t="shared" si="2"/>
        <v>45903</v>
      </c>
      <c r="FJ2" s="301">
        <f t="shared" si="2"/>
        <v>45904</v>
      </c>
      <c r="FK2" s="301">
        <f t="shared" si="2"/>
        <v>45905</v>
      </c>
      <c r="FL2" s="301">
        <f t="shared" si="2"/>
        <v>45906</v>
      </c>
      <c r="FM2" s="301">
        <f t="shared" si="2"/>
        <v>45907</v>
      </c>
      <c r="FN2" s="301">
        <f t="shared" si="2"/>
        <v>45908</v>
      </c>
      <c r="FO2" s="301">
        <f t="shared" si="2"/>
        <v>45909</v>
      </c>
      <c r="FP2" s="301">
        <f t="shared" si="2"/>
        <v>45910</v>
      </c>
      <c r="FQ2" s="301">
        <f t="shared" si="2"/>
        <v>45911</v>
      </c>
      <c r="FR2" s="301">
        <f t="shared" si="2"/>
        <v>45912</v>
      </c>
      <c r="FS2" s="301">
        <f t="shared" si="2"/>
        <v>45913</v>
      </c>
      <c r="FT2" s="301">
        <f t="shared" ref="FT2:GI2" si="3">FS2+1</f>
        <v>45914</v>
      </c>
      <c r="FU2" s="301">
        <f t="shared" si="3"/>
        <v>45915</v>
      </c>
      <c r="FV2" s="301">
        <f t="shared" si="3"/>
        <v>45916</v>
      </c>
      <c r="FW2" s="301">
        <f t="shared" si="3"/>
        <v>45917</v>
      </c>
      <c r="FX2" s="301">
        <f t="shared" si="3"/>
        <v>45918</v>
      </c>
      <c r="FY2" s="301">
        <f t="shared" si="3"/>
        <v>45919</v>
      </c>
      <c r="FZ2" s="301">
        <f t="shared" si="3"/>
        <v>45920</v>
      </c>
      <c r="GA2" s="301">
        <f t="shared" si="3"/>
        <v>45921</v>
      </c>
      <c r="GB2" s="301">
        <f t="shared" si="3"/>
        <v>45922</v>
      </c>
      <c r="GC2" s="301">
        <f t="shared" si="3"/>
        <v>45923</v>
      </c>
      <c r="GD2" s="301">
        <f t="shared" si="3"/>
        <v>45924</v>
      </c>
      <c r="GE2" s="301">
        <f t="shared" si="3"/>
        <v>45925</v>
      </c>
      <c r="GF2" s="301">
        <f t="shared" si="3"/>
        <v>45926</v>
      </c>
      <c r="GG2" s="301">
        <f t="shared" si="3"/>
        <v>45927</v>
      </c>
      <c r="GH2" s="301">
        <f t="shared" si="3"/>
        <v>45928</v>
      </c>
      <c r="GI2" s="301">
        <f t="shared" si="3"/>
        <v>45929</v>
      </c>
    </row>
    <row r="3" spans="2:191">
      <c r="B3" s="160">
        <v>1</v>
      </c>
      <c r="C3" s="1059" t="s">
        <v>306</v>
      </c>
      <c r="D3" s="148" t="s">
        <v>40</v>
      </c>
      <c r="E3" s="148" t="s">
        <v>22</v>
      </c>
      <c r="F3" s="148">
        <f>'DC Progress'!E3</f>
        <v>171000</v>
      </c>
      <c r="G3" s="149">
        <f t="shared" ref="G3:G33" si="4">SUM(J3:GI3)</f>
        <v>0</v>
      </c>
      <c r="H3" s="302">
        <f>F3-G3</f>
        <v>171000</v>
      </c>
      <c r="I3" s="297">
        <f>G3/F3</f>
        <v>0</v>
      </c>
      <c r="J3" s="293"/>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42"/>
      <c r="BO3" s="150"/>
      <c r="BP3" s="150"/>
      <c r="BQ3" s="150"/>
      <c r="BR3" s="150"/>
      <c r="BS3" s="150"/>
      <c r="BT3" s="150"/>
      <c r="BU3" s="150"/>
      <c r="BV3" s="150"/>
      <c r="BW3" s="150"/>
      <c r="BX3" s="150"/>
      <c r="BY3" s="150"/>
      <c r="BZ3" s="150"/>
      <c r="CA3" s="150"/>
      <c r="CB3" s="150"/>
      <c r="CC3" s="150"/>
      <c r="CD3" s="150"/>
      <c r="CE3" s="150"/>
      <c r="CF3" s="152"/>
      <c r="CG3" s="152"/>
      <c r="CH3" s="152"/>
      <c r="CI3" s="152"/>
      <c r="CJ3" s="152"/>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1"/>
    </row>
    <row r="4" spans="2:191">
      <c r="B4" s="161">
        <f t="shared" ref="B4:B18" si="5">B3+1</f>
        <v>2</v>
      </c>
      <c r="C4" s="1060"/>
      <c r="D4" s="106" t="s">
        <v>297</v>
      </c>
      <c r="E4" s="106" t="s">
        <v>21</v>
      </c>
      <c r="F4" s="106">
        <f>'DC Progress'!E4</f>
        <v>1824</v>
      </c>
      <c r="G4" s="118">
        <f t="shared" si="4"/>
        <v>0</v>
      </c>
      <c r="H4" s="118">
        <f t="shared" ref="H4:H33" si="6">F4-G4</f>
        <v>1824</v>
      </c>
      <c r="I4" s="298">
        <f t="shared" ref="I4:I33" si="7">G4/F4</f>
        <v>0</v>
      </c>
      <c r="J4" s="294"/>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c r="BL4" s="105"/>
      <c r="BM4" s="105"/>
      <c r="BN4" s="8"/>
      <c r="BO4" s="105"/>
      <c r="BP4" s="105"/>
      <c r="BQ4" s="105"/>
      <c r="BR4" s="105"/>
      <c r="BS4" s="105"/>
      <c r="BT4" s="105"/>
      <c r="BU4" s="105"/>
      <c r="BV4" s="105"/>
      <c r="BW4" s="105"/>
      <c r="BX4" s="105"/>
      <c r="BY4" s="105"/>
      <c r="BZ4" s="105"/>
      <c r="CA4" s="105"/>
      <c r="CB4" s="105"/>
      <c r="CC4" s="105"/>
      <c r="CD4" s="105"/>
      <c r="CE4" s="105"/>
      <c r="CF4" s="129"/>
      <c r="CG4" s="129"/>
      <c r="CH4" s="129"/>
      <c r="CI4" s="129"/>
      <c r="CJ4" s="129"/>
      <c r="CK4" s="105"/>
      <c r="CL4" s="105"/>
      <c r="CM4" s="105"/>
      <c r="CN4" s="105"/>
      <c r="CO4" s="105"/>
      <c r="CP4" s="105"/>
      <c r="CQ4" s="105"/>
      <c r="CR4" s="105"/>
      <c r="CS4" s="105"/>
      <c r="CT4" s="105"/>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c r="DV4" s="105"/>
      <c r="DW4" s="105"/>
      <c r="DX4" s="105"/>
      <c r="DY4" s="105"/>
      <c r="DZ4" s="105"/>
      <c r="EA4" s="105"/>
      <c r="EB4" s="105"/>
      <c r="EC4" s="105"/>
      <c r="ED4" s="105"/>
      <c r="EE4" s="105"/>
      <c r="EF4" s="105"/>
      <c r="EG4" s="105"/>
      <c r="EH4" s="105"/>
      <c r="EI4" s="105"/>
      <c r="EJ4" s="105"/>
      <c r="EK4" s="105"/>
      <c r="EL4" s="105"/>
      <c r="EM4" s="105"/>
      <c r="EN4" s="105"/>
      <c r="EO4" s="105"/>
      <c r="EP4" s="105"/>
      <c r="EQ4" s="105"/>
      <c r="ER4" s="105"/>
      <c r="ES4" s="105"/>
      <c r="ET4" s="105"/>
      <c r="EU4" s="105"/>
      <c r="EV4" s="105"/>
      <c r="EW4" s="105"/>
      <c r="EX4" s="105"/>
      <c r="EY4" s="105"/>
      <c r="EZ4" s="105"/>
      <c r="FA4" s="105"/>
      <c r="FB4" s="105"/>
      <c r="FC4" s="105"/>
      <c r="FD4" s="105"/>
      <c r="FE4" s="105"/>
      <c r="FF4" s="105"/>
      <c r="FG4" s="105"/>
      <c r="FH4" s="105"/>
      <c r="FI4" s="105"/>
      <c r="FJ4" s="105"/>
      <c r="FK4" s="105"/>
      <c r="FL4" s="105"/>
      <c r="FM4" s="105"/>
      <c r="FN4" s="105"/>
      <c r="FO4" s="105"/>
      <c r="FP4" s="105"/>
      <c r="FQ4" s="105"/>
      <c r="FR4" s="105"/>
      <c r="FS4" s="105"/>
      <c r="FT4" s="105"/>
      <c r="FU4" s="105"/>
      <c r="FV4" s="105"/>
      <c r="FW4" s="105"/>
      <c r="FX4" s="105"/>
      <c r="FY4" s="105"/>
      <c r="FZ4" s="105"/>
      <c r="GA4" s="105"/>
      <c r="GB4" s="105"/>
      <c r="GC4" s="105"/>
      <c r="GD4" s="105"/>
      <c r="GE4" s="105"/>
      <c r="GF4" s="105"/>
      <c r="GG4" s="105"/>
      <c r="GH4" s="105"/>
      <c r="GI4" s="107"/>
    </row>
    <row r="5" spans="2:191">
      <c r="B5" s="161">
        <f t="shared" si="5"/>
        <v>3</v>
      </c>
      <c r="C5" s="1060"/>
      <c r="D5" s="106" t="s">
        <v>298</v>
      </c>
      <c r="E5" s="106" t="s">
        <v>21</v>
      </c>
      <c r="F5" s="106">
        <f>'DC Progress'!E5</f>
        <v>76</v>
      </c>
      <c r="G5" s="118">
        <f t="shared" si="4"/>
        <v>0</v>
      </c>
      <c r="H5" s="118">
        <f t="shared" si="6"/>
        <v>76</v>
      </c>
      <c r="I5" s="298">
        <f t="shared" si="7"/>
        <v>0</v>
      </c>
      <c r="J5" s="294"/>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c r="BL5" s="105"/>
      <c r="BM5" s="105"/>
      <c r="BN5" s="8"/>
      <c r="BO5" s="105"/>
      <c r="BP5" s="105"/>
      <c r="BQ5" s="105"/>
      <c r="BR5" s="105"/>
      <c r="BS5" s="105"/>
      <c r="BT5" s="105"/>
      <c r="BU5" s="105"/>
      <c r="BV5" s="105"/>
      <c r="BW5" s="105"/>
      <c r="BX5" s="105"/>
      <c r="BY5" s="105"/>
      <c r="BZ5" s="105"/>
      <c r="CA5" s="105"/>
      <c r="CB5" s="105"/>
      <c r="CC5" s="105"/>
      <c r="CD5" s="105"/>
      <c r="CE5" s="105"/>
      <c r="CF5" s="129"/>
      <c r="CG5" s="129"/>
      <c r="CH5" s="129"/>
      <c r="CI5" s="129"/>
      <c r="CJ5" s="129"/>
      <c r="CK5" s="105"/>
      <c r="CL5" s="105"/>
      <c r="CM5" s="105"/>
      <c r="CN5" s="105"/>
      <c r="CO5" s="105"/>
      <c r="CP5" s="105"/>
      <c r="CQ5" s="105"/>
      <c r="CR5" s="105"/>
      <c r="CS5" s="105"/>
      <c r="CT5" s="105"/>
      <c r="CU5" s="105"/>
      <c r="CV5" s="105"/>
      <c r="CW5" s="105"/>
      <c r="CX5" s="105"/>
      <c r="CY5" s="105"/>
      <c r="CZ5" s="105"/>
      <c r="DA5" s="105"/>
      <c r="DB5" s="105"/>
      <c r="DC5" s="105"/>
      <c r="DD5" s="105"/>
      <c r="DE5" s="105"/>
      <c r="DF5" s="105"/>
      <c r="DG5" s="105"/>
      <c r="DH5" s="105"/>
      <c r="DI5" s="105"/>
      <c r="DJ5" s="105"/>
      <c r="DK5" s="105"/>
      <c r="DL5" s="105"/>
      <c r="DM5" s="105"/>
      <c r="DN5" s="105"/>
      <c r="DO5" s="105"/>
      <c r="DP5" s="105"/>
      <c r="DQ5" s="105"/>
      <c r="DR5" s="105"/>
      <c r="DS5" s="105"/>
      <c r="DT5" s="105"/>
      <c r="DU5" s="105"/>
      <c r="DV5" s="105"/>
      <c r="DW5" s="105"/>
      <c r="DX5" s="105"/>
      <c r="DY5" s="105"/>
      <c r="DZ5" s="105"/>
      <c r="EA5" s="105"/>
      <c r="EB5" s="105"/>
      <c r="EC5" s="105"/>
      <c r="ED5" s="105"/>
      <c r="EE5" s="105"/>
      <c r="EF5" s="105"/>
      <c r="EG5" s="105"/>
      <c r="EH5" s="105"/>
      <c r="EI5" s="105"/>
      <c r="EJ5" s="105"/>
      <c r="EK5" s="105"/>
      <c r="EL5" s="105"/>
      <c r="EM5" s="105"/>
      <c r="EN5" s="105"/>
      <c r="EO5" s="105"/>
      <c r="EP5" s="105"/>
      <c r="EQ5" s="105"/>
      <c r="ER5" s="105"/>
      <c r="ES5" s="105"/>
      <c r="ET5" s="105"/>
      <c r="EU5" s="105"/>
      <c r="EV5" s="105"/>
      <c r="EW5" s="105"/>
      <c r="EX5" s="105"/>
      <c r="EY5" s="105"/>
      <c r="EZ5" s="105"/>
      <c r="FA5" s="105"/>
      <c r="FB5" s="105"/>
      <c r="FC5" s="105"/>
      <c r="FD5" s="105"/>
      <c r="FE5" s="105"/>
      <c r="FF5" s="105"/>
      <c r="FG5" s="105"/>
      <c r="FH5" s="105"/>
      <c r="FI5" s="105"/>
      <c r="FJ5" s="105"/>
      <c r="FK5" s="105"/>
      <c r="FL5" s="105"/>
      <c r="FM5" s="105"/>
      <c r="FN5" s="105"/>
      <c r="FO5" s="105"/>
      <c r="FP5" s="105"/>
      <c r="FQ5" s="105"/>
      <c r="FR5" s="105"/>
      <c r="FS5" s="105"/>
      <c r="FT5" s="105"/>
      <c r="FU5" s="105"/>
      <c r="FV5" s="105"/>
      <c r="FW5" s="105"/>
      <c r="FX5" s="105"/>
      <c r="FY5" s="105"/>
      <c r="FZ5" s="105"/>
      <c r="GA5" s="105"/>
      <c r="GB5" s="105"/>
      <c r="GC5" s="105"/>
      <c r="GD5" s="105"/>
      <c r="GE5" s="105"/>
      <c r="GF5" s="105"/>
      <c r="GG5" s="105"/>
      <c r="GH5" s="105"/>
      <c r="GI5" s="107"/>
    </row>
    <row r="6" spans="2:191">
      <c r="B6" s="161">
        <f t="shared" si="5"/>
        <v>4</v>
      </c>
      <c r="C6" s="1060"/>
      <c r="D6" s="106" t="s">
        <v>44</v>
      </c>
      <c r="E6" s="106" t="s">
        <v>21</v>
      </c>
      <c r="F6" s="106">
        <f>'DC Progress'!E7</f>
        <v>3648</v>
      </c>
      <c r="G6" s="118">
        <f t="shared" si="4"/>
        <v>0</v>
      </c>
      <c r="H6" s="118">
        <f t="shared" si="6"/>
        <v>3648</v>
      </c>
      <c r="I6" s="298">
        <f t="shared" si="7"/>
        <v>0</v>
      </c>
      <c r="J6" s="294"/>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8"/>
      <c r="BO6" s="105"/>
      <c r="BP6" s="105"/>
      <c r="BQ6" s="105"/>
      <c r="BR6" s="105"/>
      <c r="BS6" s="105"/>
      <c r="BT6" s="105"/>
      <c r="BU6" s="105"/>
      <c r="BV6" s="105"/>
      <c r="BW6" s="105"/>
      <c r="BX6" s="105"/>
      <c r="BY6" s="105"/>
      <c r="BZ6" s="105"/>
      <c r="CA6" s="105"/>
      <c r="CB6" s="105"/>
      <c r="CC6" s="105"/>
      <c r="CD6" s="105"/>
      <c r="CE6" s="105"/>
      <c r="CF6" s="129"/>
      <c r="CG6" s="129"/>
      <c r="CH6" s="129"/>
      <c r="CI6" s="129"/>
      <c r="CJ6" s="129"/>
      <c r="CK6" s="105"/>
      <c r="CL6" s="105"/>
      <c r="CM6" s="105"/>
      <c r="CN6" s="105"/>
      <c r="CO6" s="105"/>
      <c r="CP6" s="105"/>
      <c r="CQ6" s="105"/>
      <c r="CR6" s="105"/>
      <c r="CS6" s="105"/>
      <c r="CT6" s="105"/>
      <c r="CU6" s="105"/>
      <c r="CV6" s="105"/>
      <c r="CW6" s="105"/>
      <c r="CX6" s="105"/>
      <c r="CY6" s="105"/>
      <c r="CZ6" s="105"/>
      <c r="DA6" s="105"/>
      <c r="DB6" s="105"/>
      <c r="DC6" s="105"/>
      <c r="DD6" s="105"/>
      <c r="DE6" s="105"/>
      <c r="DF6" s="105"/>
      <c r="DG6" s="105"/>
      <c r="DH6" s="105"/>
      <c r="DI6" s="105"/>
      <c r="DJ6" s="105"/>
      <c r="DK6" s="105"/>
      <c r="DL6" s="105"/>
      <c r="DM6" s="105"/>
      <c r="DN6" s="105"/>
      <c r="DO6" s="105"/>
      <c r="DP6" s="105"/>
      <c r="DQ6" s="105"/>
      <c r="DR6" s="105"/>
      <c r="DS6" s="105"/>
      <c r="DT6" s="105"/>
      <c r="DU6" s="105"/>
      <c r="DV6" s="105"/>
      <c r="DW6" s="105"/>
      <c r="DX6" s="105"/>
      <c r="DY6" s="105"/>
      <c r="DZ6" s="105"/>
      <c r="EA6" s="105"/>
      <c r="EB6" s="105"/>
      <c r="EC6" s="105"/>
      <c r="ED6" s="105"/>
      <c r="EE6" s="105"/>
      <c r="EF6" s="105"/>
      <c r="EG6" s="105"/>
      <c r="EH6" s="105"/>
      <c r="EI6" s="105"/>
      <c r="EJ6" s="105"/>
      <c r="EK6" s="105"/>
      <c r="EL6" s="105"/>
      <c r="EM6" s="105"/>
      <c r="EN6" s="105"/>
      <c r="EO6" s="105"/>
      <c r="EP6" s="105"/>
      <c r="EQ6" s="105"/>
      <c r="ER6" s="105"/>
      <c r="ES6" s="105"/>
      <c r="ET6" s="105"/>
      <c r="EU6" s="105"/>
      <c r="EV6" s="105"/>
      <c r="EW6" s="105"/>
      <c r="EX6" s="105"/>
      <c r="EY6" s="105"/>
      <c r="EZ6" s="105"/>
      <c r="FA6" s="105"/>
      <c r="FB6" s="105"/>
      <c r="FC6" s="105"/>
      <c r="FD6" s="105"/>
      <c r="FE6" s="105"/>
      <c r="FF6" s="105"/>
      <c r="FG6" s="105"/>
      <c r="FH6" s="105"/>
      <c r="FI6" s="105"/>
      <c r="FJ6" s="105"/>
      <c r="FK6" s="105"/>
      <c r="FL6" s="105"/>
      <c r="FM6" s="105"/>
      <c r="FN6" s="105"/>
      <c r="FO6" s="105"/>
      <c r="FP6" s="105"/>
      <c r="FQ6" s="105"/>
      <c r="FR6" s="105"/>
      <c r="FS6" s="105"/>
      <c r="FT6" s="105"/>
      <c r="FU6" s="105"/>
      <c r="FV6" s="105"/>
      <c r="FW6" s="105"/>
      <c r="FX6" s="105"/>
      <c r="FY6" s="105"/>
      <c r="FZ6" s="105"/>
      <c r="GA6" s="105"/>
      <c r="GB6" s="105"/>
      <c r="GC6" s="105"/>
      <c r="GD6" s="105"/>
      <c r="GE6" s="105"/>
      <c r="GF6" s="105"/>
      <c r="GG6" s="105"/>
      <c r="GH6" s="105"/>
      <c r="GI6" s="107"/>
    </row>
    <row r="7" spans="2:191">
      <c r="B7" s="161">
        <f t="shared" si="5"/>
        <v>5</v>
      </c>
      <c r="C7" s="1060"/>
      <c r="D7" s="106" t="s">
        <v>299</v>
      </c>
      <c r="E7" s="106" t="s">
        <v>63</v>
      </c>
      <c r="F7" s="106">
        <v>856800</v>
      </c>
      <c r="G7" s="118">
        <f>SUM(J7:GI7)</f>
        <v>0</v>
      </c>
      <c r="H7" s="118">
        <f t="shared" ref="H7" si="8">F7-G7</f>
        <v>856800</v>
      </c>
      <c r="I7" s="298">
        <f t="shared" ref="I7" si="9">G7/F7</f>
        <v>0</v>
      </c>
      <c r="J7" s="294"/>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5"/>
      <c r="BK7" s="105"/>
      <c r="BL7" s="105"/>
      <c r="BM7" s="105"/>
      <c r="BN7" s="8"/>
      <c r="BO7" s="105"/>
      <c r="BP7" s="105"/>
      <c r="BQ7" s="105"/>
      <c r="BR7" s="105"/>
      <c r="BS7" s="105"/>
      <c r="BT7" s="105"/>
      <c r="BU7" s="105"/>
      <c r="BV7" s="105"/>
      <c r="BW7" s="105"/>
      <c r="BX7" s="105"/>
      <c r="BY7" s="105"/>
      <c r="BZ7" s="105"/>
      <c r="CA7" s="105"/>
      <c r="CB7" s="105"/>
      <c r="CC7" s="105"/>
      <c r="CD7" s="105"/>
      <c r="CE7" s="105"/>
      <c r="CF7" s="129"/>
      <c r="CG7" s="129"/>
      <c r="CH7" s="129"/>
      <c r="CI7" s="129"/>
      <c r="CJ7" s="129"/>
      <c r="CK7" s="105"/>
      <c r="CL7" s="105"/>
      <c r="CM7" s="105"/>
      <c r="CN7" s="105"/>
      <c r="CO7" s="105"/>
      <c r="CP7" s="105"/>
      <c r="CQ7" s="105"/>
      <c r="CR7" s="105"/>
      <c r="CS7" s="105"/>
      <c r="CT7" s="105"/>
      <c r="CU7" s="105"/>
      <c r="CV7" s="105"/>
      <c r="CW7" s="105"/>
      <c r="CX7" s="105"/>
      <c r="CY7" s="105"/>
      <c r="CZ7" s="105"/>
      <c r="DA7" s="105"/>
      <c r="DB7" s="105"/>
      <c r="DC7" s="105"/>
      <c r="DD7" s="105"/>
      <c r="DE7" s="105"/>
      <c r="DF7" s="105"/>
      <c r="DG7" s="105"/>
      <c r="DH7" s="105"/>
      <c r="DI7" s="105"/>
      <c r="DJ7" s="105"/>
      <c r="DK7" s="105"/>
      <c r="DL7" s="105"/>
      <c r="DM7" s="105"/>
      <c r="DN7" s="105"/>
      <c r="DO7" s="105"/>
      <c r="DP7" s="105"/>
      <c r="DQ7" s="105"/>
      <c r="DR7" s="105"/>
      <c r="DS7" s="105"/>
      <c r="DT7" s="105"/>
      <c r="DU7" s="105"/>
      <c r="DV7" s="105"/>
      <c r="DW7" s="105"/>
      <c r="DX7" s="105"/>
      <c r="DY7" s="105"/>
      <c r="DZ7" s="105"/>
      <c r="EA7" s="105"/>
      <c r="EB7" s="105"/>
      <c r="EC7" s="105"/>
      <c r="ED7" s="105"/>
      <c r="EE7" s="105"/>
      <c r="EF7" s="105"/>
      <c r="EG7" s="105"/>
      <c r="EH7" s="105"/>
      <c r="EI7" s="105"/>
      <c r="EJ7" s="105"/>
      <c r="EK7" s="105"/>
      <c r="EL7" s="105"/>
      <c r="EM7" s="105"/>
      <c r="EN7" s="105"/>
      <c r="EO7" s="105"/>
      <c r="EP7" s="105"/>
      <c r="EQ7" s="105"/>
      <c r="ER7" s="105"/>
      <c r="ES7" s="105"/>
      <c r="ET7" s="105"/>
      <c r="EU7" s="105"/>
      <c r="EV7" s="105"/>
      <c r="EW7" s="105"/>
      <c r="EX7" s="105"/>
      <c r="EY7" s="105"/>
      <c r="EZ7" s="105"/>
      <c r="FA7" s="105"/>
      <c r="FB7" s="105"/>
      <c r="FC7" s="105"/>
      <c r="FD7" s="105"/>
      <c r="FE7" s="105"/>
      <c r="FF7" s="105"/>
      <c r="FG7" s="105"/>
      <c r="FH7" s="105"/>
      <c r="FI7" s="105"/>
      <c r="FJ7" s="105"/>
      <c r="FK7" s="105"/>
      <c r="FL7" s="105"/>
      <c r="FM7" s="105"/>
      <c r="FN7" s="105"/>
      <c r="FO7" s="105"/>
      <c r="FP7" s="105"/>
      <c r="FQ7" s="105"/>
      <c r="FR7" s="105"/>
      <c r="FS7" s="105"/>
      <c r="FT7" s="105"/>
      <c r="FU7" s="105"/>
      <c r="FV7" s="105"/>
      <c r="FW7" s="105"/>
      <c r="FX7" s="105"/>
      <c r="FY7" s="105"/>
      <c r="FZ7" s="105"/>
      <c r="GA7" s="105"/>
      <c r="GB7" s="105"/>
      <c r="GC7" s="105"/>
      <c r="GD7" s="105"/>
      <c r="GE7" s="105"/>
      <c r="GF7" s="105"/>
      <c r="GG7" s="105"/>
      <c r="GH7" s="105"/>
      <c r="GI7" s="107"/>
    </row>
    <row r="8" spans="2:191">
      <c r="B8" s="161">
        <f t="shared" si="5"/>
        <v>6</v>
      </c>
      <c r="C8" s="1060"/>
      <c r="D8" s="106" t="s">
        <v>45</v>
      </c>
      <c r="E8" s="106" t="s">
        <v>21</v>
      </c>
      <c r="F8" s="106">
        <f>'DC Progress'!E8</f>
        <v>1824</v>
      </c>
      <c r="G8" s="118">
        <f t="shared" si="4"/>
        <v>0</v>
      </c>
      <c r="H8" s="118">
        <f t="shared" si="6"/>
        <v>1824</v>
      </c>
      <c r="I8" s="298">
        <f t="shared" si="7"/>
        <v>0</v>
      </c>
      <c r="J8" s="294"/>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8"/>
      <c r="BO8" s="105"/>
      <c r="BP8" s="105"/>
      <c r="BQ8" s="105"/>
      <c r="BR8" s="105"/>
      <c r="BS8" s="105"/>
      <c r="BT8" s="105"/>
      <c r="BU8" s="105"/>
      <c r="BV8" s="105"/>
      <c r="BW8" s="105"/>
      <c r="BX8" s="105"/>
      <c r="BY8" s="105"/>
      <c r="BZ8" s="105"/>
      <c r="CA8" s="105"/>
      <c r="CB8" s="105"/>
      <c r="CC8" s="105"/>
      <c r="CD8" s="105"/>
      <c r="CE8" s="105"/>
      <c r="CF8" s="129"/>
      <c r="CG8" s="129"/>
      <c r="CH8" s="129"/>
      <c r="CI8" s="129"/>
      <c r="CJ8" s="129"/>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05"/>
      <c r="EF8" s="105"/>
      <c r="EG8" s="105"/>
      <c r="EH8" s="105"/>
      <c r="EI8" s="105"/>
      <c r="EJ8" s="105"/>
      <c r="EK8" s="105"/>
      <c r="EL8" s="105"/>
      <c r="EM8" s="105"/>
      <c r="EN8" s="105"/>
      <c r="EO8" s="105"/>
      <c r="EP8" s="105"/>
      <c r="EQ8" s="105"/>
      <c r="ER8" s="105"/>
      <c r="ES8" s="105"/>
      <c r="ET8" s="105"/>
      <c r="EU8" s="105"/>
      <c r="EV8" s="105"/>
      <c r="EW8" s="105"/>
      <c r="EX8" s="105"/>
      <c r="EY8" s="105"/>
      <c r="EZ8" s="105"/>
      <c r="FA8" s="105"/>
      <c r="FB8" s="105"/>
      <c r="FC8" s="105"/>
      <c r="FD8" s="105"/>
      <c r="FE8" s="105"/>
      <c r="FF8" s="105"/>
      <c r="FG8" s="105"/>
      <c r="FH8" s="105"/>
      <c r="FI8" s="105"/>
      <c r="FJ8" s="105"/>
      <c r="FK8" s="105"/>
      <c r="FL8" s="105"/>
      <c r="FM8" s="105"/>
      <c r="FN8" s="105"/>
      <c r="FO8" s="105"/>
      <c r="FP8" s="105"/>
      <c r="FQ8" s="105"/>
      <c r="FR8" s="105"/>
      <c r="FS8" s="105"/>
      <c r="FT8" s="105"/>
      <c r="FU8" s="105"/>
      <c r="FV8" s="105"/>
      <c r="FW8" s="105"/>
      <c r="FX8" s="105"/>
      <c r="FY8" s="105"/>
      <c r="FZ8" s="105"/>
      <c r="GA8" s="105"/>
      <c r="GB8" s="105"/>
      <c r="GC8" s="105"/>
      <c r="GD8" s="105"/>
      <c r="GE8" s="105"/>
      <c r="GF8" s="105"/>
      <c r="GG8" s="105"/>
      <c r="GH8" s="105"/>
      <c r="GI8" s="107"/>
    </row>
    <row r="9" spans="2:191">
      <c r="B9" s="161">
        <f t="shared" si="5"/>
        <v>7</v>
      </c>
      <c r="C9" s="1060"/>
      <c r="D9" s="106" t="s">
        <v>300</v>
      </c>
      <c r="E9" s="106" t="s">
        <v>21</v>
      </c>
      <c r="F9" s="106">
        <f>'DC Progress'!E9</f>
        <v>1824</v>
      </c>
      <c r="G9" s="118">
        <f t="shared" si="4"/>
        <v>0</v>
      </c>
      <c r="H9" s="118">
        <f t="shared" si="6"/>
        <v>1824</v>
      </c>
      <c r="I9" s="298">
        <f t="shared" si="7"/>
        <v>0</v>
      </c>
      <c r="J9" s="294"/>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8"/>
      <c r="BO9" s="105"/>
      <c r="BP9" s="105"/>
      <c r="BQ9" s="105"/>
      <c r="BR9" s="105"/>
      <c r="BS9" s="105"/>
      <c r="BT9" s="105"/>
      <c r="BU9" s="105"/>
      <c r="BV9" s="105"/>
      <c r="BW9" s="105"/>
      <c r="BX9" s="105"/>
      <c r="BY9" s="105"/>
      <c r="BZ9" s="105"/>
      <c r="CA9" s="105"/>
      <c r="CB9" s="105"/>
      <c r="CC9" s="105"/>
      <c r="CD9" s="105"/>
      <c r="CE9" s="105"/>
      <c r="CF9" s="129"/>
      <c r="CG9" s="129"/>
      <c r="CH9" s="129"/>
      <c r="CI9" s="129"/>
      <c r="CJ9" s="129"/>
      <c r="CK9" s="105"/>
      <c r="CL9" s="105"/>
      <c r="CM9" s="105"/>
      <c r="CN9" s="105"/>
      <c r="CO9" s="105"/>
      <c r="CP9" s="105"/>
      <c r="CQ9" s="105"/>
      <c r="CR9" s="105"/>
      <c r="CS9" s="105"/>
      <c r="CT9" s="105"/>
      <c r="CU9" s="105"/>
      <c r="CV9" s="105"/>
      <c r="CW9" s="105"/>
      <c r="CX9" s="105"/>
      <c r="CY9" s="105"/>
      <c r="CZ9" s="105"/>
      <c r="DA9" s="105"/>
      <c r="DB9" s="105"/>
      <c r="DC9" s="105"/>
      <c r="DD9" s="105"/>
      <c r="DE9" s="105"/>
      <c r="DF9" s="105"/>
      <c r="DG9" s="105"/>
      <c r="DH9" s="105"/>
      <c r="DI9" s="105"/>
      <c r="DJ9" s="105"/>
      <c r="DK9" s="105"/>
      <c r="DL9" s="105"/>
      <c r="DM9" s="105"/>
      <c r="DN9" s="105"/>
      <c r="DO9" s="105"/>
      <c r="DP9" s="105"/>
      <c r="DQ9" s="105"/>
      <c r="DR9" s="105"/>
      <c r="DS9" s="105"/>
      <c r="DT9" s="105"/>
      <c r="DU9" s="105"/>
      <c r="DV9" s="105"/>
      <c r="DW9" s="105"/>
      <c r="DX9" s="105"/>
      <c r="DY9" s="105"/>
      <c r="DZ9" s="105"/>
      <c r="EA9" s="105"/>
      <c r="EB9" s="105"/>
      <c r="EC9" s="105"/>
      <c r="ED9" s="105"/>
      <c r="EE9" s="105"/>
      <c r="EF9" s="105"/>
      <c r="EG9" s="105"/>
      <c r="EH9" s="105"/>
      <c r="EI9" s="105"/>
      <c r="EJ9" s="105"/>
      <c r="EK9" s="105"/>
      <c r="EL9" s="105"/>
      <c r="EM9" s="105"/>
      <c r="EN9" s="105"/>
      <c r="EO9" s="105"/>
      <c r="EP9" s="105"/>
      <c r="EQ9" s="105"/>
      <c r="ER9" s="105"/>
      <c r="ES9" s="105"/>
      <c r="ET9" s="105"/>
      <c r="EU9" s="105"/>
      <c r="EV9" s="105"/>
      <c r="EW9" s="105"/>
      <c r="EX9" s="105"/>
      <c r="EY9" s="105"/>
      <c r="EZ9" s="105"/>
      <c r="FA9" s="105"/>
      <c r="FB9" s="105"/>
      <c r="FC9" s="105"/>
      <c r="FD9" s="105"/>
      <c r="FE9" s="105"/>
      <c r="FF9" s="105"/>
      <c r="FG9" s="105"/>
      <c r="FH9" s="105"/>
      <c r="FI9" s="105"/>
      <c r="FJ9" s="105"/>
      <c r="FK9" s="105"/>
      <c r="FL9" s="105"/>
      <c r="FM9" s="105"/>
      <c r="FN9" s="105"/>
      <c r="FO9" s="105"/>
      <c r="FP9" s="105"/>
      <c r="FQ9" s="105"/>
      <c r="FR9" s="105"/>
      <c r="FS9" s="105"/>
      <c r="FT9" s="105"/>
      <c r="FU9" s="105"/>
      <c r="FV9" s="105"/>
      <c r="FW9" s="105"/>
      <c r="FX9" s="105"/>
      <c r="FY9" s="105"/>
      <c r="FZ9" s="105"/>
      <c r="GA9" s="105"/>
      <c r="GB9" s="105"/>
      <c r="GC9" s="105"/>
      <c r="GD9" s="105"/>
      <c r="GE9" s="105"/>
      <c r="GF9" s="105"/>
      <c r="GG9" s="105"/>
      <c r="GH9" s="105"/>
      <c r="GI9" s="107"/>
    </row>
    <row r="10" spans="2:191">
      <c r="B10" s="161">
        <f t="shared" si="5"/>
        <v>8</v>
      </c>
      <c r="C10" s="1060"/>
      <c r="D10" s="106" t="s">
        <v>47</v>
      </c>
      <c r="E10" s="106" t="s">
        <v>21</v>
      </c>
      <c r="F10" s="106">
        <f>'DC Progress'!E10</f>
        <v>1824</v>
      </c>
      <c r="G10" s="118">
        <f t="shared" si="4"/>
        <v>0</v>
      </c>
      <c r="H10" s="118">
        <f t="shared" si="6"/>
        <v>1824</v>
      </c>
      <c r="I10" s="298">
        <f t="shared" si="7"/>
        <v>0</v>
      </c>
      <c r="J10" s="294"/>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8"/>
      <c r="BO10" s="105"/>
      <c r="BP10" s="105"/>
      <c r="BQ10" s="105"/>
      <c r="BR10" s="105"/>
      <c r="BS10" s="105"/>
      <c r="BT10" s="105"/>
      <c r="BU10" s="105"/>
      <c r="BV10" s="105"/>
      <c r="BW10" s="105"/>
      <c r="BX10" s="105"/>
      <c r="BY10" s="105"/>
      <c r="BZ10" s="105"/>
      <c r="CA10" s="105"/>
      <c r="CB10" s="105"/>
      <c r="CC10" s="105"/>
      <c r="CD10" s="105"/>
      <c r="CE10" s="105"/>
      <c r="CF10" s="129"/>
      <c r="CG10" s="129"/>
      <c r="CH10" s="129"/>
      <c r="CI10" s="129"/>
      <c r="CJ10" s="129"/>
      <c r="CK10" s="105"/>
      <c r="CL10" s="105"/>
      <c r="CM10" s="105"/>
      <c r="CN10" s="105"/>
      <c r="CO10" s="105"/>
      <c r="CP10" s="105"/>
      <c r="CQ10" s="105"/>
      <c r="CR10" s="105"/>
      <c r="CS10" s="105"/>
      <c r="CT10" s="105"/>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c r="DV10" s="105"/>
      <c r="DW10" s="105"/>
      <c r="DX10" s="105"/>
      <c r="DY10" s="105"/>
      <c r="DZ10" s="105"/>
      <c r="EA10" s="105"/>
      <c r="EB10" s="105"/>
      <c r="EC10" s="105"/>
      <c r="ED10" s="105"/>
      <c r="EE10" s="105"/>
      <c r="EF10" s="105"/>
      <c r="EG10" s="105"/>
      <c r="EH10" s="105"/>
      <c r="EI10" s="105"/>
      <c r="EJ10" s="105"/>
      <c r="EK10" s="105"/>
      <c r="EL10" s="105"/>
      <c r="EM10" s="105"/>
      <c r="EN10" s="105"/>
      <c r="EO10" s="105"/>
      <c r="EP10" s="105"/>
      <c r="EQ10" s="105"/>
      <c r="ER10" s="105"/>
      <c r="ES10" s="105"/>
      <c r="ET10" s="105"/>
      <c r="EU10" s="105"/>
      <c r="EV10" s="105"/>
      <c r="EW10" s="105"/>
      <c r="EX10" s="105"/>
      <c r="EY10" s="105"/>
      <c r="EZ10" s="105"/>
      <c r="FA10" s="105"/>
      <c r="FB10" s="105"/>
      <c r="FC10" s="105"/>
      <c r="FD10" s="105"/>
      <c r="FE10" s="105"/>
      <c r="FF10" s="105"/>
      <c r="FG10" s="105"/>
      <c r="FH10" s="105"/>
      <c r="FI10" s="105"/>
      <c r="FJ10" s="105"/>
      <c r="FK10" s="105"/>
      <c r="FL10" s="105"/>
      <c r="FM10" s="105"/>
      <c r="FN10" s="105"/>
      <c r="FO10" s="105"/>
      <c r="FP10" s="105"/>
      <c r="FQ10" s="105"/>
      <c r="FR10" s="105"/>
      <c r="FS10" s="105"/>
      <c r="FT10" s="105"/>
      <c r="FU10" s="105"/>
      <c r="FV10" s="105"/>
      <c r="FW10" s="105"/>
      <c r="FX10" s="105"/>
      <c r="FY10" s="105"/>
      <c r="FZ10" s="105"/>
      <c r="GA10" s="105"/>
      <c r="GB10" s="105"/>
      <c r="GC10" s="105"/>
      <c r="GD10" s="105"/>
      <c r="GE10" s="105"/>
      <c r="GF10" s="105"/>
      <c r="GG10" s="105"/>
      <c r="GH10" s="105"/>
      <c r="GI10" s="107"/>
    </row>
    <row r="11" spans="2:191">
      <c r="B11" s="161">
        <f t="shared" si="5"/>
        <v>9</v>
      </c>
      <c r="C11" s="1060"/>
      <c r="D11" s="106" t="s">
        <v>48</v>
      </c>
      <c r="E11" s="106" t="s">
        <v>21</v>
      </c>
      <c r="F11" s="106">
        <f>'DC Progress'!E11</f>
        <v>1824</v>
      </c>
      <c r="G11" s="118">
        <f t="shared" si="4"/>
        <v>0</v>
      </c>
      <c r="H11" s="118">
        <f t="shared" si="6"/>
        <v>1824</v>
      </c>
      <c r="I11" s="298">
        <f t="shared" si="7"/>
        <v>0</v>
      </c>
      <c r="J11" s="294"/>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8"/>
      <c r="BO11" s="105"/>
      <c r="BP11" s="105"/>
      <c r="BQ11" s="105"/>
      <c r="BR11" s="105"/>
      <c r="BS11" s="105"/>
      <c r="BT11" s="105"/>
      <c r="BU11" s="105"/>
      <c r="BV11" s="105"/>
      <c r="BW11" s="105"/>
      <c r="BX11" s="105"/>
      <c r="BY11" s="105"/>
      <c r="BZ11" s="105"/>
      <c r="CA11" s="105"/>
      <c r="CB11" s="105"/>
      <c r="CC11" s="105"/>
      <c r="CD11" s="105"/>
      <c r="CE11" s="105"/>
      <c r="CF11" s="129"/>
      <c r="CG11" s="129"/>
      <c r="CH11" s="129"/>
      <c r="CI11" s="129"/>
      <c r="CJ11" s="129"/>
      <c r="CK11" s="105"/>
      <c r="CL11" s="105"/>
      <c r="CM11" s="105"/>
      <c r="CN11" s="105"/>
      <c r="CO11" s="105"/>
      <c r="CP11" s="105"/>
      <c r="CQ11" s="105"/>
      <c r="CR11" s="105"/>
      <c r="CS11" s="105"/>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5"/>
      <c r="DY11" s="105"/>
      <c r="DZ11" s="105"/>
      <c r="EA11" s="105"/>
      <c r="EB11" s="105"/>
      <c r="EC11" s="105"/>
      <c r="ED11" s="105"/>
      <c r="EE11" s="105"/>
      <c r="EF11" s="105"/>
      <c r="EG11" s="105"/>
      <c r="EH11" s="105"/>
      <c r="EI11" s="105"/>
      <c r="EJ11" s="105"/>
      <c r="EK11" s="105"/>
      <c r="EL11" s="105"/>
      <c r="EM11" s="105"/>
      <c r="EN11" s="105"/>
      <c r="EO11" s="105"/>
      <c r="EP11" s="105"/>
      <c r="EQ11" s="105"/>
      <c r="ER11" s="105"/>
      <c r="ES11" s="105"/>
      <c r="ET11" s="105"/>
      <c r="EU11" s="105"/>
      <c r="EV11" s="105"/>
      <c r="EW11" s="105"/>
      <c r="EX11" s="105"/>
      <c r="EY11" s="105"/>
      <c r="EZ11" s="105"/>
      <c r="FA11" s="105"/>
      <c r="FB11" s="105"/>
      <c r="FC11" s="105"/>
      <c r="FD11" s="105"/>
      <c r="FE11" s="105"/>
      <c r="FF11" s="105"/>
      <c r="FG11" s="105"/>
      <c r="FH11" s="105"/>
      <c r="FI11" s="105"/>
      <c r="FJ11" s="105"/>
      <c r="FK11" s="105"/>
      <c r="FL11" s="105"/>
      <c r="FM11" s="105"/>
      <c r="FN11" s="105"/>
      <c r="FO11" s="105"/>
      <c r="FP11" s="105"/>
      <c r="FQ11" s="105"/>
      <c r="FR11" s="105"/>
      <c r="FS11" s="105"/>
      <c r="FT11" s="105"/>
      <c r="FU11" s="105"/>
      <c r="FV11" s="105"/>
      <c r="FW11" s="105"/>
      <c r="FX11" s="105"/>
      <c r="FY11" s="105"/>
      <c r="FZ11" s="105"/>
      <c r="GA11" s="105"/>
      <c r="GB11" s="105"/>
      <c r="GC11" s="105"/>
      <c r="GD11" s="105"/>
      <c r="GE11" s="105"/>
      <c r="GF11" s="105"/>
      <c r="GG11" s="105"/>
      <c r="GH11" s="105"/>
      <c r="GI11" s="107"/>
    </row>
    <row r="12" spans="2:191">
      <c r="B12" s="161">
        <f t="shared" si="5"/>
        <v>10</v>
      </c>
      <c r="C12" s="1060"/>
      <c r="D12" s="106" t="s">
        <v>49</v>
      </c>
      <c r="E12" s="106" t="s">
        <v>22</v>
      </c>
      <c r="F12" s="106">
        <f>'DC Progress'!E12</f>
        <v>95000</v>
      </c>
      <c r="G12" s="118">
        <f t="shared" si="4"/>
        <v>0</v>
      </c>
      <c r="H12" s="118">
        <f t="shared" si="6"/>
        <v>95000</v>
      </c>
      <c r="I12" s="298">
        <f t="shared" si="7"/>
        <v>0</v>
      </c>
      <c r="J12" s="294"/>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8"/>
      <c r="BO12" s="105"/>
      <c r="BP12" s="105"/>
      <c r="BQ12" s="105"/>
      <c r="BR12" s="105"/>
      <c r="BS12" s="105"/>
      <c r="BT12" s="105"/>
      <c r="BU12" s="105"/>
      <c r="BV12" s="105"/>
      <c r="BW12" s="105"/>
      <c r="BX12" s="105"/>
      <c r="BY12" s="105"/>
      <c r="BZ12" s="105"/>
      <c r="CA12" s="105"/>
      <c r="CB12" s="105"/>
      <c r="CC12" s="105"/>
      <c r="CD12" s="105"/>
      <c r="CE12" s="105"/>
      <c r="CF12" s="129"/>
      <c r="CG12" s="129"/>
      <c r="CH12" s="129"/>
      <c r="CI12" s="129"/>
      <c r="CJ12" s="129"/>
      <c r="CK12" s="105"/>
      <c r="CL12" s="105"/>
      <c r="CM12" s="105"/>
      <c r="CN12" s="105"/>
      <c r="CO12" s="105"/>
      <c r="CP12" s="105"/>
      <c r="CQ12" s="105"/>
      <c r="CR12" s="105"/>
      <c r="CS12" s="105"/>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5"/>
      <c r="DY12" s="105"/>
      <c r="DZ12" s="105"/>
      <c r="EA12" s="105"/>
      <c r="EB12" s="105"/>
      <c r="EC12" s="105"/>
      <c r="ED12" s="105"/>
      <c r="EE12" s="105"/>
      <c r="EF12" s="105"/>
      <c r="EG12" s="105"/>
      <c r="EH12" s="105"/>
      <c r="EI12" s="105"/>
      <c r="EJ12" s="105"/>
      <c r="EK12" s="105"/>
      <c r="EL12" s="105"/>
      <c r="EM12" s="105"/>
      <c r="EN12" s="105"/>
      <c r="EO12" s="105"/>
      <c r="EP12" s="105"/>
      <c r="EQ12" s="105"/>
      <c r="ER12" s="105"/>
      <c r="ES12" s="105"/>
      <c r="ET12" s="105"/>
      <c r="EU12" s="105"/>
      <c r="EV12" s="105"/>
      <c r="EW12" s="105"/>
      <c r="EX12" s="105"/>
      <c r="EY12" s="105"/>
      <c r="EZ12" s="105"/>
      <c r="FA12" s="105"/>
      <c r="FB12" s="105"/>
      <c r="FC12" s="105"/>
      <c r="FD12" s="105"/>
      <c r="FE12" s="105"/>
      <c r="FF12" s="105"/>
      <c r="FG12" s="105"/>
      <c r="FH12" s="105"/>
      <c r="FI12" s="105"/>
      <c r="FJ12" s="105"/>
      <c r="FK12" s="105"/>
      <c r="FL12" s="105"/>
      <c r="FM12" s="105"/>
      <c r="FN12" s="105"/>
      <c r="FO12" s="105"/>
      <c r="FP12" s="105"/>
      <c r="FQ12" s="105"/>
      <c r="FR12" s="105"/>
      <c r="FS12" s="105"/>
      <c r="FT12" s="105"/>
      <c r="FU12" s="105"/>
      <c r="FV12" s="105"/>
      <c r="FW12" s="105"/>
      <c r="FX12" s="105"/>
      <c r="FY12" s="105"/>
      <c r="FZ12" s="105"/>
      <c r="GA12" s="105"/>
      <c r="GB12" s="105"/>
      <c r="GC12" s="105"/>
      <c r="GD12" s="105"/>
      <c r="GE12" s="105"/>
      <c r="GF12" s="105"/>
      <c r="GG12" s="105"/>
      <c r="GH12" s="105"/>
      <c r="GI12" s="107"/>
    </row>
    <row r="13" spans="2:191">
      <c r="B13" s="161">
        <f t="shared" si="5"/>
        <v>11</v>
      </c>
      <c r="C13" s="1060"/>
      <c r="D13" s="106" t="s">
        <v>50</v>
      </c>
      <c r="E13" s="106" t="s">
        <v>21</v>
      </c>
      <c r="F13" s="106">
        <f>'DC Progress'!E13</f>
        <v>912</v>
      </c>
      <c r="G13" s="118">
        <f t="shared" si="4"/>
        <v>0</v>
      </c>
      <c r="H13" s="118">
        <f t="shared" si="6"/>
        <v>912</v>
      </c>
      <c r="I13" s="298">
        <f t="shared" si="7"/>
        <v>0</v>
      </c>
      <c r="J13" s="294"/>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8"/>
      <c r="BO13" s="105"/>
      <c r="BP13" s="105"/>
      <c r="BQ13" s="105"/>
      <c r="BR13" s="105"/>
      <c r="BS13" s="105"/>
      <c r="BT13" s="105"/>
      <c r="BU13" s="105"/>
      <c r="BV13" s="105"/>
      <c r="BW13" s="105"/>
      <c r="BX13" s="105"/>
      <c r="BY13" s="105"/>
      <c r="BZ13" s="105"/>
      <c r="CA13" s="105"/>
      <c r="CB13" s="105"/>
      <c r="CC13" s="105"/>
      <c r="CD13" s="105"/>
      <c r="CE13" s="105"/>
      <c r="CF13" s="129"/>
      <c r="CG13" s="129"/>
      <c r="CH13" s="129"/>
      <c r="CI13" s="129"/>
      <c r="CJ13" s="129"/>
      <c r="CK13" s="105"/>
      <c r="CL13" s="105"/>
      <c r="CM13" s="105"/>
      <c r="CN13" s="105"/>
      <c r="CO13" s="105"/>
      <c r="CP13" s="105"/>
      <c r="CQ13" s="105"/>
      <c r="CR13" s="105"/>
      <c r="CS13" s="105"/>
      <c r="CT13" s="105"/>
      <c r="CU13" s="105"/>
      <c r="CV13" s="105"/>
      <c r="CW13" s="105"/>
      <c r="CX13" s="105"/>
      <c r="CY13" s="105"/>
      <c r="CZ13" s="105"/>
      <c r="DA13" s="105"/>
      <c r="DB13" s="105"/>
      <c r="DC13" s="105"/>
      <c r="DD13" s="105"/>
      <c r="DE13" s="105"/>
      <c r="DF13" s="105"/>
      <c r="DG13" s="105"/>
      <c r="DH13" s="105"/>
      <c r="DI13" s="105"/>
      <c r="DJ13" s="105"/>
      <c r="DK13" s="105"/>
      <c r="DL13" s="105"/>
      <c r="DM13" s="105"/>
      <c r="DN13" s="105"/>
      <c r="DO13" s="105"/>
      <c r="DP13" s="105"/>
      <c r="DQ13" s="105"/>
      <c r="DR13" s="105"/>
      <c r="DS13" s="105"/>
      <c r="DT13" s="105"/>
      <c r="DU13" s="105"/>
      <c r="DV13" s="105"/>
      <c r="DW13" s="105"/>
      <c r="DX13" s="105"/>
      <c r="DY13" s="105"/>
      <c r="DZ13" s="105"/>
      <c r="EA13" s="105"/>
      <c r="EB13" s="105"/>
      <c r="EC13" s="105"/>
      <c r="ED13" s="105"/>
      <c r="EE13" s="105"/>
      <c r="EF13" s="105"/>
      <c r="EG13" s="105"/>
      <c r="EH13" s="105"/>
      <c r="EI13" s="105"/>
      <c r="EJ13" s="105"/>
      <c r="EK13" s="105"/>
      <c r="EL13" s="105"/>
      <c r="EM13" s="105"/>
      <c r="EN13" s="105"/>
      <c r="EO13" s="105"/>
      <c r="EP13" s="105"/>
      <c r="EQ13" s="105"/>
      <c r="ER13" s="105"/>
      <c r="ES13" s="105"/>
      <c r="ET13" s="105"/>
      <c r="EU13" s="105"/>
      <c r="EV13" s="105"/>
      <c r="EW13" s="105"/>
      <c r="EX13" s="105"/>
      <c r="EY13" s="105"/>
      <c r="EZ13" s="105"/>
      <c r="FA13" s="105"/>
      <c r="FB13" s="105"/>
      <c r="FC13" s="105"/>
      <c r="FD13" s="105"/>
      <c r="FE13" s="105"/>
      <c r="FF13" s="105"/>
      <c r="FG13" s="105"/>
      <c r="FH13" s="105"/>
      <c r="FI13" s="105"/>
      <c r="FJ13" s="105"/>
      <c r="FK13" s="105"/>
      <c r="FL13" s="105"/>
      <c r="FM13" s="105"/>
      <c r="FN13" s="105"/>
      <c r="FO13" s="105"/>
      <c r="FP13" s="105"/>
      <c r="FQ13" s="105"/>
      <c r="FR13" s="105"/>
      <c r="FS13" s="105"/>
      <c r="FT13" s="105"/>
      <c r="FU13" s="105"/>
      <c r="FV13" s="105"/>
      <c r="FW13" s="105"/>
      <c r="FX13" s="105"/>
      <c r="FY13" s="105"/>
      <c r="FZ13" s="105"/>
      <c r="GA13" s="105"/>
      <c r="GB13" s="105"/>
      <c r="GC13" s="105"/>
      <c r="GD13" s="105"/>
      <c r="GE13" s="105"/>
      <c r="GF13" s="105"/>
      <c r="GG13" s="105"/>
      <c r="GH13" s="105"/>
      <c r="GI13" s="107"/>
    </row>
    <row r="14" spans="2:191">
      <c r="B14" s="161">
        <f t="shared" si="5"/>
        <v>12</v>
      </c>
      <c r="C14" s="1060"/>
      <c r="D14" s="106" t="s">
        <v>301</v>
      </c>
      <c r="E14" s="106" t="s">
        <v>21</v>
      </c>
      <c r="F14" s="106">
        <f>'DC Progress'!E14</f>
        <v>1824</v>
      </c>
      <c r="G14" s="118">
        <f t="shared" si="4"/>
        <v>0</v>
      </c>
      <c r="H14" s="118">
        <f t="shared" si="6"/>
        <v>1824</v>
      </c>
      <c r="I14" s="298">
        <f t="shared" si="7"/>
        <v>0</v>
      </c>
      <c r="J14" s="294"/>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c r="BI14" s="105"/>
      <c r="BJ14" s="105"/>
      <c r="BK14" s="105"/>
      <c r="BL14" s="105"/>
      <c r="BM14" s="105"/>
      <c r="BN14" s="8"/>
      <c r="BO14" s="105"/>
      <c r="BP14" s="105"/>
      <c r="BQ14" s="105"/>
      <c r="BR14" s="105"/>
      <c r="BS14" s="105"/>
      <c r="BT14" s="105"/>
      <c r="BU14" s="105"/>
      <c r="BV14" s="105"/>
      <c r="BW14" s="105"/>
      <c r="BX14" s="105"/>
      <c r="BY14" s="105"/>
      <c r="BZ14" s="105"/>
      <c r="CA14" s="105"/>
      <c r="CB14" s="105"/>
      <c r="CC14" s="105"/>
      <c r="CD14" s="105"/>
      <c r="CE14" s="105"/>
      <c r="CF14" s="129"/>
      <c r="CG14" s="129"/>
      <c r="CH14" s="129"/>
      <c r="CI14" s="129"/>
      <c r="CJ14" s="129"/>
      <c r="CK14" s="105"/>
      <c r="CL14" s="105"/>
      <c r="CM14" s="105"/>
      <c r="CN14" s="105"/>
      <c r="CO14" s="105"/>
      <c r="CP14" s="105"/>
      <c r="CQ14" s="105"/>
      <c r="CR14" s="105"/>
      <c r="CS14" s="105"/>
      <c r="CT14" s="105"/>
      <c r="CU14" s="105"/>
      <c r="CV14" s="105"/>
      <c r="CW14" s="105"/>
      <c r="CX14" s="105"/>
      <c r="CY14" s="105"/>
      <c r="CZ14" s="105"/>
      <c r="DA14" s="105"/>
      <c r="DB14" s="105"/>
      <c r="DC14" s="105"/>
      <c r="DD14" s="105"/>
      <c r="DE14" s="105"/>
      <c r="DF14" s="105"/>
      <c r="DG14" s="105"/>
      <c r="DH14" s="105"/>
      <c r="DI14" s="105"/>
      <c r="DJ14" s="105"/>
      <c r="DK14" s="105"/>
      <c r="DL14" s="105"/>
      <c r="DM14" s="105"/>
      <c r="DN14" s="105"/>
      <c r="DO14" s="105"/>
      <c r="DP14" s="105"/>
      <c r="DQ14" s="105"/>
      <c r="DR14" s="105"/>
      <c r="DS14" s="105"/>
      <c r="DT14" s="105"/>
      <c r="DU14" s="105"/>
      <c r="DV14" s="105"/>
      <c r="DW14" s="105"/>
      <c r="DX14" s="105"/>
      <c r="DY14" s="105"/>
      <c r="DZ14" s="105"/>
      <c r="EA14" s="105"/>
      <c r="EB14" s="105"/>
      <c r="EC14" s="105"/>
      <c r="ED14" s="105"/>
      <c r="EE14" s="105"/>
      <c r="EF14" s="105"/>
      <c r="EG14" s="105"/>
      <c r="EH14" s="105"/>
      <c r="EI14" s="105"/>
      <c r="EJ14" s="105"/>
      <c r="EK14" s="105"/>
      <c r="EL14" s="105"/>
      <c r="EM14" s="105"/>
      <c r="EN14" s="105"/>
      <c r="EO14" s="105"/>
      <c r="EP14" s="105"/>
      <c r="EQ14" s="105"/>
      <c r="ER14" s="105"/>
      <c r="ES14" s="105"/>
      <c r="ET14" s="105"/>
      <c r="EU14" s="105"/>
      <c r="EV14" s="105"/>
      <c r="EW14" s="105"/>
      <c r="EX14" s="105"/>
      <c r="EY14" s="105"/>
      <c r="EZ14" s="105"/>
      <c r="FA14" s="105"/>
      <c r="FB14" s="105"/>
      <c r="FC14" s="105"/>
      <c r="FD14" s="105"/>
      <c r="FE14" s="105"/>
      <c r="FF14" s="105"/>
      <c r="FG14" s="105"/>
      <c r="FH14" s="105"/>
      <c r="FI14" s="105"/>
      <c r="FJ14" s="105"/>
      <c r="FK14" s="105"/>
      <c r="FL14" s="105"/>
      <c r="FM14" s="105"/>
      <c r="FN14" s="105"/>
      <c r="FO14" s="105"/>
      <c r="FP14" s="105"/>
      <c r="FQ14" s="105"/>
      <c r="FR14" s="105"/>
      <c r="FS14" s="105"/>
      <c r="FT14" s="105"/>
      <c r="FU14" s="105"/>
      <c r="FV14" s="105"/>
      <c r="FW14" s="105"/>
      <c r="FX14" s="105"/>
      <c r="FY14" s="105"/>
      <c r="FZ14" s="105"/>
      <c r="GA14" s="105"/>
      <c r="GB14" s="105"/>
      <c r="GC14" s="105"/>
      <c r="GD14" s="105"/>
      <c r="GE14" s="105"/>
      <c r="GF14" s="105"/>
      <c r="GG14" s="105"/>
      <c r="GH14" s="105"/>
      <c r="GI14" s="107"/>
    </row>
    <row r="15" spans="2:191">
      <c r="B15" s="161">
        <f t="shared" si="5"/>
        <v>13</v>
      </c>
      <c r="C15" s="1060"/>
      <c r="D15" s="106" t="s">
        <v>302</v>
      </c>
      <c r="E15" s="106" t="s">
        <v>21</v>
      </c>
      <c r="F15" s="106">
        <f>'DC Progress'!E15</f>
        <v>190</v>
      </c>
      <c r="G15" s="118">
        <f t="shared" si="4"/>
        <v>0</v>
      </c>
      <c r="H15" s="118">
        <f t="shared" si="6"/>
        <v>190</v>
      </c>
      <c r="I15" s="298">
        <f t="shared" si="7"/>
        <v>0</v>
      </c>
      <c r="J15" s="294"/>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8"/>
      <c r="BO15" s="105"/>
      <c r="BP15" s="105"/>
      <c r="BQ15" s="105"/>
      <c r="BR15" s="105"/>
      <c r="BS15" s="105"/>
      <c r="BT15" s="105"/>
      <c r="BU15" s="105"/>
      <c r="BV15" s="105"/>
      <c r="BW15" s="105"/>
      <c r="BX15" s="105"/>
      <c r="BY15" s="105"/>
      <c r="BZ15" s="105"/>
      <c r="CA15" s="105"/>
      <c r="CB15" s="105"/>
      <c r="CC15" s="105"/>
      <c r="CD15" s="105"/>
      <c r="CE15" s="105"/>
      <c r="CF15" s="129"/>
      <c r="CG15" s="129"/>
      <c r="CH15" s="129"/>
      <c r="CI15" s="129"/>
      <c r="CJ15" s="129"/>
      <c r="CK15" s="105"/>
      <c r="CL15" s="105"/>
      <c r="CM15" s="105"/>
      <c r="CN15" s="105"/>
      <c r="CO15" s="105"/>
      <c r="CP15" s="105"/>
      <c r="CQ15" s="105"/>
      <c r="CR15" s="105"/>
      <c r="CS15" s="105"/>
      <c r="CT15" s="105"/>
      <c r="CU15" s="105"/>
      <c r="CV15" s="105"/>
      <c r="CW15" s="105"/>
      <c r="CX15" s="105"/>
      <c r="CY15" s="105"/>
      <c r="CZ15" s="105"/>
      <c r="DA15" s="105"/>
      <c r="DB15" s="105"/>
      <c r="DC15" s="105"/>
      <c r="DD15" s="105"/>
      <c r="DE15" s="105"/>
      <c r="DF15" s="105"/>
      <c r="DG15" s="105"/>
      <c r="DH15" s="105"/>
      <c r="DI15" s="105"/>
      <c r="DJ15" s="105"/>
      <c r="DK15" s="105"/>
      <c r="DL15" s="105"/>
      <c r="DM15" s="105"/>
      <c r="DN15" s="105"/>
      <c r="DO15" s="105"/>
      <c r="DP15" s="105"/>
      <c r="DQ15" s="105"/>
      <c r="DR15" s="105"/>
      <c r="DS15" s="105"/>
      <c r="DT15" s="105"/>
      <c r="DU15" s="105"/>
      <c r="DV15" s="105"/>
      <c r="DW15" s="105"/>
      <c r="DX15" s="105"/>
      <c r="DY15" s="105"/>
      <c r="DZ15" s="105"/>
      <c r="EA15" s="105"/>
      <c r="EB15" s="105"/>
      <c r="EC15" s="105"/>
      <c r="ED15" s="105"/>
      <c r="EE15" s="105"/>
      <c r="EF15" s="105"/>
      <c r="EG15" s="105"/>
      <c r="EH15" s="105"/>
      <c r="EI15" s="105"/>
      <c r="EJ15" s="105"/>
      <c r="EK15" s="105"/>
      <c r="EL15" s="105"/>
      <c r="EM15" s="105"/>
      <c r="EN15" s="105"/>
      <c r="EO15" s="105"/>
      <c r="EP15" s="105"/>
      <c r="EQ15" s="105"/>
      <c r="ER15" s="105"/>
      <c r="ES15" s="105"/>
      <c r="ET15" s="105"/>
      <c r="EU15" s="105"/>
      <c r="EV15" s="105"/>
      <c r="EW15" s="105"/>
      <c r="EX15" s="105"/>
      <c r="EY15" s="105"/>
      <c r="EZ15" s="105"/>
      <c r="FA15" s="105"/>
      <c r="FB15" s="105"/>
      <c r="FC15" s="105"/>
      <c r="FD15" s="105"/>
      <c r="FE15" s="105"/>
      <c r="FF15" s="105"/>
      <c r="FG15" s="105"/>
      <c r="FH15" s="105"/>
      <c r="FI15" s="105"/>
      <c r="FJ15" s="105"/>
      <c r="FK15" s="105"/>
      <c r="FL15" s="105"/>
      <c r="FM15" s="105"/>
      <c r="FN15" s="105"/>
      <c r="FO15" s="105"/>
      <c r="FP15" s="105"/>
      <c r="FQ15" s="105"/>
      <c r="FR15" s="105"/>
      <c r="FS15" s="105"/>
      <c r="FT15" s="105"/>
      <c r="FU15" s="105"/>
      <c r="FV15" s="105"/>
      <c r="FW15" s="105"/>
      <c r="FX15" s="105"/>
      <c r="FY15" s="105"/>
      <c r="FZ15" s="105"/>
      <c r="GA15" s="105"/>
      <c r="GB15" s="105"/>
      <c r="GC15" s="105"/>
      <c r="GD15" s="105"/>
      <c r="GE15" s="105"/>
      <c r="GF15" s="105"/>
      <c r="GG15" s="105"/>
      <c r="GH15" s="105"/>
      <c r="GI15" s="107"/>
    </row>
    <row r="16" spans="2:191">
      <c r="B16" s="161">
        <f t="shared" si="5"/>
        <v>14</v>
      </c>
      <c r="C16" s="1060"/>
      <c r="D16" s="106" t="s">
        <v>53</v>
      </c>
      <c r="E16" s="106" t="s">
        <v>21</v>
      </c>
      <c r="F16" s="106">
        <f>'DC Progress'!E16</f>
        <v>190</v>
      </c>
      <c r="G16" s="118">
        <f t="shared" si="4"/>
        <v>0</v>
      </c>
      <c r="H16" s="118">
        <f t="shared" si="6"/>
        <v>190</v>
      </c>
      <c r="I16" s="298">
        <f t="shared" si="7"/>
        <v>0</v>
      </c>
      <c r="J16" s="294"/>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c r="BI16" s="105"/>
      <c r="BJ16" s="105"/>
      <c r="BK16" s="105"/>
      <c r="BL16" s="105"/>
      <c r="BM16" s="105"/>
      <c r="BN16" s="8"/>
      <c r="BO16" s="105"/>
      <c r="BP16" s="105"/>
      <c r="BQ16" s="105"/>
      <c r="BR16" s="105"/>
      <c r="BS16" s="105"/>
      <c r="BT16" s="105"/>
      <c r="BU16" s="105"/>
      <c r="BV16" s="105"/>
      <c r="BW16" s="105"/>
      <c r="BX16" s="105"/>
      <c r="BY16" s="105"/>
      <c r="BZ16" s="105"/>
      <c r="CA16" s="105"/>
      <c r="CB16" s="105"/>
      <c r="CC16" s="105"/>
      <c r="CD16" s="105"/>
      <c r="CE16" s="105"/>
      <c r="CF16" s="129"/>
      <c r="CG16" s="129"/>
      <c r="CH16" s="129"/>
      <c r="CI16" s="129"/>
      <c r="CJ16" s="129"/>
      <c r="CK16" s="105"/>
      <c r="CL16" s="105"/>
      <c r="CM16" s="105"/>
      <c r="CN16" s="105"/>
      <c r="CO16" s="105"/>
      <c r="CP16" s="105"/>
      <c r="CQ16" s="105"/>
      <c r="CR16" s="105"/>
      <c r="CS16" s="105"/>
      <c r="CT16" s="105"/>
      <c r="CU16" s="105"/>
      <c r="CV16" s="105"/>
      <c r="CW16" s="105"/>
      <c r="CX16" s="105"/>
      <c r="CY16" s="105"/>
      <c r="CZ16" s="105"/>
      <c r="DA16" s="105"/>
      <c r="DB16" s="105"/>
      <c r="DC16" s="105"/>
      <c r="DD16" s="105"/>
      <c r="DE16" s="105"/>
      <c r="DF16" s="105"/>
      <c r="DG16" s="105"/>
      <c r="DH16" s="105"/>
      <c r="DI16" s="105"/>
      <c r="DJ16" s="105"/>
      <c r="DK16" s="105"/>
      <c r="DL16" s="105"/>
      <c r="DM16" s="105"/>
      <c r="DN16" s="105"/>
      <c r="DO16" s="105"/>
      <c r="DP16" s="105"/>
      <c r="DQ16" s="105"/>
      <c r="DR16" s="105"/>
      <c r="DS16" s="105"/>
      <c r="DT16" s="105"/>
      <c r="DU16" s="105"/>
      <c r="DV16" s="105"/>
      <c r="DW16" s="105"/>
      <c r="DX16" s="105"/>
      <c r="DY16" s="105"/>
      <c r="DZ16" s="105"/>
      <c r="EA16" s="105"/>
      <c r="EB16" s="105"/>
      <c r="EC16" s="105"/>
      <c r="ED16" s="105"/>
      <c r="EE16" s="105"/>
      <c r="EF16" s="105"/>
      <c r="EG16" s="105"/>
      <c r="EH16" s="105"/>
      <c r="EI16" s="105"/>
      <c r="EJ16" s="105"/>
      <c r="EK16" s="105"/>
      <c r="EL16" s="105"/>
      <c r="EM16" s="105"/>
      <c r="EN16" s="105"/>
      <c r="EO16" s="105"/>
      <c r="EP16" s="105"/>
      <c r="EQ16" s="105"/>
      <c r="ER16" s="105"/>
      <c r="ES16" s="105"/>
      <c r="ET16" s="105"/>
      <c r="EU16" s="105"/>
      <c r="EV16" s="105"/>
      <c r="EW16" s="105"/>
      <c r="EX16" s="105"/>
      <c r="EY16" s="105"/>
      <c r="EZ16" s="105"/>
      <c r="FA16" s="105"/>
      <c r="FB16" s="105"/>
      <c r="FC16" s="105"/>
      <c r="FD16" s="105"/>
      <c r="FE16" s="105"/>
      <c r="FF16" s="105"/>
      <c r="FG16" s="105"/>
      <c r="FH16" s="105"/>
      <c r="FI16" s="105"/>
      <c r="FJ16" s="105"/>
      <c r="FK16" s="105"/>
      <c r="FL16" s="105"/>
      <c r="FM16" s="105"/>
      <c r="FN16" s="105"/>
      <c r="FO16" s="105"/>
      <c r="FP16" s="105"/>
      <c r="FQ16" s="105"/>
      <c r="FR16" s="105"/>
      <c r="FS16" s="105"/>
      <c r="FT16" s="105"/>
      <c r="FU16" s="105"/>
      <c r="FV16" s="105"/>
      <c r="FW16" s="105"/>
      <c r="FX16" s="105"/>
      <c r="FY16" s="105"/>
      <c r="FZ16" s="105"/>
      <c r="GA16" s="105"/>
      <c r="GB16" s="105"/>
      <c r="GC16" s="105"/>
      <c r="GD16" s="105"/>
      <c r="GE16" s="105"/>
      <c r="GF16" s="105"/>
      <c r="GG16" s="105"/>
      <c r="GH16" s="105"/>
      <c r="GI16" s="107"/>
    </row>
    <row r="17" spans="2:191">
      <c r="B17" s="161">
        <f t="shared" si="5"/>
        <v>15</v>
      </c>
      <c r="C17" s="1060"/>
      <c r="D17" s="106" t="s">
        <v>307</v>
      </c>
      <c r="E17" s="106" t="s">
        <v>21</v>
      </c>
      <c r="F17" s="106">
        <f>'DC Progress'!E17</f>
        <v>14592</v>
      </c>
      <c r="G17" s="118">
        <f t="shared" si="4"/>
        <v>0</v>
      </c>
      <c r="H17" s="118">
        <f t="shared" si="6"/>
        <v>14592</v>
      </c>
      <c r="I17" s="298">
        <f t="shared" si="7"/>
        <v>0</v>
      </c>
      <c r="J17" s="294"/>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5"/>
      <c r="BM17" s="105"/>
      <c r="BN17" s="8"/>
      <c r="BO17" s="105"/>
      <c r="BP17" s="105"/>
      <c r="BQ17" s="105"/>
      <c r="BR17" s="105"/>
      <c r="BS17" s="105"/>
      <c r="BT17" s="105"/>
      <c r="BU17" s="105"/>
      <c r="BV17" s="105"/>
      <c r="BW17" s="105"/>
      <c r="BX17" s="105"/>
      <c r="BY17" s="105"/>
      <c r="BZ17" s="105"/>
      <c r="CA17" s="105"/>
      <c r="CB17" s="105"/>
      <c r="CC17" s="105"/>
      <c r="CD17" s="105"/>
      <c r="CE17" s="105"/>
      <c r="CF17" s="129"/>
      <c r="CG17" s="129"/>
      <c r="CH17" s="129"/>
      <c r="CI17" s="129"/>
      <c r="CJ17" s="129"/>
      <c r="CK17" s="105"/>
      <c r="CL17" s="105"/>
      <c r="CM17" s="105"/>
      <c r="CN17" s="105"/>
      <c r="CO17" s="105"/>
      <c r="CP17" s="105"/>
      <c r="CQ17" s="105"/>
      <c r="CR17" s="105"/>
      <c r="CS17" s="105"/>
      <c r="CT17" s="105"/>
      <c r="CU17" s="105"/>
      <c r="CV17" s="105"/>
      <c r="CW17" s="105"/>
      <c r="CX17" s="105"/>
      <c r="CY17" s="105"/>
      <c r="CZ17" s="105"/>
      <c r="DA17" s="105"/>
      <c r="DB17" s="105"/>
      <c r="DC17" s="105"/>
      <c r="DD17" s="105"/>
      <c r="DE17" s="105"/>
      <c r="DF17" s="105"/>
      <c r="DG17" s="105"/>
      <c r="DH17" s="105"/>
      <c r="DI17" s="105"/>
      <c r="DJ17" s="105"/>
      <c r="DK17" s="105"/>
      <c r="DL17" s="105"/>
      <c r="DM17" s="105"/>
      <c r="DN17" s="105"/>
      <c r="DO17" s="105"/>
      <c r="DP17" s="105"/>
      <c r="DQ17" s="105"/>
      <c r="DR17" s="105"/>
      <c r="DS17" s="105"/>
      <c r="DT17" s="105"/>
      <c r="DU17" s="105"/>
      <c r="DV17" s="105"/>
      <c r="DW17" s="105"/>
      <c r="DX17" s="105"/>
      <c r="DY17" s="105"/>
      <c r="DZ17" s="105"/>
      <c r="EA17" s="105"/>
      <c r="EB17" s="105"/>
      <c r="EC17" s="105"/>
      <c r="ED17" s="105"/>
      <c r="EE17" s="105"/>
      <c r="EF17" s="105"/>
      <c r="EG17" s="105"/>
      <c r="EH17" s="105"/>
      <c r="EI17" s="105"/>
      <c r="EJ17" s="105"/>
      <c r="EK17" s="105"/>
      <c r="EL17" s="105"/>
      <c r="EM17" s="105"/>
      <c r="EN17" s="105"/>
      <c r="EO17" s="105"/>
      <c r="EP17" s="105"/>
      <c r="EQ17" s="105"/>
      <c r="ER17" s="105"/>
      <c r="ES17" s="105"/>
      <c r="ET17" s="105"/>
      <c r="EU17" s="105"/>
      <c r="EV17" s="105"/>
      <c r="EW17" s="105"/>
      <c r="EX17" s="105"/>
      <c r="EY17" s="105"/>
      <c r="EZ17" s="105"/>
      <c r="FA17" s="105"/>
      <c r="FB17" s="105"/>
      <c r="FC17" s="105"/>
      <c r="FD17" s="105"/>
      <c r="FE17" s="105"/>
      <c r="FF17" s="105"/>
      <c r="FG17" s="105"/>
      <c r="FH17" s="105"/>
      <c r="FI17" s="105"/>
      <c r="FJ17" s="105"/>
      <c r="FK17" s="105"/>
      <c r="FL17" s="105"/>
      <c r="FM17" s="105"/>
      <c r="FN17" s="105"/>
      <c r="FO17" s="105"/>
      <c r="FP17" s="105"/>
      <c r="FQ17" s="105"/>
      <c r="FR17" s="105"/>
      <c r="FS17" s="105"/>
      <c r="FT17" s="105"/>
      <c r="FU17" s="105"/>
      <c r="FV17" s="105"/>
      <c r="FW17" s="105"/>
      <c r="FX17" s="105"/>
      <c r="FY17" s="105"/>
      <c r="FZ17" s="105"/>
      <c r="GA17" s="105"/>
      <c r="GB17" s="105"/>
      <c r="GC17" s="105"/>
      <c r="GD17" s="105"/>
      <c r="GE17" s="105"/>
      <c r="GF17" s="105"/>
      <c r="GG17" s="105"/>
      <c r="GH17" s="105"/>
      <c r="GI17" s="107"/>
    </row>
    <row r="18" spans="2:191" ht="15" thickBot="1">
      <c r="B18" s="161">
        <f t="shared" si="5"/>
        <v>16</v>
      </c>
      <c r="C18" s="1061"/>
      <c r="D18" s="108" t="s">
        <v>304</v>
      </c>
      <c r="E18" s="108" t="s">
        <v>21</v>
      </c>
      <c r="F18" s="108">
        <f>'DC Progress'!E18</f>
        <v>846336</v>
      </c>
      <c r="G18" s="119">
        <f t="shared" si="4"/>
        <v>0</v>
      </c>
      <c r="H18" s="119">
        <f t="shared" si="6"/>
        <v>846336</v>
      </c>
      <c r="I18" s="299">
        <f t="shared" si="7"/>
        <v>0</v>
      </c>
      <c r="J18" s="295"/>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41"/>
      <c r="BO18" s="109"/>
      <c r="BP18" s="109"/>
      <c r="BQ18" s="109"/>
      <c r="BR18" s="109"/>
      <c r="BS18" s="109"/>
      <c r="BT18" s="109"/>
      <c r="BU18" s="109"/>
      <c r="BV18" s="109"/>
      <c r="BW18" s="109"/>
      <c r="BX18" s="109"/>
      <c r="BY18" s="109"/>
      <c r="BZ18" s="109"/>
      <c r="CA18" s="109"/>
      <c r="CB18" s="109"/>
      <c r="CC18" s="109"/>
      <c r="CD18" s="109"/>
      <c r="CE18" s="109"/>
      <c r="CF18" s="153"/>
      <c r="CG18" s="153"/>
      <c r="CH18" s="153"/>
      <c r="CI18" s="153"/>
      <c r="CJ18" s="153"/>
      <c r="CK18" s="109"/>
      <c r="CL18" s="109"/>
      <c r="CM18" s="109"/>
      <c r="CN18" s="109"/>
      <c r="CO18" s="109"/>
      <c r="CP18" s="109"/>
      <c r="CQ18" s="109"/>
      <c r="CR18" s="109"/>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10"/>
    </row>
    <row r="19" spans="2:191">
      <c r="B19" s="160">
        <f t="shared" ref="B19:B33" si="10">B18+1</f>
        <v>17</v>
      </c>
      <c r="C19" s="1059" t="s">
        <v>56</v>
      </c>
      <c r="D19" s="148" t="s">
        <v>308</v>
      </c>
      <c r="E19" s="148" t="s">
        <v>22</v>
      </c>
      <c r="F19" s="148">
        <f>'AC Progress'!D8</f>
        <v>26043.884615384617</v>
      </c>
      <c r="G19" s="149">
        <f t="shared" si="4"/>
        <v>0</v>
      </c>
      <c r="H19" s="302">
        <f t="shared" si="6"/>
        <v>26043.884615384617</v>
      </c>
      <c r="I19" s="297">
        <f t="shared" si="7"/>
        <v>0</v>
      </c>
      <c r="J19" s="293"/>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42"/>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c r="DB19" s="150"/>
      <c r="DC19" s="150"/>
      <c r="DD19" s="150"/>
      <c r="DE19" s="150"/>
      <c r="DF19" s="150"/>
      <c r="DG19" s="150"/>
      <c r="DH19" s="150"/>
      <c r="DI19" s="150"/>
      <c r="DJ19" s="150"/>
      <c r="DK19" s="150"/>
      <c r="DL19" s="150"/>
      <c r="DM19" s="150"/>
      <c r="DN19" s="150"/>
      <c r="DO19" s="150"/>
      <c r="DP19" s="150"/>
      <c r="DQ19" s="150"/>
      <c r="DR19" s="150"/>
      <c r="DS19" s="150"/>
      <c r="DT19" s="150"/>
      <c r="DU19" s="150"/>
      <c r="DV19" s="150"/>
      <c r="DW19" s="150"/>
      <c r="DX19" s="150"/>
      <c r="DY19" s="150"/>
      <c r="DZ19" s="150"/>
      <c r="EA19" s="150"/>
      <c r="EB19" s="150"/>
      <c r="EC19" s="150"/>
      <c r="ED19" s="150"/>
      <c r="EE19" s="150"/>
      <c r="EF19" s="150"/>
      <c r="EG19" s="150"/>
      <c r="EH19" s="150"/>
      <c r="EI19" s="150"/>
      <c r="EJ19" s="150"/>
      <c r="EK19" s="150"/>
      <c r="EL19" s="150"/>
      <c r="EM19" s="150"/>
      <c r="EN19" s="150"/>
      <c r="EO19" s="150"/>
      <c r="EP19" s="150"/>
      <c r="EQ19" s="150"/>
      <c r="ER19" s="150"/>
      <c r="ES19" s="150"/>
      <c r="ET19" s="150"/>
      <c r="EU19" s="150"/>
      <c r="EV19" s="150"/>
      <c r="EW19" s="150"/>
      <c r="EX19" s="150"/>
      <c r="EY19" s="150"/>
      <c r="EZ19" s="150"/>
      <c r="FA19" s="150"/>
      <c r="FB19" s="150"/>
      <c r="FC19" s="150"/>
      <c r="FD19" s="150"/>
      <c r="FE19" s="150"/>
      <c r="FF19" s="150"/>
      <c r="FG19" s="150"/>
      <c r="FH19" s="150"/>
      <c r="FI19" s="150"/>
      <c r="FJ19" s="150"/>
      <c r="FK19" s="150"/>
      <c r="FL19" s="150"/>
      <c r="FM19" s="150"/>
      <c r="FN19" s="150"/>
      <c r="FO19" s="150"/>
      <c r="FP19" s="150"/>
      <c r="FQ19" s="150"/>
      <c r="FR19" s="150"/>
      <c r="FS19" s="150"/>
      <c r="FT19" s="150"/>
      <c r="FU19" s="150"/>
      <c r="FV19" s="150"/>
      <c r="FW19" s="150"/>
      <c r="FX19" s="150"/>
      <c r="FY19" s="150"/>
      <c r="FZ19" s="150"/>
      <c r="GA19" s="150"/>
      <c r="GB19" s="150"/>
      <c r="GC19" s="150"/>
      <c r="GD19" s="150"/>
      <c r="GE19" s="150"/>
      <c r="GF19" s="150"/>
      <c r="GG19" s="150"/>
      <c r="GH19" s="150"/>
      <c r="GI19" s="151"/>
    </row>
    <row r="20" spans="2:191" ht="12.75" customHeight="1">
      <c r="B20" s="161">
        <f t="shared" si="10"/>
        <v>18</v>
      </c>
      <c r="C20" s="1060"/>
      <c r="D20" s="106" t="s">
        <v>309</v>
      </c>
      <c r="E20" s="106" t="s">
        <v>22</v>
      </c>
      <c r="F20" s="296">
        <f>'AC Progress'!D9</f>
        <v>18269.23076923077</v>
      </c>
      <c r="G20" s="118">
        <f t="shared" si="4"/>
        <v>0</v>
      </c>
      <c r="H20" s="423">
        <f t="shared" si="6"/>
        <v>18269.23076923077</v>
      </c>
      <c r="I20" s="298">
        <f t="shared" si="7"/>
        <v>0</v>
      </c>
      <c r="J20" s="294"/>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c r="BN20" s="8"/>
      <c r="BO20" s="105"/>
      <c r="BP20" s="105"/>
      <c r="BQ20" s="105"/>
      <c r="BR20" s="105"/>
      <c r="BS20" s="105"/>
      <c r="BT20" s="105"/>
      <c r="BU20" s="105"/>
      <c r="BV20" s="105"/>
      <c r="BW20" s="105"/>
      <c r="BX20" s="105"/>
      <c r="BY20" s="105"/>
      <c r="BZ20" s="105"/>
      <c r="CA20" s="105"/>
      <c r="CB20" s="105"/>
      <c r="CC20" s="105"/>
      <c r="CD20" s="105"/>
      <c r="CE20" s="105"/>
      <c r="CF20" s="105"/>
      <c r="CG20" s="105"/>
      <c r="CH20" s="105"/>
      <c r="CI20" s="111"/>
      <c r="CJ20" s="105"/>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5"/>
      <c r="DZ20" s="105"/>
      <c r="EA20" s="105"/>
      <c r="EB20" s="105"/>
      <c r="EC20" s="105"/>
      <c r="ED20" s="105"/>
      <c r="EE20" s="105"/>
      <c r="EF20" s="105"/>
      <c r="EG20" s="105"/>
      <c r="EH20" s="105"/>
      <c r="EI20" s="105"/>
      <c r="EJ20" s="105"/>
      <c r="EK20" s="105"/>
      <c r="EL20" s="105"/>
      <c r="EM20" s="105"/>
      <c r="EN20" s="105"/>
      <c r="EO20" s="105"/>
      <c r="EP20" s="105"/>
      <c r="EQ20" s="105"/>
      <c r="ER20" s="105"/>
      <c r="ES20" s="105"/>
      <c r="ET20" s="105"/>
      <c r="EU20" s="105"/>
      <c r="EV20" s="105"/>
      <c r="EW20" s="105"/>
      <c r="EX20" s="105"/>
      <c r="EY20" s="105"/>
      <c r="EZ20" s="105"/>
      <c r="FA20" s="105"/>
      <c r="FB20" s="105"/>
      <c r="FC20" s="105"/>
      <c r="FD20" s="105"/>
      <c r="FE20" s="105"/>
      <c r="FF20" s="105"/>
      <c r="FG20" s="105"/>
      <c r="FH20" s="105"/>
      <c r="FI20" s="105"/>
      <c r="FJ20" s="105"/>
      <c r="FK20" s="105"/>
      <c r="FL20" s="105"/>
      <c r="FM20" s="105"/>
      <c r="FN20" s="105"/>
      <c r="FO20" s="105"/>
      <c r="FP20" s="105"/>
      <c r="FQ20" s="105"/>
      <c r="FR20" s="105"/>
      <c r="FS20" s="105"/>
      <c r="FT20" s="105"/>
      <c r="FU20" s="105"/>
      <c r="FV20" s="105"/>
      <c r="FW20" s="105"/>
      <c r="FX20" s="105"/>
      <c r="FY20" s="105"/>
      <c r="FZ20" s="105"/>
      <c r="GA20" s="105"/>
      <c r="GB20" s="105"/>
      <c r="GC20" s="105"/>
      <c r="GD20" s="105"/>
      <c r="GE20" s="105"/>
      <c r="GF20" s="105"/>
      <c r="GG20" s="105"/>
      <c r="GH20" s="105"/>
      <c r="GI20" s="107"/>
    </row>
    <row r="21" spans="2:191" ht="12.75" customHeight="1">
      <c r="B21" s="161">
        <f t="shared" si="10"/>
        <v>19</v>
      </c>
      <c r="C21" s="1060"/>
      <c r="D21" s="106" t="s">
        <v>61</v>
      </c>
      <c r="E21" s="106" t="s">
        <v>22</v>
      </c>
      <c r="F21" s="296">
        <f>'AC Progress'!D11</f>
        <v>38</v>
      </c>
      <c r="G21" s="118">
        <f t="shared" si="4"/>
        <v>0</v>
      </c>
      <c r="H21" s="118">
        <f t="shared" si="6"/>
        <v>38</v>
      </c>
      <c r="I21" s="298">
        <f t="shared" si="7"/>
        <v>0</v>
      </c>
      <c r="J21" s="294"/>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c r="BN21" s="8"/>
      <c r="BO21" s="105"/>
      <c r="BP21" s="105"/>
      <c r="BQ21" s="105"/>
      <c r="BR21" s="105"/>
      <c r="BS21" s="105"/>
      <c r="BT21" s="105"/>
      <c r="BU21" s="105"/>
      <c r="BV21" s="105"/>
      <c r="BW21" s="105"/>
      <c r="BX21" s="105"/>
      <c r="BY21" s="105"/>
      <c r="BZ21" s="105"/>
      <c r="CA21" s="105"/>
      <c r="CB21" s="105"/>
      <c r="CC21" s="105"/>
      <c r="CD21" s="105"/>
      <c r="CE21" s="105"/>
      <c r="CF21" s="105"/>
      <c r="CG21" s="105"/>
      <c r="CH21" s="105"/>
      <c r="CI21" s="105"/>
      <c r="CJ21" s="105"/>
      <c r="CK21" s="105"/>
      <c r="CL21" s="105"/>
      <c r="CM21" s="105"/>
      <c r="CN21" s="105"/>
      <c r="CO21" s="105"/>
      <c r="CP21" s="105"/>
      <c r="CQ21" s="105"/>
      <c r="CR21" s="105"/>
      <c r="CS21" s="105"/>
      <c r="CT21" s="105"/>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c r="DV21" s="105"/>
      <c r="DW21" s="105"/>
      <c r="DX21" s="105"/>
      <c r="DY21" s="105"/>
      <c r="DZ21" s="105"/>
      <c r="EA21" s="105"/>
      <c r="EB21" s="105"/>
      <c r="EC21" s="105"/>
      <c r="ED21" s="105"/>
      <c r="EE21" s="105"/>
      <c r="EF21" s="105"/>
      <c r="EG21" s="105"/>
      <c r="EH21" s="105"/>
      <c r="EI21" s="105"/>
      <c r="EJ21" s="105"/>
      <c r="EK21" s="105"/>
      <c r="EL21" s="105"/>
      <c r="EM21" s="105"/>
      <c r="EN21" s="105"/>
      <c r="EO21" s="105"/>
      <c r="EP21" s="105"/>
      <c r="EQ21" s="105"/>
      <c r="ER21" s="105"/>
      <c r="ES21" s="105"/>
      <c r="ET21" s="105"/>
      <c r="EU21" s="105"/>
      <c r="EV21" s="105"/>
      <c r="EW21" s="105"/>
      <c r="EX21" s="105"/>
      <c r="EY21" s="105"/>
      <c r="EZ21" s="105"/>
      <c r="FA21" s="105"/>
      <c r="FB21" s="105"/>
      <c r="FC21" s="105"/>
      <c r="FD21" s="105"/>
      <c r="FE21" s="105"/>
      <c r="FF21" s="105"/>
      <c r="FG21" s="105"/>
      <c r="FH21" s="105"/>
      <c r="FI21" s="105"/>
      <c r="FJ21" s="105"/>
      <c r="FK21" s="105"/>
      <c r="FL21" s="105"/>
      <c r="FM21" s="105"/>
      <c r="FN21" s="105"/>
      <c r="FO21" s="105"/>
      <c r="FP21" s="105"/>
      <c r="FQ21" s="105"/>
      <c r="FR21" s="105"/>
      <c r="FS21" s="105"/>
      <c r="FT21" s="105"/>
      <c r="FU21" s="105"/>
      <c r="FV21" s="105"/>
      <c r="FW21" s="105"/>
      <c r="FX21" s="105"/>
      <c r="FY21" s="105"/>
      <c r="FZ21" s="105"/>
      <c r="GA21" s="105"/>
      <c r="GB21" s="105"/>
      <c r="GC21" s="105"/>
      <c r="GD21" s="105"/>
      <c r="GE21" s="105"/>
      <c r="GF21" s="105"/>
      <c r="GG21" s="105"/>
      <c r="GH21" s="105"/>
      <c r="GI21" s="107"/>
    </row>
    <row r="22" spans="2:191" ht="12.75" customHeight="1">
      <c r="B22" s="161">
        <f t="shared" si="10"/>
        <v>20</v>
      </c>
      <c r="C22" s="1060"/>
      <c r="D22" s="398" t="s">
        <v>62</v>
      </c>
      <c r="E22" s="106" t="s">
        <v>63</v>
      </c>
      <c r="F22" s="296">
        <v>10400</v>
      </c>
      <c r="G22" s="118">
        <f t="shared" ref="G22" si="11">SUM(J22:GI22)</f>
        <v>0</v>
      </c>
      <c r="H22" s="118">
        <f t="shared" ref="H22" si="12">F22-G22</f>
        <v>10400</v>
      </c>
      <c r="I22" s="298">
        <f t="shared" ref="I22" si="13">G22/F22</f>
        <v>0</v>
      </c>
      <c r="J22" s="294"/>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8"/>
      <c r="BO22" s="105"/>
      <c r="BP22" s="105"/>
      <c r="BQ22" s="105"/>
      <c r="BR22" s="105"/>
      <c r="BS22" s="105"/>
      <c r="BT22" s="105"/>
      <c r="BU22" s="105"/>
      <c r="BV22" s="105"/>
      <c r="BW22" s="105"/>
      <c r="BX22" s="105"/>
      <c r="BY22" s="105"/>
      <c r="BZ22" s="105"/>
      <c r="CA22" s="105"/>
      <c r="CB22" s="105"/>
      <c r="CC22" s="105"/>
      <c r="CD22" s="105"/>
      <c r="CE22" s="105"/>
      <c r="CF22" s="105"/>
      <c r="CG22" s="105"/>
      <c r="CH22" s="105"/>
      <c r="CI22" s="105"/>
      <c r="CJ22" s="105"/>
      <c r="CK22" s="105"/>
      <c r="CL22" s="105"/>
      <c r="CM22" s="105"/>
      <c r="CN22" s="105"/>
      <c r="CO22" s="105"/>
      <c r="CP22" s="105"/>
      <c r="CQ22" s="105"/>
      <c r="CR22" s="105"/>
      <c r="CS22" s="105"/>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5"/>
      <c r="DY22" s="105"/>
      <c r="DZ22" s="105"/>
      <c r="EA22" s="105"/>
      <c r="EB22" s="105"/>
      <c r="EC22" s="105"/>
      <c r="ED22" s="105"/>
      <c r="EE22" s="105"/>
      <c r="EF22" s="105"/>
      <c r="EG22" s="105"/>
      <c r="EH22" s="105"/>
      <c r="EI22" s="105"/>
      <c r="EJ22" s="105"/>
      <c r="EK22" s="105"/>
      <c r="EL22" s="105"/>
      <c r="EM22" s="105"/>
      <c r="EN22" s="105"/>
      <c r="EO22" s="105"/>
      <c r="EP22" s="105"/>
      <c r="EQ22" s="105"/>
      <c r="ER22" s="105"/>
      <c r="ES22" s="105"/>
      <c r="ET22" s="105"/>
      <c r="EU22" s="105"/>
      <c r="EV22" s="105"/>
      <c r="EW22" s="105"/>
      <c r="EX22" s="105"/>
      <c r="EY22" s="105"/>
      <c r="EZ22" s="105"/>
      <c r="FA22" s="105"/>
      <c r="FB22" s="105"/>
      <c r="FC22" s="105"/>
      <c r="FD22" s="105"/>
      <c r="FE22" s="105"/>
      <c r="FF22" s="105"/>
      <c r="FG22" s="105"/>
      <c r="FH22" s="105"/>
      <c r="FI22" s="105"/>
      <c r="FJ22" s="105"/>
      <c r="FK22" s="105"/>
      <c r="FL22" s="105"/>
      <c r="FM22" s="105"/>
      <c r="FN22" s="105"/>
      <c r="FO22" s="105"/>
      <c r="FP22" s="105"/>
      <c r="FQ22" s="105"/>
      <c r="FR22" s="105"/>
      <c r="FS22" s="105"/>
      <c r="FT22" s="105"/>
      <c r="FU22" s="105"/>
      <c r="FV22" s="105"/>
      <c r="FW22" s="105"/>
      <c r="FX22" s="105"/>
      <c r="FY22" s="105"/>
      <c r="FZ22" s="105"/>
      <c r="GA22" s="105"/>
      <c r="GB22" s="105"/>
      <c r="GC22" s="105"/>
      <c r="GD22" s="105"/>
      <c r="GE22" s="105"/>
      <c r="GF22" s="105"/>
      <c r="GG22" s="105"/>
      <c r="GH22" s="105"/>
      <c r="GI22" s="107"/>
    </row>
    <row r="23" spans="2:191" ht="12.75" customHeight="1">
      <c r="B23" s="161">
        <f t="shared" si="10"/>
        <v>21</v>
      </c>
      <c r="C23" s="1060"/>
      <c r="D23" s="106" t="s">
        <v>49</v>
      </c>
      <c r="E23" s="106" t="s">
        <v>22</v>
      </c>
      <c r="F23" s="296">
        <f>'AC Progress'!D12</f>
        <v>38</v>
      </c>
      <c r="G23" s="118">
        <f t="shared" si="4"/>
        <v>0</v>
      </c>
      <c r="H23" s="118">
        <f t="shared" si="6"/>
        <v>38</v>
      </c>
      <c r="I23" s="298">
        <f t="shared" si="7"/>
        <v>0</v>
      </c>
      <c r="J23" s="294"/>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8"/>
      <c r="BO23" s="105"/>
      <c r="BP23" s="105"/>
      <c r="BQ23" s="105"/>
      <c r="BR23" s="105"/>
      <c r="BS23" s="105"/>
      <c r="BT23" s="105"/>
      <c r="BU23" s="105"/>
      <c r="BV23" s="105"/>
      <c r="BW23" s="105"/>
      <c r="BX23" s="105"/>
      <c r="BY23" s="105"/>
      <c r="BZ23" s="105"/>
      <c r="CA23" s="105"/>
      <c r="CB23" s="105"/>
      <c r="CC23" s="105"/>
      <c r="CD23" s="105"/>
      <c r="CE23" s="105"/>
      <c r="CF23" s="105"/>
      <c r="CG23" s="105"/>
      <c r="CH23" s="105"/>
      <c r="CI23" s="105"/>
      <c r="CJ23" s="105"/>
      <c r="CK23" s="105"/>
      <c r="CL23" s="105"/>
      <c r="CM23" s="105"/>
      <c r="CN23" s="105"/>
      <c r="CO23" s="105"/>
      <c r="CP23" s="105"/>
      <c r="CQ23" s="105"/>
      <c r="CR23" s="105"/>
      <c r="CS23" s="105"/>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5"/>
      <c r="DY23" s="105"/>
      <c r="DZ23" s="105"/>
      <c r="EA23" s="105"/>
      <c r="EB23" s="105"/>
      <c r="EC23" s="105"/>
      <c r="ED23" s="105"/>
      <c r="EE23" s="105"/>
      <c r="EF23" s="105"/>
      <c r="EG23" s="105"/>
      <c r="EH23" s="105"/>
      <c r="EI23" s="105"/>
      <c r="EJ23" s="105"/>
      <c r="EK23" s="105"/>
      <c r="EL23" s="105"/>
      <c r="EM23" s="105"/>
      <c r="EN23" s="105"/>
      <c r="EO23" s="105"/>
      <c r="EP23" s="105"/>
      <c r="EQ23" s="105"/>
      <c r="ER23" s="105"/>
      <c r="ES23" s="105"/>
      <c r="ET23" s="105"/>
      <c r="EU23" s="105"/>
      <c r="EV23" s="105"/>
      <c r="EW23" s="105"/>
      <c r="EX23" s="105"/>
      <c r="EY23" s="105"/>
      <c r="EZ23" s="105"/>
      <c r="FA23" s="105"/>
      <c r="FB23" s="105"/>
      <c r="FC23" s="105"/>
      <c r="FD23" s="105"/>
      <c r="FE23" s="105"/>
      <c r="FF23" s="105"/>
      <c r="FG23" s="105"/>
      <c r="FH23" s="105"/>
      <c r="FI23" s="105"/>
      <c r="FJ23" s="105"/>
      <c r="FK23" s="105"/>
      <c r="FL23" s="105"/>
      <c r="FM23" s="105"/>
      <c r="FN23" s="105"/>
      <c r="FO23" s="105"/>
      <c r="FP23" s="105"/>
      <c r="FQ23" s="105"/>
      <c r="FR23" s="105"/>
      <c r="FS23" s="105"/>
      <c r="FT23" s="105"/>
      <c r="FU23" s="105"/>
      <c r="FV23" s="105"/>
      <c r="FW23" s="105"/>
      <c r="FX23" s="105"/>
      <c r="FY23" s="105"/>
      <c r="FZ23" s="105"/>
      <c r="GA23" s="105"/>
      <c r="GB23" s="105"/>
      <c r="GC23" s="105"/>
      <c r="GD23" s="105"/>
      <c r="GE23" s="105"/>
      <c r="GF23" s="105"/>
      <c r="GG23" s="105"/>
      <c r="GH23" s="105"/>
      <c r="GI23" s="107"/>
    </row>
    <row r="24" spans="2:191" ht="12.75" customHeight="1">
      <c r="B24" s="161">
        <f t="shared" si="10"/>
        <v>22</v>
      </c>
      <c r="C24" s="1060"/>
      <c r="D24" s="106" t="s">
        <v>310</v>
      </c>
      <c r="E24" s="106" t="s">
        <v>21</v>
      </c>
      <c r="F24" s="296">
        <v>52</v>
      </c>
      <c r="G24" s="118">
        <f t="shared" si="4"/>
        <v>0</v>
      </c>
      <c r="H24" s="118">
        <f t="shared" ref="H24" si="14">F24-G24</f>
        <v>52</v>
      </c>
      <c r="I24" s="298">
        <f t="shared" ref="I24" si="15">G24/F24</f>
        <v>0</v>
      </c>
      <c r="J24" s="294"/>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8"/>
      <c r="BO24" s="105"/>
      <c r="BP24" s="105"/>
      <c r="BQ24" s="105"/>
      <c r="BR24" s="105"/>
      <c r="BS24" s="105"/>
      <c r="BT24" s="105"/>
      <c r="BU24" s="105"/>
      <c r="BV24" s="105"/>
      <c r="BW24" s="105"/>
      <c r="BX24" s="105"/>
      <c r="BY24" s="105"/>
      <c r="BZ24" s="105"/>
      <c r="CA24" s="105"/>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105"/>
      <c r="EB24" s="105"/>
      <c r="EC24" s="105"/>
      <c r="ED24" s="105"/>
      <c r="EE24" s="105"/>
      <c r="EF24" s="105"/>
      <c r="EG24" s="105"/>
      <c r="EH24" s="105"/>
      <c r="EI24" s="105"/>
      <c r="EJ24" s="105"/>
      <c r="EK24" s="105"/>
      <c r="EL24" s="105"/>
      <c r="EM24" s="105"/>
      <c r="EN24" s="105"/>
      <c r="EO24" s="105"/>
      <c r="EP24" s="105"/>
      <c r="EQ24" s="105"/>
      <c r="ER24" s="105"/>
      <c r="ES24" s="105"/>
      <c r="ET24" s="105"/>
      <c r="EU24" s="105"/>
      <c r="EV24" s="105"/>
      <c r="EW24" s="105"/>
      <c r="EX24" s="105"/>
      <c r="EY24" s="105"/>
      <c r="EZ24" s="105"/>
      <c r="FA24" s="105"/>
      <c r="FB24" s="105"/>
      <c r="FC24" s="105"/>
      <c r="FD24" s="105"/>
      <c r="FE24" s="105"/>
      <c r="FF24" s="105"/>
      <c r="FG24" s="105"/>
      <c r="FH24" s="105"/>
      <c r="FI24" s="105"/>
      <c r="FJ24" s="105"/>
      <c r="FK24" s="105"/>
      <c r="FL24" s="105"/>
      <c r="FM24" s="105"/>
      <c r="FN24" s="105"/>
      <c r="FO24" s="105"/>
      <c r="FP24" s="105"/>
      <c r="FQ24" s="105"/>
      <c r="FR24" s="105"/>
      <c r="FS24" s="105"/>
      <c r="FT24" s="105"/>
      <c r="FU24" s="105"/>
      <c r="FV24" s="105"/>
      <c r="FW24" s="105"/>
      <c r="FX24" s="105"/>
      <c r="FY24" s="105"/>
      <c r="FZ24" s="105"/>
      <c r="GA24" s="105"/>
      <c r="GB24" s="105"/>
      <c r="GC24" s="105"/>
      <c r="GD24" s="105"/>
      <c r="GE24" s="105"/>
      <c r="GF24" s="105"/>
      <c r="GG24" s="105"/>
      <c r="GH24" s="105"/>
      <c r="GI24" s="107"/>
    </row>
    <row r="25" spans="2:191" ht="12.75" customHeight="1">
      <c r="B25" s="161">
        <f t="shared" si="10"/>
        <v>23</v>
      </c>
      <c r="C25" s="1060"/>
      <c r="D25" s="106" t="s">
        <v>65</v>
      </c>
      <c r="E25" s="106" t="s">
        <v>21</v>
      </c>
      <c r="F25" s="296">
        <f>'AC Progress'!D13</f>
        <v>7600</v>
      </c>
      <c r="G25" s="118">
        <f t="shared" si="4"/>
        <v>0</v>
      </c>
      <c r="H25" s="118">
        <f t="shared" si="6"/>
        <v>7600</v>
      </c>
      <c r="I25" s="298">
        <f t="shared" si="7"/>
        <v>0</v>
      </c>
      <c r="J25" s="294"/>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8"/>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c r="CL25" s="105"/>
      <c r="CM25" s="105"/>
      <c r="CN25" s="105"/>
      <c r="CO25" s="105"/>
      <c r="CP25" s="105"/>
      <c r="CQ25" s="105"/>
      <c r="CR25" s="105"/>
      <c r="CS25" s="105"/>
      <c r="CT25" s="105"/>
      <c r="CU25" s="105"/>
      <c r="CV25" s="105"/>
      <c r="CW25" s="105"/>
      <c r="CX25" s="105"/>
      <c r="CY25" s="105"/>
      <c r="CZ25" s="105"/>
      <c r="DA25" s="105"/>
      <c r="DB25" s="105"/>
      <c r="DC25" s="105"/>
      <c r="DD25" s="105"/>
      <c r="DE25" s="105"/>
      <c r="DF25" s="105"/>
      <c r="DG25" s="105"/>
      <c r="DH25" s="105"/>
      <c r="DI25" s="105"/>
      <c r="DJ25" s="105"/>
      <c r="DK25" s="105"/>
      <c r="DL25" s="105"/>
      <c r="DM25" s="105"/>
      <c r="DN25" s="105"/>
      <c r="DO25" s="105"/>
      <c r="DP25" s="105"/>
      <c r="DQ25" s="105"/>
      <c r="DR25" s="105"/>
      <c r="DS25" s="105"/>
      <c r="DT25" s="105"/>
      <c r="DU25" s="105"/>
      <c r="DV25" s="105"/>
      <c r="DW25" s="105"/>
      <c r="DX25" s="105"/>
      <c r="DY25" s="105"/>
      <c r="DZ25" s="105"/>
      <c r="EA25" s="105"/>
      <c r="EB25" s="105"/>
      <c r="EC25" s="105"/>
      <c r="ED25" s="105"/>
      <c r="EE25" s="105"/>
      <c r="EF25" s="105"/>
      <c r="EG25" s="105"/>
      <c r="EH25" s="105"/>
      <c r="EI25" s="105"/>
      <c r="EJ25" s="105"/>
      <c r="EK25" s="105"/>
      <c r="EL25" s="105"/>
      <c r="EM25" s="105"/>
      <c r="EN25" s="105"/>
      <c r="EO25" s="105"/>
      <c r="EP25" s="105"/>
      <c r="EQ25" s="105"/>
      <c r="ER25" s="105"/>
      <c r="ES25" s="105"/>
      <c r="ET25" s="105"/>
      <c r="EU25" s="105"/>
      <c r="EV25" s="105"/>
      <c r="EW25" s="105"/>
      <c r="EX25" s="105"/>
      <c r="EY25" s="105"/>
      <c r="EZ25" s="105"/>
      <c r="FA25" s="105"/>
      <c r="FB25" s="105"/>
      <c r="FC25" s="105"/>
      <c r="FD25" s="105"/>
      <c r="FE25" s="105"/>
      <c r="FF25" s="105"/>
      <c r="FG25" s="105"/>
      <c r="FH25" s="105"/>
      <c r="FI25" s="105"/>
      <c r="FJ25" s="105"/>
      <c r="FK25" s="105"/>
      <c r="FL25" s="105"/>
      <c r="FM25" s="105"/>
      <c r="FN25" s="105"/>
      <c r="FO25" s="105"/>
      <c r="FP25" s="105"/>
      <c r="FQ25" s="105"/>
      <c r="FR25" s="105"/>
      <c r="FS25" s="105"/>
      <c r="FT25" s="105"/>
      <c r="FU25" s="105"/>
      <c r="FV25" s="105"/>
      <c r="FW25" s="105"/>
      <c r="FX25" s="105"/>
      <c r="FY25" s="105"/>
      <c r="FZ25" s="105"/>
      <c r="GA25" s="105"/>
      <c r="GB25" s="105"/>
      <c r="GC25" s="105"/>
      <c r="GD25" s="105"/>
      <c r="GE25" s="105"/>
      <c r="GF25" s="105"/>
      <c r="GG25" s="105"/>
      <c r="GH25" s="105"/>
      <c r="GI25" s="107"/>
    </row>
    <row r="26" spans="2:191" ht="12.75" customHeight="1">
      <c r="B26" s="161">
        <f t="shared" si="10"/>
        <v>24</v>
      </c>
      <c r="C26" s="1060"/>
      <c r="D26" s="106" t="s">
        <v>50</v>
      </c>
      <c r="E26" s="106" t="s">
        <v>21</v>
      </c>
      <c r="F26" s="296">
        <f>'AC Progress'!D15</f>
        <v>38</v>
      </c>
      <c r="G26" s="118">
        <f t="shared" si="4"/>
        <v>0</v>
      </c>
      <c r="H26" s="118">
        <f t="shared" si="6"/>
        <v>38</v>
      </c>
      <c r="I26" s="298">
        <f t="shared" si="7"/>
        <v>0</v>
      </c>
      <c r="J26" s="294"/>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8"/>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5"/>
      <c r="EB26" s="105"/>
      <c r="EC26" s="105"/>
      <c r="ED26" s="105"/>
      <c r="EE26" s="105"/>
      <c r="EF26" s="105"/>
      <c r="EG26" s="105"/>
      <c r="EH26" s="105"/>
      <c r="EI26" s="105"/>
      <c r="EJ26" s="105"/>
      <c r="EK26" s="105"/>
      <c r="EL26" s="105"/>
      <c r="EM26" s="105"/>
      <c r="EN26" s="105"/>
      <c r="EO26" s="105"/>
      <c r="EP26" s="105"/>
      <c r="EQ26" s="105"/>
      <c r="ER26" s="105"/>
      <c r="ES26" s="105"/>
      <c r="ET26" s="105"/>
      <c r="EU26" s="105"/>
      <c r="EV26" s="105"/>
      <c r="EW26" s="105"/>
      <c r="EX26" s="105"/>
      <c r="EY26" s="105"/>
      <c r="EZ26" s="105"/>
      <c r="FA26" s="105"/>
      <c r="FB26" s="105"/>
      <c r="FC26" s="105"/>
      <c r="FD26" s="105"/>
      <c r="FE26" s="105"/>
      <c r="FF26" s="105"/>
      <c r="FG26" s="105"/>
      <c r="FH26" s="105"/>
      <c r="FI26" s="105"/>
      <c r="FJ26" s="105"/>
      <c r="FK26" s="105"/>
      <c r="FL26" s="105"/>
      <c r="FM26" s="105"/>
      <c r="FN26" s="105"/>
      <c r="FO26" s="105"/>
      <c r="FP26" s="105"/>
      <c r="FQ26" s="105"/>
      <c r="FR26" s="105"/>
      <c r="FS26" s="105"/>
      <c r="FT26" s="105"/>
      <c r="FU26" s="105"/>
      <c r="FV26" s="105"/>
      <c r="FW26" s="105"/>
      <c r="FX26" s="105"/>
      <c r="FY26" s="105"/>
      <c r="FZ26" s="105"/>
      <c r="GA26" s="105"/>
      <c r="GB26" s="105"/>
      <c r="GC26" s="105"/>
      <c r="GD26" s="105"/>
      <c r="GE26" s="105"/>
      <c r="GF26" s="105"/>
      <c r="GG26" s="105"/>
      <c r="GH26" s="105"/>
      <c r="GI26" s="107"/>
    </row>
    <row r="27" spans="2:191">
      <c r="B27" s="161">
        <f t="shared" si="10"/>
        <v>25</v>
      </c>
      <c r="C27" s="1060"/>
      <c r="D27" s="106" t="s">
        <v>66</v>
      </c>
      <c r="E27" s="106" t="s">
        <v>21</v>
      </c>
      <c r="F27" s="296">
        <f>'AC Progress'!D16</f>
        <v>38</v>
      </c>
      <c r="G27" s="118">
        <f t="shared" si="4"/>
        <v>0</v>
      </c>
      <c r="H27" s="118">
        <f t="shared" si="6"/>
        <v>38</v>
      </c>
      <c r="I27" s="298">
        <f t="shared" si="7"/>
        <v>0</v>
      </c>
      <c r="J27" s="294"/>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8"/>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7"/>
    </row>
    <row r="28" spans="2:191">
      <c r="B28" s="161">
        <f t="shared" si="10"/>
        <v>26</v>
      </c>
      <c r="C28" s="1060"/>
      <c r="D28" s="106" t="s">
        <v>67</v>
      </c>
      <c r="E28" s="106" t="s">
        <v>21</v>
      </c>
      <c r="F28" s="296">
        <f>'AC Progress'!D17</f>
        <v>38</v>
      </c>
      <c r="G28" s="118">
        <f t="shared" si="4"/>
        <v>0</v>
      </c>
      <c r="H28" s="118">
        <f t="shared" si="6"/>
        <v>38</v>
      </c>
      <c r="I28" s="298">
        <f t="shared" si="7"/>
        <v>0</v>
      </c>
      <c r="J28" s="294"/>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8"/>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c r="CM28" s="105"/>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5"/>
      <c r="FN28" s="105"/>
      <c r="FO28" s="105"/>
      <c r="FP28" s="105"/>
      <c r="FQ28" s="105"/>
      <c r="FR28" s="105"/>
      <c r="FS28" s="105"/>
      <c r="FT28" s="105"/>
      <c r="FU28" s="105"/>
      <c r="FV28" s="105"/>
      <c r="FW28" s="105"/>
      <c r="FX28" s="105"/>
      <c r="FY28" s="105"/>
      <c r="FZ28" s="105"/>
      <c r="GA28" s="105"/>
      <c r="GB28" s="105"/>
      <c r="GC28" s="105"/>
      <c r="GD28" s="105"/>
      <c r="GE28" s="105"/>
      <c r="GF28" s="105"/>
      <c r="GG28" s="105"/>
      <c r="GH28" s="105"/>
      <c r="GI28" s="107"/>
    </row>
    <row r="29" spans="2:191">
      <c r="B29" s="161">
        <f t="shared" si="10"/>
        <v>27</v>
      </c>
      <c r="C29" s="1060"/>
      <c r="D29" s="106" t="s">
        <v>68</v>
      </c>
      <c r="E29" s="106" t="s">
        <v>21</v>
      </c>
      <c r="F29" s="296">
        <f>'AC Progress'!D18</f>
        <v>38</v>
      </c>
      <c r="G29" s="118">
        <f t="shared" si="4"/>
        <v>0</v>
      </c>
      <c r="H29" s="118">
        <f t="shared" si="6"/>
        <v>38</v>
      </c>
      <c r="I29" s="298">
        <f t="shared" si="7"/>
        <v>0</v>
      </c>
      <c r="J29" s="294"/>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8"/>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c r="CM29" s="105"/>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5"/>
      <c r="FN29" s="105"/>
      <c r="FO29" s="105"/>
      <c r="FP29" s="105"/>
      <c r="FQ29" s="105"/>
      <c r="FR29" s="105"/>
      <c r="FS29" s="105"/>
      <c r="FT29" s="105"/>
      <c r="FU29" s="105"/>
      <c r="FV29" s="105"/>
      <c r="FW29" s="105"/>
      <c r="FX29" s="105"/>
      <c r="FY29" s="105"/>
      <c r="FZ29" s="105"/>
      <c r="GA29" s="105"/>
      <c r="GB29" s="105"/>
      <c r="GC29" s="105"/>
      <c r="GD29" s="105"/>
      <c r="GE29" s="105"/>
      <c r="GF29" s="105"/>
      <c r="GG29" s="105"/>
      <c r="GH29" s="105"/>
      <c r="GI29" s="107"/>
    </row>
    <row r="30" spans="2:191">
      <c r="B30" s="161">
        <f t="shared" si="10"/>
        <v>28</v>
      </c>
      <c r="C30" s="1060"/>
      <c r="D30" s="106" t="s">
        <v>311</v>
      </c>
      <c r="E30" s="106" t="s">
        <v>21</v>
      </c>
      <c r="F30" s="296">
        <f>'AC Progress'!D19</f>
        <v>38</v>
      </c>
      <c r="G30" s="118">
        <f t="shared" si="4"/>
        <v>0</v>
      </c>
      <c r="H30" s="118">
        <f t="shared" si="6"/>
        <v>38</v>
      </c>
      <c r="I30" s="298">
        <f t="shared" si="7"/>
        <v>0</v>
      </c>
      <c r="J30" s="294"/>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8"/>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c r="FP30" s="105"/>
      <c r="FQ30" s="105"/>
      <c r="FR30" s="105"/>
      <c r="FS30" s="105"/>
      <c r="FT30" s="105"/>
      <c r="FU30" s="105"/>
      <c r="FV30" s="105"/>
      <c r="FW30" s="105"/>
      <c r="FX30" s="105"/>
      <c r="FY30" s="105"/>
      <c r="FZ30" s="105"/>
      <c r="GA30" s="105"/>
      <c r="GB30" s="105"/>
      <c r="GC30" s="105"/>
      <c r="GD30" s="105"/>
      <c r="GE30" s="105"/>
      <c r="GF30" s="105"/>
      <c r="GG30" s="105"/>
      <c r="GH30" s="105"/>
      <c r="GI30" s="107"/>
    </row>
    <row r="31" spans="2:191">
      <c r="B31" s="161">
        <f t="shared" si="10"/>
        <v>29</v>
      </c>
      <c r="C31" s="1060"/>
      <c r="D31" s="106" t="s">
        <v>312</v>
      </c>
      <c r="E31" s="106" t="s">
        <v>21</v>
      </c>
      <c r="F31" s="296">
        <f>'AC Progress'!D20</f>
        <v>38</v>
      </c>
      <c r="G31" s="118">
        <f t="shared" si="4"/>
        <v>0</v>
      </c>
      <c r="H31" s="118">
        <f t="shared" si="6"/>
        <v>38</v>
      </c>
      <c r="I31" s="298">
        <f t="shared" si="7"/>
        <v>0</v>
      </c>
      <c r="J31" s="294"/>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8"/>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c r="FP31" s="105"/>
      <c r="FQ31" s="105"/>
      <c r="FR31" s="105"/>
      <c r="FS31" s="105"/>
      <c r="FT31" s="105"/>
      <c r="FU31" s="105"/>
      <c r="FV31" s="105"/>
      <c r="FW31" s="105"/>
      <c r="FX31" s="105"/>
      <c r="FY31" s="105"/>
      <c r="FZ31" s="105"/>
      <c r="GA31" s="105"/>
      <c r="GB31" s="105"/>
      <c r="GC31" s="105"/>
      <c r="GD31" s="105"/>
      <c r="GE31" s="105"/>
      <c r="GF31" s="105"/>
      <c r="GG31" s="105"/>
      <c r="GH31" s="105"/>
      <c r="GI31" s="107"/>
    </row>
    <row r="32" spans="2:191">
      <c r="B32" s="161">
        <f t="shared" si="10"/>
        <v>30</v>
      </c>
      <c r="C32" s="1060"/>
      <c r="D32" s="106" t="s">
        <v>313</v>
      </c>
      <c r="E32" s="106" t="s">
        <v>21</v>
      </c>
      <c r="F32" s="296">
        <f>'AC Progress'!D21</f>
        <v>38</v>
      </c>
      <c r="G32" s="118">
        <f t="shared" si="4"/>
        <v>0</v>
      </c>
      <c r="H32" s="118">
        <f t="shared" si="6"/>
        <v>38</v>
      </c>
      <c r="I32" s="298">
        <f t="shared" si="7"/>
        <v>0</v>
      </c>
      <c r="J32" s="294"/>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8"/>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7"/>
    </row>
    <row r="33" spans="2:191" ht="15" thickBot="1">
      <c r="B33" s="161">
        <f t="shared" si="10"/>
        <v>31</v>
      </c>
      <c r="C33" s="1061"/>
      <c r="D33" s="108" t="s">
        <v>235</v>
      </c>
      <c r="E33" s="108" t="s">
        <v>21</v>
      </c>
      <c r="F33" s="300">
        <f>'AC Progress'!D22</f>
        <v>38</v>
      </c>
      <c r="G33" s="119">
        <f t="shared" si="4"/>
        <v>0</v>
      </c>
      <c r="H33" s="119">
        <f t="shared" si="6"/>
        <v>38</v>
      </c>
      <c r="I33" s="299">
        <f t="shared" si="7"/>
        <v>0</v>
      </c>
      <c r="J33" s="295"/>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41"/>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c r="FO33" s="109"/>
      <c r="FP33" s="109"/>
      <c r="FQ33" s="109"/>
      <c r="FR33" s="109"/>
      <c r="FS33" s="109"/>
      <c r="FT33" s="109"/>
      <c r="FU33" s="109"/>
      <c r="FV33" s="109"/>
      <c r="FW33" s="109"/>
      <c r="FX33" s="109"/>
      <c r="FY33" s="109"/>
      <c r="FZ33" s="109"/>
      <c r="GA33" s="109"/>
      <c r="GB33" s="109"/>
      <c r="GC33" s="109"/>
      <c r="GD33" s="109"/>
      <c r="GE33" s="109"/>
      <c r="GF33" s="109"/>
      <c r="GG33" s="109"/>
      <c r="GH33" s="109"/>
      <c r="GI33" s="110"/>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62" t="s">
        <v>314</v>
      </c>
      <c r="D2" s="1063"/>
      <c r="E2" s="1064"/>
      <c r="F2" t="s">
        <v>14</v>
      </c>
    </row>
    <row r="3" spans="3:6" ht="15.65" customHeight="1" thickBot="1">
      <c r="C3" s="82" t="s">
        <v>315</v>
      </c>
      <c r="D3" s="83" t="s">
        <v>316</v>
      </c>
      <c r="E3" s="83" t="s">
        <v>317</v>
      </c>
    </row>
    <row r="4" spans="3:6" ht="15" thickBot="1">
      <c r="C4" s="309"/>
      <c r="D4" s="273"/>
      <c r="E4" s="462"/>
    </row>
    <row r="5" spans="3:6" ht="6.75" customHeight="1"/>
    <row r="7" spans="3:6">
      <c r="E7" s="49"/>
      <c r="F7" s="49"/>
    </row>
  </sheetData>
  <mergeCells count="1">
    <mergeCell ref="C2:E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65" t="s">
        <v>318</v>
      </c>
      <c r="C2" s="1066"/>
      <c r="D2" s="1066"/>
      <c r="E2" s="1066"/>
      <c r="F2" s="1066"/>
      <c r="G2" s="1066"/>
      <c r="H2" s="1066"/>
      <c r="I2" s="1066"/>
      <c r="J2" s="1066"/>
      <c r="K2" s="1066"/>
      <c r="L2" s="1067"/>
      <c r="N2" s="1065" t="s">
        <v>319</v>
      </c>
      <c r="O2" s="1066"/>
      <c r="P2" s="1066"/>
      <c r="Q2" s="1066"/>
      <c r="R2" s="1066"/>
      <c r="S2" s="1066"/>
      <c r="T2" s="1066"/>
      <c r="U2" s="1066"/>
      <c r="V2" s="1066"/>
      <c r="W2" s="1066"/>
      <c r="X2" s="1067"/>
    </row>
    <row r="3" spans="2:24">
      <c r="B3" s="22" t="s">
        <v>320</v>
      </c>
      <c r="C3" s="23" t="s">
        <v>321</v>
      </c>
      <c r="D3" s="23" t="s">
        <v>322</v>
      </c>
      <c r="E3" s="23" t="s">
        <v>323</v>
      </c>
      <c r="F3" s="15"/>
      <c r="G3" s="23" t="s">
        <v>324</v>
      </c>
      <c r="H3" s="23" t="s">
        <v>322</v>
      </c>
      <c r="I3" s="23" t="s">
        <v>323</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4" t="s">
        <v>119</v>
      </c>
      <c r="C2" s="255" t="s">
        <v>325</v>
      </c>
      <c r="D2" s="479" t="s">
        <v>408</v>
      </c>
      <c r="E2" s="255" t="s">
        <v>326</v>
      </c>
      <c r="F2" s="256">
        <v>45621</v>
      </c>
      <c r="G2" s="256">
        <f t="shared" ref="G2:BR2" si="0">F2+1</f>
        <v>45622</v>
      </c>
      <c r="H2" s="256">
        <f t="shared" si="0"/>
        <v>45623</v>
      </c>
      <c r="I2" s="256">
        <f t="shared" si="0"/>
        <v>45624</v>
      </c>
      <c r="J2" s="256">
        <f t="shared" si="0"/>
        <v>45625</v>
      </c>
      <c r="K2" s="256">
        <f t="shared" si="0"/>
        <v>45626</v>
      </c>
      <c r="L2" s="256">
        <f t="shared" si="0"/>
        <v>45627</v>
      </c>
      <c r="M2" s="256">
        <f t="shared" si="0"/>
        <v>45628</v>
      </c>
      <c r="N2" s="256">
        <f t="shared" si="0"/>
        <v>45629</v>
      </c>
      <c r="O2" s="256">
        <f t="shared" si="0"/>
        <v>45630</v>
      </c>
      <c r="P2" s="256">
        <f t="shared" si="0"/>
        <v>45631</v>
      </c>
      <c r="Q2" s="256">
        <f t="shared" si="0"/>
        <v>45632</v>
      </c>
      <c r="R2" s="256">
        <f t="shared" si="0"/>
        <v>45633</v>
      </c>
      <c r="S2" s="256">
        <f t="shared" si="0"/>
        <v>45634</v>
      </c>
      <c r="T2" s="256">
        <f t="shared" si="0"/>
        <v>45635</v>
      </c>
      <c r="U2" s="256">
        <f t="shared" si="0"/>
        <v>45636</v>
      </c>
      <c r="V2" s="256">
        <f t="shared" si="0"/>
        <v>45637</v>
      </c>
      <c r="W2" s="256">
        <f t="shared" si="0"/>
        <v>45638</v>
      </c>
      <c r="X2" s="256">
        <f t="shared" si="0"/>
        <v>45639</v>
      </c>
      <c r="Y2" s="256">
        <f t="shared" si="0"/>
        <v>45640</v>
      </c>
      <c r="Z2" s="256">
        <f t="shared" si="0"/>
        <v>45641</v>
      </c>
      <c r="AA2" s="256">
        <f t="shared" si="0"/>
        <v>45642</v>
      </c>
      <c r="AB2" s="256">
        <f t="shared" si="0"/>
        <v>45643</v>
      </c>
      <c r="AC2" s="256">
        <f t="shared" si="0"/>
        <v>45644</v>
      </c>
      <c r="AD2" s="256">
        <f t="shared" si="0"/>
        <v>45645</v>
      </c>
      <c r="AE2" s="256">
        <f t="shared" si="0"/>
        <v>45646</v>
      </c>
      <c r="AF2" s="256">
        <f t="shared" si="0"/>
        <v>45647</v>
      </c>
      <c r="AG2" s="256">
        <f t="shared" si="0"/>
        <v>45648</v>
      </c>
      <c r="AH2" s="256">
        <f t="shared" si="0"/>
        <v>45649</v>
      </c>
      <c r="AI2" s="256">
        <f t="shared" si="0"/>
        <v>45650</v>
      </c>
      <c r="AJ2" s="256">
        <f t="shared" si="0"/>
        <v>45651</v>
      </c>
      <c r="AK2" s="256">
        <f t="shared" si="0"/>
        <v>45652</v>
      </c>
      <c r="AL2" s="256">
        <f t="shared" si="0"/>
        <v>45653</v>
      </c>
      <c r="AM2" s="256">
        <f t="shared" si="0"/>
        <v>45654</v>
      </c>
      <c r="AN2" s="256">
        <f t="shared" si="0"/>
        <v>45655</v>
      </c>
      <c r="AO2" s="256">
        <f t="shared" si="0"/>
        <v>45656</v>
      </c>
      <c r="AP2" s="256">
        <f t="shared" si="0"/>
        <v>45657</v>
      </c>
      <c r="AQ2" s="256">
        <f t="shared" si="0"/>
        <v>45658</v>
      </c>
      <c r="AR2" s="256">
        <f t="shared" si="0"/>
        <v>45659</v>
      </c>
      <c r="AS2" s="256">
        <f t="shared" si="0"/>
        <v>45660</v>
      </c>
      <c r="AT2" s="256">
        <f t="shared" si="0"/>
        <v>45661</v>
      </c>
      <c r="AU2" s="256">
        <f t="shared" si="0"/>
        <v>45662</v>
      </c>
      <c r="AV2" s="256">
        <f t="shared" si="0"/>
        <v>45663</v>
      </c>
      <c r="AW2" s="256">
        <f t="shared" si="0"/>
        <v>45664</v>
      </c>
      <c r="AX2" s="256">
        <f t="shared" si="0"/>
        <v>45665</v>
      </c>
      <c r="AY2" s="256">
        <f t="shared" si="0"/>
        <v>45666</v>
      </c>
      <c r="AZ2" s="256">
        <f t="shared" si="0"/>
        <v>45667</v>
      </c>
      <c r="BA2" s="256">
        <f t="shared" si="0"/>
        <v>45668</v>
      </c>
      <c r="BB2" s="256">
        <f t="shared" si="0"/>
        <v>45669</v>
      </c>
      <c r="BC2" s="256">
        <f t="shared" si="0"/>
        <v>45670</v>
      </c>
      <c r="BD2" s="256">
        <f t="shared" si="0"/>
        <v>45671</v>
      </c>
      <c r="BE2" s="256">
        <f t="shared" si="0"/>
        <v>45672</v>
      </c>
      <c r="BF2" s="256">
        <f t="shared" si="0"/>
        <v>45673</v>
      </c>
      <c r="BG2" s="256">
        <f t="shared" si="0"/>
        <v>45674</v>
      </c>
      <c r="BH2" s="256">
        <f t="shared" si="0"/>
        <v>45675</v>
      </c>
      <c r="BI2" s="256">
        <f t="shared" si="0"/>
        <v>45676</v>
      </c>
      <c r="BJ2" s="256">
        <f t="shared" si="0"/>
        <v>45677</v>
      </c>
      <c r="BK2" s="256">
        <f t="shared" si="0"/>
        <v>45678</v>
      </c>
      <c r="BL2" s="256">
        <f t="shared" si="0"/>
        <v>45679</v>
      </c>
      <c r="BM2" s="256">
        <f t="shared" si="0"/>
        <v>45680</v>
      </c>
      <c r="BN2" s="256">
        <f t="shared" si="0"/>
        <v>45681</v>
      </c>
      <c r="BO2" s="256">
        <f t="shared" si="0"/>
        <v>45682</v>
      </c>
      <c r="BP2" s="256">
        <f t="shared" si="0"/>
        <v>45683</v>
      </c>
      <c r="BQ2" s="256">
        <f t="shared" si="0"/>
        <v>45684</v>
      </c>
      <c r="BR2" s="256">
        <f t="shared" si="0"/>
        <v>45685</v>
      </c>
      <c r="BS2" s="256">
        <f t="shared" ref="BS2:ED2" si="1">BR2+1</f>
        <v>45686</v>
      </c>
      <c r="BT2" s="256">
        <f t="shared" si="1"/>
        <v>45687</v>
      </c>
      <c r="BU2" s="256">
        <f t="shared" si="1"/>
        <v>45688</v>
      </c>
      <c r="BV2" s="256">
        <f t="shared" si="1"/>
        <v>45689</v>
      </c>
      <c r="BW2" s="256">
        <f t="shared" si="1"/>
        <v>45690</v>
      </c>
      <c r="BX2" s="256">
        <f t="shared" si="1"/>
        <v>45691</v>
      </c>
      <c r="BY2" s="256">
        <f t="shared" si="1"/>
        <v>45692</v>
      </c>
      <c r="BZ2" s="256">
        <f t="shared" si="1"/>
        <v>45693</v>
      </c>
      <c r="CA2" s="256">
        <f t="shared" si="1"/>
        <v>45694</v>
      </c>
      <c r="CB2" s="256">
        <f t="shared" si="1"/>
        <v>45695</v>
      </c>
      <c r="CC2" s="256">
        <f t="shared" si="1"/>
        <v>45696</v>
      </c>
      <c r="CD2" s="256">
        <f t="shared" si="1"/>
        <v>45697</v>
      </c>
      <c r="CE2" s="256">
        <f t="shared" si="1"/>
        <v>45698</v>
      </c>
      <c r="CF2" s="256">
        <f t="shared" si="1"/>
        <v>45699</v>
      </c>
      <c r="CG2" s="256">
        <f t="shared" si="1"/>
        <v>45700</v>
      </c>
      <c r="CH2" s="256">
        <f t="shared" si="1"/>
        <v>45701</v>
      </c>
      <c r="CI2" s="256">
        <f t="shared" si="1"/>
        <v>45702</v>
      </c>
      <c r="CJ2" s="256">
        <f t="shared" si="1"/>
        <v>45703</v>
      </c>
      <c r="CK2" s="256">
        <f t="shared" si="1"/>
        <v>45704</v>
      </c>
      <c r="CL2" s="256">
        <f t="shared" si="1"/>
        <v>45705</v>
      </c>
      <c r="CM2" s="256">
        <f t="shared" si="1"/>
        <v>45706</v>
      </c>
      <c r="CN2" s="256">
        <f t="shared" si="1"/>
        <v>45707</v>
      </c>
      <c r="CO2" s="256">
        <f t="shared" si="1"/>
        <v>45708</v>
      </c>
      <c r="CP2" s="256">
        <f t="shared" si="1"/>
        <v>45709</v>
      </c>
      <c r="CQ2" s="256">
        <f t="shared" si="1"/>
        <v>45710</v>
      </c>
      <c r="CR2" s="256">
        <f t="shared" si="1"/>
        <v>45711</v>
      </c>
      <c r="CS2" s="256">
        <f t="shared" si="1"/>
        <v>45712</v>
      </c>
      <c r="CT2" s="256">
        <f t="shared" si="1"/>
        <v>45713</v>
      </c>
      <c r="CU2" s="256">
        <f t="shared" si="1"/>
        <v>45714</v>
      </c>
      <c r="CV2" s="256">
        <f t="shared" si="1"/>
        <v>45715</v>
      </c>
      <c r="CW2" s="256">
        <f t="shared" si="1"/>
        <v>45716</v>
      </c>
      <c r="CX2" s="256">
        <f t="shared" si="1"/>
        <v>45717</v>
      </c>
      <c r="CY2" s="256">
        <f t="shared" si="1"/>
        <v>45718</v>
      </c>
      <c r="CZ2" s="256">
        <f t="shared" si="1"/>
        <v>45719</v>
      </c>
      <c r="DA2" s="256">
        <f t="shared" si="1"/>
        <v>45720</v>
      </c>
      <c r="DB2" s="256">
        <f t="shared" si="1"/>
        <v>45721</v>
      </c>
      <c r="DC2" s="256">
        <f t="shared" si="1"/>
        <v>45722</v>
      </c>
      <c r="DD2" s="256">
        <f t="shared" si="1"/>
        <v>45723</v>
      </c>
      <c r="DE2" s="256">
        <f t="shared" si="1"/>
        <v>45724</v>
      </c>
      <c r="DF2" s="256">
        <f t="shared" si="1"/>
        <v>45725</v>
      </c>
      <c r="DG2" s="256">
        <f t="shared" si="1"/>
        <v>45726</v>
      </c>
      <c r="DH2" s="256">
        <f t="shared" si="1"/>
        <v>45727</v>
      </c>
      <c r="DI2" s="256">
        <f t="shared" si="1"/>
        <v>45728</v>
      </c>
      <c r="DJ2" s="256">
        <f t="shared" si="1"/>
        <v>45729</v>
      </c>
      <c r="DK2" s="256">
        <f t="shared" si="1"/>
        <v>45730</v>
      </c>
      <c r="DL2" s="256">
        <f t="shared" si="1"/>
        <v>45731</v>
      </c>
      <c r="DM2" s="256">
        <f t="shared" si="1"/>
        <v>45732</v>
      </c>
      <c r="DN2" s="256">
        <f t="shared" si="1"/>
        <v>45733</v>
      </c>
      <c r="DO2" s="256">
        <f t="shared" si="1"/>
        <v>45734</v>
      </c>
      <c r="DP2" s="256">
        <f t="shared" si="1"/>
        <v>45735</v>
      </c>
      <c r="DQ2" s="256">
        <f t="shared" si="1"/>
        <v>45736</v>
      </c>
      <c r="DR2" s="256">
        <f t="shared" si="1"/>
        <v>45737</v>
      </c>
      <c r="DS2" s="256">
        <f t="shared" si="1"/>
        <v>45738</v>
      </c>
      <c r="DT2" s="256">
        <f t="shared" si="1"/>
        <v>45739</v>
      </c>
      <c r="DU2" s="256">
        <f t="shared" si="1"/>
        <v>45740</v>
      </c>
      <c r="DV2" s="256">
        <f t="shared" si="1"/>
        <v>45741</v>
      </c>
      <c r="DW2" s="256">
        <f t="shared" si="1"/>
        <v>45742</v>
      </c>
      <c r="DX2" s="256">
        <f t="shared" si="1"/>
        <v>45743</v>
      </c>
      <c r="DY2" s="256">
        <f t="shared" si="1"/>
        <v>45744</v>
      </c>
      <c r="DZ2" s="256">
        <f t="shared" si="1"/>
        <v>45745</v>
      </c>
      <c r="EA2" s="256">
        <f t="shared" si="1"/>
        <v>45746</v>
      </c>
      <c r="EB2" s="256">
        <f t="shared" si="1"/>
        <v>45747</v>
      </c>
      <c r="EC2" s="256">
        <f t="shared" si="1"/>
        <v>45748</v>
      </c>
      <c r="ED2" s="256">
        <f t="shared" si="1"/>
        <v>45749</v>
      </c>
      <c r="EE2" s="256">
        <f t="shared" ref="EE2:GP2" si="2">ED2+1</f>
        <v>45750</v>
      </c>
      <c r="EF2" s="256">
        <f t="shared" si="2"/>
        <v>45751</v>
      </c>
      <c r="EG2" s="256">
        <f t="shared" si="2"/>
        <v>45752</v>
      </c>
      <c r="EH2" s="256">
        <f t="shared" si="2"/>
        <v>45753</v>
      </c>
      <c r="EI2" s="256">
        <f t="shared" si="2"/>
        <v>45754</v>
      </c>
      <c r="EJ2" s="256">
        <f t="shared" si="2"/>
        <v>45755</v>
      </c>
      <c r="EK2" s="256">
        <f t="shared" si="2"/>
        <v>45756</v>
      </c>
      <c r="EL2" s="256">
        <f t="shared" si="2"/>
        <v>45757</v>
      </c>
      <c r="EM2" s="256">
        <f t="shared" si="2"/>
        <v>45758</v>
      </c>
      <c r="EN2" s="256">
        <f t="shared" si="2"/>
        <v>45759</v>
      </c>
      <c r="EO2" s="256">
        <f t="shared" si="2"/>
        <v>45760</v>
      </c>
      <c r="EP2" s="256">
        <f t="shared" si="2"/>
        <v>45761</v>
      </c>
      <c r="EQ2" s="256">
        <f t="shared" si="2"/>
        <v>45762</v>
      </c>
      <c r="ER2" s="256">
        <f t="shared" si="2"/>
        <v>45763</v>
      </c>
      <c r="ES2" s="256">
        <f t="shared" si="2"/>
        <v>45764</v>
      </c>
      <c r="ET2" s="256">
        <f t="shared" si="2"/>
        <v>45765</v>
      </c>
      <c r="EU2" s="256">
        <f t="shared" si="2"/>
        <v>45766</v>
      </c>
      <c r="EV2" s="256">
        <f t="shared" si="2"/>
        <v>45767</v>
      </c>
      <c r="EW2" s="256">
        <f t="shared" si="2"/>
        <v>45768</v>
      </c>
      <c r="EX2" s="256">
        <f t="shared" si="2"/>
        <v>45769</v>
      </c>
      <c r="EY2" s="256">
        <f t="shared" si="2"/>
        <v>45770</v>
      </c>
      <c r="EZ2" s="256">
        <f t="shared" si="2"/>
        <v>45771</v>
      </c>
      <c r="FA2" s="256">
        <f t="shared" si="2"/>
        <v>45772</v>
      </c>
      <c r="FB2" s="256">
        <f t="shared" si="2"/>
        <v>45773</v>
      </c>
      <c r="FC2" s="256">
        <f t="shared" si="2"/>
        <v>45774</v>
      </c>
      <c r="FD2" s="256">
        <f t="shared" si="2"/>
        <v>45775</v>
      </c>
      <c r="FE2" s="256">
        <f t="shared" si="2"/>
        <v>45776</v>
      </c>
      <c r="FF2" s="256">
        <f t="shared" si="2"/>
        <v>45777</v>
      </c>
      <c r="FG2" s="256">
        <f t="shared" si="2"/>
        <v>45778</v>
      </c>
      <c r="FH2" s="256">
        <f t="shared" si="2"/>
        <v>45779</v>
      </c>
      <c r="FI2" s="256">
        <f t="shared" si="2"/>
        <v>45780</v>
      </c>
      <c r="FJ2" s="256">
        <f t="shared" si="2"/>
        <v>45781</v>
      </c>
      <c r="FK2" s="256">
        <f t="shared" si="2"/>
        <v>45782</v>
      </c>
      <c r="FL2" s="256">
        <f t="shared" si="2"/>
        <v>45783</v>
      </c>
      <c r="FM2" s="256">
        <f t="shared" si="2"/>
        <v>45784</v>
      </c>
      <c r="FN2" s="256">
        <f t="shared" si="2"/>
        <v>45785</v>
      </c>
      <c r="FO2" s="256">
        <f t="shared" si="2"/>
        <v>45786</v>
      </c>
      <c r="FP2" s="256">
        <f t="shared" si="2"/>
        <v>45787</v>
      </c>
      <c r="FQ2" s="256">
        <f t="shared" si="2"/>
        <v>45788</v>
      </c>
      <c r="FR2" s="256">
        <f t="shared" si="2"/>
        <v>45789</v>
      </c>
      <c r="FS2" s="256">
        <f t="shared" si="2"/>
        <v>45790</v>
      </c>
      <c r="FT2" s="256">
        <f t="shared" si="2"/>
        <v>45791</v>
      </c>
      <c r="FU2" s="256">
        <f t="shared" si="2"/>
        <v>45792</v>
      </c>
      <c r="FV2" s="256">
        <f t="shared" si="2"/>
        <v>45793</v>
      </c>
      <c r="FW2" s="256">
        <f t="shared" si="2"/>
        <v>45794</v>
      </c>
      <c r="FX2" s="256">
        <f t="shared" si="2"/>
        <v>45795</v>
      </c>
      <c r="FY2" s="256">
        <f t="shared" si="2"/>
        <v>45796</v>
      </c>
      <c r="FZ2" s="256">
        <f t="shared" si="2"/>
        <v>45797</v>
      </c>
      <c r="GA2" s="256">
        <f t="shared" si="2"/>
        <v>45798</v>
      </c>
      <c r="GB2" s="256">
        <f t="shared" si="2"/>
        <v>45799</v>
      </c>
      <c r="GC2" s="256">
        <f t="shared" si="2"/>
        <v>45800</v>
      </c>
      <c r="GD2" s="256">
        <f t="shared" si="2"/>
        <v>45801</v>
      </c>
      <c r="GE2" s="256">
        <f t="shared" si="2"/>
        <v>45802</v>
      </c>
      <c r="GF2" s="256">
        <f t="shared" si="2"/>
        <v>45803</v>
      </c>
      <c r="GG2" s="256">
        <f t="shared" si="2"/>
        <v>45804</v>
      </c>
      <c r="GH2" s="256">
        <f t="shared" si="2"/>
        <v>45805</v>
      </c>
      <c r="GI2" s="256">
        <f t="shared" si="2"/>
        <v>45806</v>
      </c>
      <c r="GJ2" s="256">
        <f t="shared" si="2"/>
        <v>45807</v>
      </c>
      <c r="GK2" s="256">
        <f t="shared" si="2"/>
        <v>45808</v>
      </c>
      <c r="GL2" s="256">
        <f t="shared" si="2"/>
        <v>45809</v>
      </c>
      <c r="GM2" s="256">
        <f t="shared" si="2"/>
        <v>45810</v>
      </c>
      <c r="GN2" s="256">
        <f t="shared" si="2"/>
        <v>45811</v>
      </c>
      <c r="GO2" s="256">
        <f t="shared" si="2"/>
        <v>45812</v>
      </c>
      <c r="GP2" s="256">
        <f t="shared" si="2"/>
        <v>45813</v>
      </c>
      <c r="GQ2" s="256">
        <f t="shared" ref="GQ2:JB2" si="3">GP2+1</f>
        <v>45814</v>
      </c>
      <c r="GR2" s="256">
        <f t="shared" si="3"/>
        <v>45815</v>
      </c>
      <c r="GS2" s="256">
        <f t="shared" si="3"/>
        <v>45816</v>
      </c>
      <c r="GT2" s="256">
        <f t="shared" si="3"/>
        <v>45817</v>
      </c>
      <c r="GU2" s="256">
        <f t="shared" si="3"/>
        <v>45818</v>
      </c>
      <c r="GV2" s="256">
        <f t="shared" si="3"/>
        <v>45819</v>
      </c>
      <c r="GW2" s="256">
        <f t="shared" si="3"/>
        <v>45820</v>
      </c>
      <c r="GX2" s="256">
        <f t="shared" si="3"/>
        <v>45821</v>
      </c>
      <c r="GY2" s="256">
        <f t="shared" si="3"/>
        <v>45822</v>
      </c>
      <c r="GZ2" s="256">
        <f t="shared" si="3"/>
        <v>45823</v>
      </c>
      <c r="HA2" s="256">
        <f t="shared" si="3"/>
        <v>45824</v>
      </c>
      <c r="HB2" s="256">
        <f t="shared" si="3"/>
        <v>45825</v>
      </c>
      <c r="HC2" s="256">
        <f t="shared" si="3"/>
        <v>45826</v>
      </c>
      <c r="HD2" s="256">
        <f t="shared" si="3"/>
        <v>45827</v>
      </c>
      <c r="HE2" s="256">
        <f t="shared" si="3"/>
        <v>45828</v>
      </c>
      <c r="HF2" s="256">
        <f t="shared" si="3"/>
        <v>45829</v>
      </c>
      <c r="HG2" s="256">
        <f t="shared" si="3"/>
        <v>45830</v>
      </c>
      <c r="HH2" s="256">
        <f t="shared" si="3"/>
        <v>45831</v>
      </c>
      <c r="HI2" s="256">
        <f t="shared" si="3"/>
        <v>45832</v>
      </c>
      <c r="HJ2" s="256">
        <f t="shared" si="3"/>
        <v>45833</v>
      </c>
      <c r="HK2" s="256">
        <f t="shared" si="3"/>
        <v>45834</v>
      </c>
      <c r="HL2" s="256">
        <f t="shared" si="3"/>
        <v>45835</v>
      </c>
      <c r="HM2" s="256">
        <f t="shared" si="3"/>
        <v>45836</v>
      </c>
      <c r="HN2" s="256">
        <f t="shared" si="3"/>
        <v>45837</v>
      </c>
      <c r="HO2" s="256">
        <f t="shared" si="3"/>
        <v>45838</v>
      </c>
      <c r="HP2" s="256">
        <f t="shared" si="3"/>
        <v>45839</v>
      </c>
      <c r="HQ2" s="256">
        <f t="shared" si="3"/>
        <v>45840</v>
      </c>
      <c r="HR2" s="256">
        <f t="shared" si="3"/>
        <v>45841</v>
      </c>
      <c r="HS2" s="256">
        <f t="shared" si="3"/>
        <v>45842</v>
      </c>
      <c r="HT2" s="256">
        <f t="shared" si="3"/>
        <v>45843</v>
      </c>
      <c r="HU2" s="256">
        <f t="shared" si="3"/>
        <v>45844</v>
      </c>
      <c r="HV2" s="256">
        <f t="shared" si="3"/>
        <v>45845</v>
      </c>
      <c r="HW2" s="256">
        <f t="shared" si="3"/>
        <v>45846</v>
      </c>
      <c r="HX2" s="256">
        <f t="shared" si="3"/>
        <v>45847</v>
      </c>
      <c r="HY2" s="256">
        <f t="shared" si="3"/>
        <v>45848</v>
      </c>
      <c r="HZ2" s="256">
        <f t="shared" si="3"/>
        <v>45849</v>
      </c>
      <c r="IA2" s="256">
        <f t="shared" si="3"/>
        <v>45850</v>
      </c>
      <c r="IB2" s="256">
        <f t="shared" si="3"/>
        <v>45851</v>
      </c>
      <c r="IC2" s="256">
        <f t="shared" si="3"/>
        <v>45852</v>
      </c>
      <c r="ID2" s="256">
        <f t="shared" si="3"/>
        <v>45853</v>
      </c>
      <c r="IE2" s="256">
        <f t="shared" si="3"/>
        <v>45854</v>
      </c>
      <c r="IF2" s="256">
        <f t="shared" si="3"/>
        <v>45855</v>
      </c>
      <c r="IG2" s="256">
        <f t="shared" si="3"/>
        <v>45856</v>
      </c>
      <c r="IH2" s="256">
        <f t="shared" si="3"/>
        <v>45857</v>
      </c>
      <c r="II2" s="256">
        <f t="shared" si="3"/>
        <v>45858</v>
      </c>
      <c r="IJ2" s="256">
        <f t="shared" si="3"/>
        <v>45859</v>
      </c>
      <c r="IK2" s="256">
        <f t="shared" si="3"/>
        <v>45860</v>
      </c>
      <c r="IL2" s="256">
        <f t="shared" si="3"/>
        <v>45861</v>
      </c>
      <c r="IM2" s="256">
        <f t="shared" si="3"/>
        <v>45862</v>
      </c>
      <c r="IN2" s="256">
        <f t="shared" si="3"/>
        <v>45863</v>
      </c>
      <c r="IO2" s="256">
        <f t="shared" si="3"/>
        <v>45864</v>
      </c>
      <c r="IP2" s="256">
        <f t="shared" si="3"/>
        <v>45865</v>
      </c>
      <c r="IQ2" s="256">
        <f t="shared" si="3"/>
        <v>45866</v>
      </c>
      <c r="IR2" s="256">
        <f t="shared" si="3"/>
        <v>45867</v>
      </c>
      <c r="IS2" s="256">
        <f t="shared" si="3"/>
        <v>45868</v>
      </c>
      <c r="IT2" s="256">
        <f t="shared" si="3"/>
        <v>45869</v>
      </c>
      <c r="IU2" s="256">
        <f t="shared" si="3"/>
        <v>45870</v>
      </c>
      <c r="IV2" s="256">
        <f t="shared" si="3"/>
        <v>45871</v>
      </c>
      <c r="IW2" s="256">
        <f t="shared" si="3"/>
        <v>45872</v>
      </c>
      <c r="IX2" s="256">
        <f t="shared" si="3"/>
        <v>45873</v>
      </c>
      <c r="IY2" s="256">
        <f t="shared" si="3"/>
        <v>45874</v>
      </c>
      <c r="IZ2" s="256">
        <f t="shared" si="3"/>
        <v>45875</v>
      </c>
      <c r="JA2" s="256">
        <f t="shared" si="3"/>
        <v>45876</v>
      </c>
      <c r="JB2" s="256">
        <f t="shared" si="3"/>
        <v>45877</v>
      </c>
      <c r="JC2" s="256">
        <f t="shared" ref="JC2:JS2" si="4">JB2+1</f>
        <v>45878</v>
      </c>
      <c r="JD2" s="256">
        <f t="shared" si="4"/>
        <v>45879</v>
      </c>
      <c r="JE2" s="256">
        <f t="shared" si="4"/>
        <v>45880</v>
      </c>
      <c r="JF2" s="256">
        <f t="shared" si="4"/>
        <v>45881</v>
      </c>
      <c r="JG2" s="256">
        <f t="shared" si="4"/>
        <v>45882</v>
      </c>
      <c r="JH2" s="256">
        <f t="shared" si="4"/>
        <v>45883</v>
      </c>
      <c r="JI2" s="256">
        <f t="shared" si="4"/>
        <v>45884</v>
      </c>
      <c r="JJ2" s="256">
        <f t="shared" si="4"/>
        <v>45885</v>
      </c>
      <c r="JK2" s="256">
        <f t="shared" si="4"/>
        <v>45886</v>
      </c>
      <c r="JL2" s="256">
        <f t="shared" si="4"/>
        <v>45887</v>
      </c>
      <c r="JM2" s="256">
        <f t="shared" si="4"/>
        <v>45888</v>
      </c>
      <c r="JN2" s="256">
        <f t="shared" si="4"/>
        <v>45889</v>
      </c>
      <c r="JO2" s="256">
        <f t="shared" si="4"/>
        <v>45890</v>
      </c>
      <c r="JP2" s="256">
        <f t="shared" si="4"/>
        <v>45891</v>
      </c>
      <c r="JQ2" s="256">
        <f t="shared" si="4"/>
        <v>45892</v>
      </c>
      <c r="JR2" s="256">
        <f t="shared" si="4"/>
        <v>45893</v>
      </c>
      <c r="JS2" s="257">
        <f t="shared" si="4"/>
        <v>45894</v>
      </c>
    </row>
    <row r="3" spans="2:279" ht="15" thickBot="1">
      <c r="B3" s="53" t="s">
        <v>327</v>
      </c>
      <c r="C3" s="54" t="s">
        <v>156</v>
      </c>
      <c r="D3" s="480"/>
      <c r="E3" s="478">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71">
        <v>1</v>
      </c>
      <c r="C4" s="1071" t="s">
        <v>328</v>
      </c>
      <c r="D4" s="1078"/>
      <c r="E4" s="211" t="s">
        <v>329</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72"/>
      <c r="C5" s="1072"/>
      <c r="D5" s="1079"/>
      <c r="E5" s="47" t="s">
        <v>330</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73"/>
      <c r="C6" s="1073"/>
      <c r="D6" s="1080"/>
      <c r="E6" s="147" t="s">
        <v>331</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78">
        <v>2</v>
      </c>
      <c r="C7" s="1068" t="s">
        <v>332</v>
      </c>
      <c r="D7" s="1068" t="s">
        <v>409</v>
      </c>
      <c r="E7" s="52" t="s">
        <v>329</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1">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5"/>
    </row>
    <row r="8" spans="2:279">
      <c r="B8" s="1079"/>
      <c r="C8" s="1069"/>
      <c r="D8" s="1069"/>
      <c r="E8" s="47" t="s">
        <v>333</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0">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79"/>
      <c r="C9" s="1069"/>
      <c r="D9" s="1077"/>
      <c r="E9" s="214" t="s">
        <v>156</v>
      </c>
      <c r="F9" s="215">
        <f t="shared" ref="F9:BQ9" si="84">SUM(F7:F8)</f>
        <v>1</v>
      </c>
      <c r="G9" s="215">
        <f t="shared" si="84"/>
        <v>1</v>
      </c>
      <c r="H9" s="215">
        <f t="shared" si="84"/>
        <v>1</v>
      </c>
      <c r="I9" s="215">
        <f t="shared" si="84"/>
        <v>1</v>
      </c>
      <c r="J9" s="215">
        <f t="shared" si="84"/>
        <v>1</v>
      </c>
      <c r="K9" s="215">
        <f t="shared" si="84"/>
        <v>1</v>
      </c>
      <c r="L9" s="215">
        <f t="shared" si="84"/>
        <v>4</v>
      </c>
      <c r="M9" s="215">
        <f t="shared" si="84"/>
        <v>4</v>
      </c>
      <c r="N9" s="215">
        <f t="shared" si="84"/>
        <v>4</v>
      </c>
      <c r="O9" s="215">
        <f t="shared" si="84"/>
        <v>4</v>
      </c>
      <c r="P9" s="215">
        <f t="shared" si="84"/>
        <v>4</v>
      </c>
      <c r="Q9" s="215">
        <f t="shared" si="84"/>
        <v>4</v>
      </c>
      <c r="R9" s="215">
        <f t="shared" si="84"/>
        <v>4</v>
      </c>
      <c r="S9" s="215">
        <f t="shared" si="84"/>
        <v>4</v>
      </c>
      <c r="T9" s="215">
        <f t="shared" si="84"/>
        <v>12</v>
      </c>
      <c r="U9" s="215">
        <f t="shared" si="84"/>
        <v>12</v>
      </c>
      <c r="V9" s="215">
        <f t="shared" si="84"/>
        <v>12</v>
      </c>
      <c r="W9" s="215">
        <f t="shared" si="84"/>
        <v>18</v>
      </c>
      <c r="X9" s="215">
        <f t="shared" si="84"/>
        <v>18</v>
      </c>
      <c r="Y9" s="215">
        <f t="shared" si="84"/>
        <v>15</v>
      </c>
      <c r="Z9" s="215">
        <f t="shared" si="84"/>
        <v>13</v>
      </c>
      <c r="AA9" s="215">
        <f t="shared" si="84"/>
        <v>16</v>
      </c>
      <c r="AB9" s="215">
        <f t="shared" si="84"/>
        <v>16</v>
      </c>
      <c r="AC9" s="215">
        <f t="shared" ref="AC9:AD9" si="85">SUM(AC7:AC8)</f>
        <v>14</v>
      </c>
      <c r="AD9" s="215">
        <f t="shared" si="85"/>
        <v>13</v>
      </c>
      <c r="AE9" s="215">
        <f t="shared" ref="AE9" si="86">SUM(AE7:AE8)</f>
        <v>13</v>
      </c>
      <c r="AF9" s="215">
        <f t="shared" si="84"/>
        <v>13</v>
      </c>
      <c r="AG9" s="215">
        <f t="shared" si="84"/>
        <v>18</v>
      </c>
      <c r="AH9" s="215">
        <f t="shared" si="84"/>
        <v>18</v>
      </c>
      <c r="AI9" s="215">
        <f t="shared" si="84"/>
        <v>18</v>
      </c>
      <c r="AJ9" s="215">
        <f t="shared" si="84"/>
        <v>18</v>
      </c>
      <c r="AK9" s="215">
        <f t="shared" si="84"/>
        <v>18</v>
      </c>
      <c r="AL9" s="215">
        <f t="shared" si="84"/>
        <v>18</v>
      </c>
      <c r="AM9" s="215">
        <f t="shared" ref="AM9:AN9" si="87">SUM(AM7:AM8)</f>
        <v>18</v>
      </c>
      <c r="AN9" s="215">
        <f t="shared" si="87"/>
        <v>18</v>
      </c>
      <c r="AO9" s="215">
        <f t="shared" ref="AO9" si="88">SUM(AO7:AO8)</f>
        <v>14</v>
      </c>
      <c r="AP9" s="215">
        <f t="shared" si="84"/>
        <v>15</v>
      </c>
      <c r="AQ9" s="215">
        <f t="shared" si="84"/>
        <v>0</v>
      </c>
      <c r="AR9" s="215">
        <f t="shared" si="84"/>
        <v>18</v>
      </c>
      <c r="AS9" s="215">
        <f t="shared" si="84"/>
        <v>18</v>
      </c>
      <c r="AT9" s="215">
        <f t="shared" si="84"/>
        <v>18</v>
      </c>
      <c r="AU9" s="215">
        <f t="shared" si="84"/>
        <v>18</v>
      </c>
      <c r="AV9" s="215">
        <f t="shared" si="84"/>
        <v>10</v>
      </c>
      <c r="AW9" s="215">
        <f t="shared" si="84"/>
        <v>18</v>
      </c>
      <c r="AX9" s="215">
        <f t="shared" si="84"/>
        <v>15</v>
      </c>
      <c r="AY9" s="215">
        <f t="shared" ref="AY9" si="89">SUM(AY7:AY8)</f>
        <v>15</v>
      </c>
      <c r="AZ9" s="215">
        <f t="shared" si="84"/>
        <v>15</v>
      </c>
      <c r="BA9" s="215">
        <f t="shared" si="84"/>
        <v>15</v>
      </c>
      <c r="BB9" s="215">
        <f t="shared" si="84"/>
        <v>15</v>
      </c>
      <c r="BC9" s="215">
        <f t="shared" si="84"/>
        <v>6</v>
      </c>
      <c r="BD9" s="215">
        <f t="shared" si="84"/>
        <v>9</v>
      </c>
      <c r="BE9" s="215">
        <f t="shared" si="84"/>
        <v>9</v>
      </c>
      <c r="BF9" s="215">
        <f t="shared" si="84"/>
        <v>7</v>
      </c>
      <c r="BG9" s="215">
        <f t="shared" si="84"/>
        <v>7</v>
      </c>
      <c r="BH9" s="215">
        <f t="shared" si="84"/>
        <v>9</v>
      </c>
      <c r="BI9" s="215">
        <f t="shared" si="84"/>
        <v>9</v>
      </c>
      <c r="BJ9" s="215">
        <f t="shared" si="84"/>
        <v>11</v>
      </c>
      <c r="BK9" s="215">
        <f t="shared" si="84"/>
        <v>11</v>
      </c>
      <c r="BL9" s="215">
        <f t="shared" si="84"/>
        <v>11</v>
      </c>
      <c r="BM9" s="215">
        <f t="shared" si="84"/>
        <v>11</v>
      </c>
      <c r="BN9" s="215">
        <f t="shared" si="84"/>
        <v>18</v>
      </c>
      <c r="BO9" s="215">
        <f t="shared" si="84"/>
        <v>15</v>
      </c>
      <c r="BP9" s="215">
        <f t="shared" si="84"/>
        <v>15</v>
      </c>
      <c r="BQ9" s="215">
        <f t="shared" si="84"/>
        <v>15</v>
      </c>
      <c r="BR9" s="215">
        <f t="shared" ref="BR9" si="90">SUM(BR7:BR8)</f>
        <v>15</v>
      </c>
      <c r="BS9" s="215">
        <f t="shared" ref="BS9:CS9" si="91">SUM(BS7:BS8)</f>
        <v>5</v>
      </c>
      <c r="BT9" s="215">
        <f t="shared" ref="BT9" si="92">SUM(BT7:BT8)</f>
        <v>5</v>
      </c>
      <c r="BU9" s="215">
        <f t="shared" si="91"/>
        <v>15</v>
      </c>
      <c r="BV9" s="215">
        <f t="shared" si="91"/>
        <v>15</v>
      </c>
      <c r="BW9" s="215">
        <f t="shared" si="91"/>
        <v>15</v>
      </c>
      <c r="BX9" s="215">
        <f t="shared" si="91"/>
        <v>15</v>
      </c>
      <c r="BY9" s="215">
        <f t="shared" si="91"/>
        <v>15</v>
      </c>
      <c r="BZ9" s="215">
        <f t="shared" si="91"/>
        <v>15</v>
      </c>
      <c r="CA9" s="215">
        <f t="shared" si="91"/>
        <v>15</v>
      </c>
      <c r="CB9" s="215">
        <f t="shared" si="91"/>
        <v>22</v>
      </c>
      <c r="CC9" s="215">
        <f t="shared" si="91"/>
        <v>22</v>
      </c>
      <c r="CD9" s="215">
        <f t="shared" si="91"/>
        <v>22</v>
      </c>
      <c r="CE9" s="215">
        <f t="shared" si="91"/>
        <v>22</v>
      </c>
      <c r="CF9" s="215">
        <f t="shared" si="91"/>
        <v>22</v>
      </c>
      <c r="CG9" s="215">
        <f t="shared" si="91"/>
        <v>22</v>
      </c>
      <c r="CH9" s="215">
        <f t="shared" si="91"/>
        <v>18</v>
      </c>
      <c r="CI9" s="215">
        <f t="shared" ref="CI9:CJ9" si="93">SUM(CI7:CI8)</f>
        <v>18</v>
      </c>
      <c r="CJ9" s="215">
        <f t="shared" si="93"/>
        <v>18</v>
      </c>
      <c r="CK9" s="215">
        <f t="shared" ref="CK9" si="94">SUM(CK7:CK8)</f>
        <v>18</v>
      </c>
      <c r="CL9" s="215">
        <f t="shared" si="91"/>
        <v>17</v>
      </c>
      <c r="CM9" s="215">
        <f t="shared" ref="CM9" si="95">SUM(CM7:CM8)</f>
        <v>17</v>
      </c>
      <c r="CN9" s="215">
        <f t="shared" si="91"/>
        <v>15</v>
      </c>
      <c r="CO9" s="215">
        <f t="shared" si="91"/>
        <v>17</v>
      </c>
      <c r="CP9" s="215">
        <f t="shared" ref="CP9:CQ9" si="96">SUM(CP7:CP8)</f>
        <v>17</v>
      </c>
      <c r="CQ9" s="215">
        <f t="shared" si="96"/>
        <v>17</v>
      </c>
      <c r="CR9" s="215">
        <f t="shared" ref="CR9" si="97">SUM(CR7:CR8)</f>
        <v>17</v>
      </c>
      <c r="CS9" s="215">
        <f t="shared" si="91"/>
        <v>17</v>
      </c>
      <c r="CT9" s="215">
        <f>CT8+CT7</f>
        <v>16</v>
      </c>
      <c r="CU9" s="215">
        <f t="shared" ref="CU9:DY9" si="98">CU8+CU7</f>
        <v>20</v>
      </c>
      <c r="CV9" s="215">
        <f t="shared" si="98"/>
        <v>14</v>
      </c>
      <c r="CW9" s="215">
        <f t="shared" si="98"/>
        <v>14</v>
      </c>
      <c r="CX9" s="215">
        <f t="shared" ref="CX9:CY9" si="99">CX8+CX7</f>
        <v>14</v>
      </c>
      <c r="CY9" s="215">
        <f t="shared" si="99"/>
        <v>14</v>
      </c>
      <c r="CZ9" s="215">
        <f t="shared" si="98"/>
        <v>14</v>
      </c>
      <c r="DA9" s="215">
        <f t="shared" si="98"/>
        <v>14</v>
      </c>
      <c r="DB9" s="215">
        <f t="shared" si="98"/>
        <v>14</v>
      </c>
      <c r="DC9" s="215">
        <f t="shared" ref="DC9" si="100">DC8+DC7</f>
        <v>14</v>
      </c>
      <c r="DD9" s="215">
        <f t="shared" si="98"/>
        <v>8</v>
      </c>
      <c r="DE9" s="215">
        <f t="shared" ref="DE9:DF9" si="101">DE8+DE7</f>
        <v>8</v>
      </c>
      <c r="DF9" s="215">
        <f t="shared" si="101"/>
        <v>8</v>
      </c>
      <c r="DG9" s="215">
        <f t="shared" si="98"/>
        <v>15</v>
      </c>
      <c r="DH9" s="215">
        <f t="shared" si="98"/>
        <v>15</v>
      </c>
      <c r="DI9" s="215">
        <f t="shared" ref="DI9" si="102">DI8+DI7</f>
        <v>15</v>
      </c>
      <c r="DJ9" s="215">
        <f t="shared" si="98"/>
        <v>8</v>
      </c>
      <c r="DK9" s="215">
        <f t="shared" si="98"/>
        <v>0</v>
      </c>
      <c r="DL9" s="215">
        <f t="shared" si="98"/>
        <v>7</v>
      </c>
      <c r="DM9" s="215">
        <f t="shared" si="98"/>
        <v>8</v>
      </c>
      <c r="DN9" s="215">
        <f t="shared" si="98"/>
        <v>8</v>
      </c>
      <c r="DO9" s="215">
        <f t="shared" si="98"/>
        <v>5</v>
      </c>
      <c r="DP9" s="215">
        <f t="shared" si="98"/>
        <v>10</v>
      </c>
      <c r="DQ9" s="215">
        <f t="shared" si="98"/>
        <v>8</v>
      </c>
      <c r="DR9" s="215">
        <f t="shared" si="98"/>
        <v>8</v>
      </c>
      <c r="DS9" s="215">
        <f t="shared" si="98"/>
        <v>8</v>
      </c>
      <c r="DT9" s="215">
        <f t="shared" si="98"/>
        <v>13</v>
      </c>
      <c r="DU9" s="215">
        <f t="shared" ref="DU9" si="103">DU8+DU7</f>
        <v>13</v>
      </c>
      <c r="DV9" s="215">
        <f t="shared" si="98"/>
        <v>8</v>
      </c>
      <c r="DW9" s="215">
        <f t="shared" si="98"/>
        <v>8</v>
      </c>
      <c r="DX9" s="215">
        <f t="shared" si="98"/>
        <v>8</v>
      </c>
      <c r="DY9" s="215">
        <f t="shared" si="98"/>
        <v>11</v>
      </c>
      <c r="DZ9" s="215">
        <f t="shared" ref="DZ9:FJ9" si="104">SUM(DZ7:DZ8)</f>
        <v>11</v>
      </c>
      <c r="EA9" s="215">
        <f t="shared" si="104"/>
        <v>8</v>
      </c>
      <c r="EB9" s="215">
        <f t="shared" si="104"/>
        <v>12</v>
      </c>
      <c r="EC9" s="215">
        <f t="shared" si="104"/>
        <v>12</v>
      </c>
      <c r="ED9" s="215">
        <f t="shared" si="104"/>
        <v>13</v>
      </c>
      <c r="EE9" s="215">
        <f t="shared" ref="EE9" si="105">SUM(EE7:EE8)</f>
        <v>13</v>
      </c>
      <c r="EF9" s="215">
        <f t="shared" si="104"/>
        <v>13</v>
      </c>
      <c r="EG9" s="215">
        <f t="shared" si="104"/>
        <v>10</v>
      </c>
      <c r="EH9" s="215">
        <f t="shared" ref="EH9" si="106">SUM(EH7:EH8)</f>
        <v>10</v>
      </c>
      <c r="EI9" s="215">
        <f t="shared" si="104"/>
        <v>21</v>
      </c>
      <c r="EJ9" s="215">
        <f t="shared" si="104"/>
        <v>21</v>
      </c>
      <c r="EK9" s="215">
        <f t="shared" si="104"/>
        <v>16</v>
      </c>
      <c r="EL9" s="215">
        <f t="shared" si="104"/>
        <v>11</v>
      </c>
      <c r="EM9" s="215">
        <f t="shared" si="104"/>
        <v>0</v>
      </c>
      <c r="EN9" s="215">
        <f t="shared" si="104"/>
        <v>0</v>
      </c>
      <c r="EO9" s="215">
        <f t="shared" si="104"/>
        <v>0</v>
      </c>
      <c r="EP9" s="215">
        <f t="shared" si="104"/>
        <v>0</v>
      </c>
      <c r="EQ9" s="215">
        <f t="shared" si="104"/>
        <v>0</v>
      </c>
      <c r="ER9" s="215">
        <f t="shared" si="104"/>
        <v>0</v>
      </c>
      <c r="ES9" s="215">
        <f t="shared" si="104"/>
        <v>0</v>
      </c>
      <c r="ET9" s="215">
        <f t="shared" si="104"/>
        <v>0</v>
      </c>
      <c r="EU9" s="215">
        <f t="shared" si="104"/>
        <v>0</v>
      </c>
      <c r="EV9" s="215">
        <f t="shared" si="104"/>
        <v>0</v>
      </c>
      <c r="EW9" s="215">
        <f t="shared" si="104"/>
        <v>0</v>
      </c>
      <c r="EX9" s="215">
        <f t="shared" si="104"/>
        <v>0</v>
      </c>
      <c r="EY9" s="215">
        <f t="shared" si="104"/>
        <v>0</v>
      </c>
      <c r="EZ9" s="215">
        <f t="shared" si="104"/>
        <v>0</v>
      </c>
      <c r="FA9" s="215">
        <f t="shared" si="104"/>
        <v>0</v>
      </c>
      <c r="FB9" s="215">
        <f t="shared" si="104"/>
        <v>0</v>
      </c>
      <c r="FC9" s="215">
        <f t="shared" si="104"/>
        <v>0</v>
      </c>
      <c r="FD9" s="215">
        <f t="shared" si="104"/>
        <v>0</v>
      </c>
      <c r="FE9" s="215">
        <f t="shared" si="104"/>
        <v>0</v>
      </c>
      <c r="FF9" s="215">
        <f t="shared" si="104"/>
        <v>0</v>
      </c>
      <c r="FG9" s="215">
        <f t="shared" si="104"/>
        <v>0</v>
      </c>
      <c r="FH9" s="215">
        <f t="shared" si="104"/>
        <v>0</v>
      </c>
      <c r="FI9" s="215">
        <f t="shared" si="104"/>
        <v>0</v>
      </c>
      <c r="FJ9" s="215">
        <f t="shared" si="104"/>
        <v>0</v>
      </c>
      <c r="FK9" s="215">
        <f t="shared" ref="FK9:GO9" si="107">SUM(FK7:FK8)</f>
        <v>0</v>
      </c>
      <c r="FL9" s="215">
        <f t="shared" si="107"/>
        <v>0</v>
      </c>
      <c r="FM9" s="215">
        <f t="shared" si="107"/>
        <v>0</v>
      </c>
      <c r="FN9" s="215">
        <f t="shared" si="107"/>
        <v>0</v>
      </c>
      <c r="FO9" s="215">
        <f t="shared" si="107"/>
        <v>0</v>
      </c>
      <c r="FP9" s="215">
        <f t="shared" si="107"/>
        <v>0</v>
      </c>
      <c r="FQ9" s="215">
        <f t="shared" si="107"/>
        <v>0</v>
      </c>
      <c r="FR9" s="215">
        <f t="shared" si="107"/>
        <v>0</v>
      </c>
      <c r="FS9" s="215">
        <f t="shared" si="107"/>
        <v>0</v>
      </c>
      <c r="FT9" s="215">
        <f t="shared" si="107"/>
        <v>0</v>
      </c>
      <c r="FU9" s="215">
        <f t="shared" si="107"/>
        <v>0</v>
      </c>
      <c r="FV9" s="215">
        <f t="shared" si="107"/>
        <v>0</v>
      </c>
      <c r="FW9" s="215">
        <f t="shared" si="107"/>
        <v>0</v>
      </c>
      <c r="FX9" s="215">
        <f t="shared" si="107"/>
        <v>0</v>
      </c>
      <c r="FY9" s="215">
        <f t="shared" si="107"/>
        <v>0</v>
      </c>
      <c r="FZ9" s="215">
        <f t="shared" si="107"/>
        <v>0</v>
      </c>
      <c r="GA9" s="215">
        <f t="shared" si="107"/>
        <v>0</v>
      </c>
      <c r="GB9" s="215">
        <f t="shared" si="107"/>
        <v>0</v>
      </c>
      <c r="GC9" s="215">
        <f t="shared" si="107"/>
        <v>0</v>
      </c>
      <c r="GD9" s="215">
        <f t="shared" si="107"/>
        <v>0</v>
      </c>
      <c r="GE9" s="215">
        <f t="shared" si="107"/>
        <v>0</v>
      </c>
      <c r="GF9" s="215">
        <f t="shared" si="107"/>
        <v>0</v>
      </c>
      <c r="GG9" s="215">
        <f t="shared" si="107"/>
        <v>0</v>
      </c>
      <c r="GH9" s="215">
        <f t="shared" si="107"/>
        <v>0</v>
      </c>
      <c r="GI9" s="215">
        <f t="shared" si="107"/>
        <v>0</v>
      </c>
      <c r="GJ9" s="215">
        <f t="shared" si="107"/>
        <v>0</v>
      </c>
      <c r="GK9" s="215">
        <f t="shared" si="107"/>
        <v>0</v>
      </c>
      <c r="GL9" s="215">
        <f t="shared" si="107"/>
        <v>0</v>
      </c>
      <c r="GM9" s="215">
        <f t="shared" si="107"/>
        <v>0</v>
      </c>
      <c r="GN9" s="215">
        <f t="shared" si="107"/>
        <v>0</v>
      </c>
      <c r="GO9" s="215">
        <f t="shared" si="107"/>
        <v>0</v>
      </c>
      <c r="GP9" s="215">
        <f t="shared" ref="GP9:JA9" si="108">SUM(GP7:GP8)</f>
        <v>0</v>
      </c>
      <c r="GQ9" s="215">
        <f t="shared" si="108"/>
        <v>0</v>
      </c>
      <c r="GR9" s="215">
        <f t="shared" si="108"/>
        <v>0</v>
      </c>
      <c r="GS9" s="215">
        <f t="shared" si="108"/>
        <v>0</v>
      </c>
      <c r="GT9" s="215">
        <f t="shared" si="108"/>
        <v>0</v>
      </c>
      <c r="GU9" s="215">
        <f t="shared" si="108"/>
        <v>0</v>
      </c>
      <c r="GV9" s="215">
        <f t="shared" si="108"/>
        <v>0</v>
      </c>
      <c r="GW9" s="215">
        <f t="shared" si="108"/>
        <v>0</v>
      </c>
      <c r="GX9" s="215">
        <f t="shared" si="108"/>
        <v>0</v>
      </c>
      <c r="GY9" s="215">
        <f t="shared" si="108"/>
        <v>0</v>
      </c>
      <c r="GZ9" s="215">
        <f t="shared" si="108"/>
        <v>0</v>
      </c>
      <c r="HA9" s="215">
        <f t="shared" si="108"/>
        <v>0</v>
      </c>
      <c r="HB9" s="215">
        <f t="shared" si="108"/>
        <v>0</v>
      </c>
      <c r="HC9" s="215">
        <f t="shared" si="108"/>
        <v>0</v>
      </c>
      <c r="HD9" s="215">
        <f t="shared" si="108"/>
        <v>0</v>
      </c>
      <c r="HE9" s="215">
        <f t="shared" si="108"/>
        <v>0</v>
      </c>
      <c r="HF9" s="215">
        <f t="shared" si="108"/>
        <v>0</v>
      </c>
      <c r="HG9" s="215">
        <f t="shared" si="108"/>
        <v>0</v>
      </c>
      <c r="HH9" s="215">
        <f t="shared" si="108"/>
        <v>0</v>
      </c>
      <c r="HI9" s="215">
        <f t="shared" si="108"/>
        <v>0</v>
      </c>
      <c r="HJ9" s="215">
        <f t="shared" si="108"/>
        <v>0</v>
      </c>
      <c r="HK9" s="215">
        <f t="shared" si="108"/>
        <v>0</v>
      </c>
      <c r="HL9" s="215">
        <f t="shared" si="108"/>
        <v>0</v>
      </c>
      <c r="HM9" s="215">
        <f t="shared" si="108"/>
        <v>0</v>
      </c>
      <c r="HN9" s="215">
        <f t="shared" si="108"/>
        <v>0</v>
      </c>
      <c r="HO9" s="215">
        <f t="shared" si="108"/>
        <v>0</v>
      </c>
      <c r="HP9" s="215">
        <f t="shared" si="108"/>
        <v>0</v>
      </c>
      <c r="HQ9" s="215">
        <f t="shared" si="108"/>
        <v>0</v>
      </c>
      <c r="HR9" s="215">
        <f t="shared" si="108"/>
        <v>0</v>
      </c>
      <c r="HS9" s="215">
        <f t="shared" si="108"/>
        <v>0</v>
      </c>
      <c r="HT9" s="215">
        <f t="shared" si="108"/>
        <v>0</v>
      </c>
      <c r="HU9" s="215">
        <f t="shared" si="108"/>
        <v>0</v>
      </c>
      <c r="HV9" s="215">
        <f t="shared" si="108"/>
        <v>0</v>
      </c>
      <c r="HW9" s="215">
        <f t="shared" si="108"/>
        <v>0</v>
      </c>
      <c r="HX9" s="215">
        <f t="shared" si="108"/>
        <v>0</v>
      </c>
      <c r="HY9" s="215">
        <f t="shared" si="108"/>
        <v>0</v>
      </c>
      <c r="HZ9" s="215">
        <f t="shared" si="108"/>
        <v>0</v>
      </c>
      <c r="IA9" s="215">
        <f t="shared" si="108"/>
        <v>0</v>
      </c>
      <c r="IB9" s="215">
        <f t="shared" si="108"/>
        <v>0</v>
      </c>
      <c r="IC9" s="215">
        <f t="shared" si="108"/>
        <v>0</v>
      </c>
      <c r="ID9" s="215">
        <f t="shared" si="108"/>
        <v>0</v>
      </c>
      <c r="IE9" s="215">
        <f t="shared" si="108"/>
        <v>0</v>
      </c>
      <c r="IF9" s="215">
        <f t="shared" si="108"/>
        <v>0</v>
      </c>
      <c r="IG9" s="215">
        <f t="shared" si="108"/>
        <v>0</v>
      </c>
      <c r="IH9" s="215">
        <f t="shared" si="108"/>
        <v>0</v>
      </c>
      <c r="II9" s="215">
        <f t="shared" si="108"/>
        <v>0</v>
      </c>
      <c r="IJ9" s="215">
        <f t="shared" si="108"/>
        <v>0</v>
      </c>
      <c r="IK9" s="215">
        <f t="shared" si="108"/>
        <v>0</v>
      </c>
      <c r="IL9" s="215">
        <f t="shared" si="108"/>
        <v>0</v>
      </c>
      <c r="IM9" s="215">
        <f t="shared" si="108"/>
        <v>0</v>
      </c>
      <c r="IN9" s="215">
        <f t="shared" si="108"/>
        <v>0</v>
      </c>
      <c r="IO9" s="215">
        <f t="shared" si="108"/>
        <v>0</v>
      </c>
      <c r="IP9" s="215">
        <f t="shared" si="108"/>
        <v>0</v>
      </c>
      <c r="IQ9" s="215">
        <f t="shared" si="108"/>
        <v>0</v>
      </c>
      <c r="IR9" s="215">
        <f t="shared" si="108"/>
        <v>0</v>
      </c>
      <c r="IS9" s="215">
        <f t="shared" si="108"/>
        <v>0</v>
      </c>
      <c r="IT9" s="215">
        <f t="shared" si="108"/>
        <v>0</v>
      </c>
      <c r="IU9" s="215">
        <f t="shared" si="108"/>
        <v>0</v>
      </c>
      <c r="IV9" s="215">
        <f t="shared" si="108"/>
        <v>0</v>
      </c>
      <c r="IW9" s="215">
        <f t="shared" si="108"/>
        <v>0</v>
      </c>
      <c r="IX9" s="215">
        <f t="shared" si="108"/>
        <v>0</v>
      </c>
      <c r="IY9" s="215">
        <f t="shared" si="108"/>
        <v>0</v>
      </c>
      <c r="IZ9" s="215">
        <f t="shared" si="108"/>
        <v>0</v>
      </c>
      <c r="JA9" s="215">
        <f t="shared" si="108"/>
        <v>0</v>
      </c>
      <c r="JB9" s="215">
        <f t="shared" ref="JB9:JR9" si="109">SUM(JB7:JB8)</f>
        <v>0</v>
      </c>
      <c r="JC9" s="215">
        <f t="shared" si="109"/>
        <v>0</v>
      </c>
      <c r="JD9" s="215">
        <f t="shared" si="109"/>
        <v>0</v>
      </c>
      <c r="JE9" s="215">
        <f t="shared" si="109"/>
        <v>0</v>
      </c>
      <c r="JF9" s="215">
        <f t="shared" si="109"/>
        <v>0</v>
      </c>
      <c r="JG9" s="215">
        <f t="shared" si="109"/>
        <v>0</v>
      </c>
      <c r="JH9" s="215">
        <f t="shared" si="109"/>
        <v>0</v>
      </c>
      <c r="JI9" s="215">
        <f t="shared" si="109"/>
        <v>0</v>
      </c>
      <c r="JJ9" s="215">
        <f t="shared" si="109"/>
        <v>0</v>
      </c>
      <c r="JK9" s="215">
        <f t="shared" si="109"/>
        <v>0</v>
      </c>
      <c r="JL9" s="215">
        <f t="shared" si="109"/>
        <v>0</v>
      </c>
      <c r="JM9" s="215">
        <f t="shared" si="109"/>
        <v>0</v>
      </c>
      <c r="JN9" s="215">
        <f t="shared" si="109"/>
        <v>0</v>
      </c>
      <c r="JO9" s="215">
        <f t="shared" si="109"/>
        <v>0</v>
      </c>
      <c r="JP9" s="215">
        <f t="shared" si="109"/>
        <v>0</v>
      </c>
      <c r="JQ9" s="215">
        <f t="shared" si="109"/>
        <v>0</v>
      </c>
      <c r="JR9" s="215">
        <f t="shared" si="109"/>
        <v>0</v>
      </c>
      <c r="JS9" s="258">
        <f>SUM(JS7:JS8)</f>
        <v>0</v>
      </c>
    </row>
    <row r="10" spans="2:279">
      <c r="B10" s="1079"/>
      <c r="C10" s="1069"/>
      <c r="D10" s="1069" t="s">
        <v>411</v>
      </c>
      <c r="E10" s="52" t="s">
        <v>329</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1"/>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5"/>
    </row>
    <row r="11" spans="2:279">
      <c r="B11" s="1079"/>
      <c r="C11" s="1069"/>
      <c r="D11" s="1069"/>
      <c r="E11" s="47" t="s">
        <v>333</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0"/>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80"/>
      <c r="C12" s="1077"/>
      <c r="D12" s="1077"/>
      <c r="E12" s="214" t="s">
        <v>156</v>
      </c>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f>CX10+CX11</f>
        <v>0</v>
      </c>
      <c r="CY12" s="215">
        <f t="shared" ref="CY12:FJ12" si="110">CY10+CY11</f>
        <v>0</v>
      </c>
      <c r="CZ12" s="215">
        <f t="shared" si="110"/>
        <v>0</v>
      </c>
      <c r="DA12" s="215">
        <f t="shared" si="110"/>
        <v>0</v>
      </c>
      <c r="DB12" s="215">
        <f t="shared" si="110"/>
        <v>0</v>
      </c>
      <c r="DC12" s="215">
        <f t="shared" si="110"/>
        <v>0</v>
      </c>
      <c r="DD12" s="215">
        <f t="shared" si="110"/>
        <v>0</v>
      </c>
      <c r="DE12" s="215">
        <f t="shared" si="110"/>
        <v>0</v>
      </c>
      <c r="DF12" s="215">
        <f t="shared" si="110"/>
        <v>0</v>
      </c>
      <c r="DG12" s="215">
        <f t="shared" si="110"/>
        <v>0</v>
      </c>
      <c r="DH12" s="215">
        <f t="shared" si="110"/>
        <v>0</v>
      </c>
      <c r="DI12" s="215">
        <f t="shared" si="110"/>
        <v>0</v>
      </c>
      <c r="DJ12" s="215">
        <f t="shared" si="110"/>
        <v>0</v>
      </c>
      <c r="DK12" s="215">
        <f t="shared" si="110"/>
        <v>0</v>
      </c>
      <c r="DL12" s="215">
        <f t="shared" si="110"/>
        <v>0</v>
      </c>
      <c r="DM12" s="215">
        <f t="shared" si="110"/>
        <v>0</v>
      </c>
      <c r="DN12" s="215">
        <f t="shared" si="110"/>
        <v>0</v>
      </c>
      <c r="DO12" s="215">
        <f t="shared" si="110"/>
        <v>6</v>
      </c>
      <c r="DP12" s="215">
        <f t="shared" si="110"/>
        <v>2</v>
      </c>
      <c r="DQ12" s="215">
        <f t="shared" si="110"/>
        <v>0</v>
      </c>
      <c r="DR12" s="215">
        <f t="shared" si="110"/>
        <v>3</v>
      </c>
      <c r="DS12" s="215">
        <f t="shared" si="110"/>
        <v>5</v>
      </c>
      <c r="DT12" s="215">
        <f t="shared" si="110"/>
        <v>7</v>
      </c>
      <c r="DU12" s="215">
        <f t="shared" si="110"/>
        <v>7</v>
      </c>
      <c r="DV12" s="215">
        <f t="shared" si="110"/>
        <v>4</v>
      </c>
      <c r="DW12" s="215">
        <f t="shared" si="110"/>
        <v>4</v>
      </c>
      <c r="DX12" s="215">
        <f t="shared" si="110"/>
        <v>3</v>
      </c>
      <c r="DY12" s="215">
        <f t="shared" si="110"/>
        <v>3</v>
      </c>
      <c r="DZ12" s="215">
        <f t="shared" si="110"/>
        <v>2</v>
      </c>
      <c r="EA12" s="215">
        <f t="shared" si="110"/>
        <v>0</v>
      </c>
      <c r="EB12" s="215">
        <f t="shared" si="110"/>
        <v>0</v>
      </c>
      <c r="EC12" s="215">
        <f t="shared" si="110"/>
        <v>0</v>
      </c>
      <c r="ED12" s="215">
        <f t="shared" si="110"/>
        <v>0</v>
      </c>
      <c r="EE12" s="215">
        <f t="shared" ref="EE12" si="111">EE10+EE11</f>
        <v>0</v>
      </c>
      <c r="EF12" s="215">
        <f t="shared" si="110"/>
        <v>0</v>
      </c>
      <c r="EG12" s="215">
        <f t="shared" si="110"/>
        <v>2</v>
      </c>
      <c r="EH12" s="215">
        <f t="shared" si="110"/>
        <v>2</v>
      </c>
      <c r="EI12" s="215">
        <f t="shared" si="110"/>
        <v>2</v>
      </c>
      <c r="EJ12" s="215">
        <f t="shared" si="110"/>
        <v>2</v>
      </c>
      <c r="EK12" s="215">
        <f t="shared" si="110"/>
        <v>2</v>
      </c>
      <c r="EL12" s="215">
        <f t="shared" si="110"/>
        <v>6</v>
      </c>
      <c r="EM12" s="215">
        <f t="shared" si="110"/>
        <v>0</v>
      </c>
      <c r="EN12" s="215">
        <f t="shared" si="110"/>
        <v>0</v>
      </c>
      <c r="EO12" s="215">
        <f t="shared" si="110"/>
        <v>0</v>
      </c>
      <c r="EP12" s="215">
        <f t="shared" si="110"/>
        <v>0</v>
      </c>
      <c r="EQ12" s="215">
        <f t="shared" si="110"/>
        <v>0</v>
      </c>
      <c r="ER12" s="215">
        <f t="shared" si="110"/>
        <v>0</v>
      </c>
      <c r="ES12" s="215">
        <f t="shared" si="110"/>
        <v>0</v>
      </c>
      <c r="ET12" s="215">
        <f t="shared" si="110"/>
        <v>0</v>
      </c>
      <c r="EU12" s="215">
        <f t="shared" si="110"/>
        <v>0</v>
      </c>
      <c r="EV12" s="215">
        <f t="shared" si="110"/>
        <v>0</v>
      </c>
      <c r="EW12" s="215">
        <f t="shared" si="110"/>
        <v>0</v>
      </c>
      <c r="EX12" s="215">
        <f t="shared" si="110"/>
        <v>0</v>
      </c>
      <c r="EY12" s="215">
        <f t="shared" si="110"/>
        <v>0</v>
      </c>
      <c r="EZ12" s="215">
        <f t="shared" si="110"/>
        <v>0</v>
      </c>
      <c r="FA12" s="215">
        <f t="shared" si="110"/>
        <v>0</v>
      </c>
      <c r="FB12" s="215">
        <f t="shared" si="110"/>
        <v>0</v>
      </c>
      <c r="FC12" s="215">
        <f t="shared" si="110"/>
        <v>0</v>
      </c>
      <c r="FD12" s="215">
        <f t="shared" si="110"/>
        <v>0</v>
      </c>
      <c r="FE12" s="215">
        <f t="shared" si="110"/>
        <v>0</v>
      </c>
      <c r="FF12" s="215">
        <f t="shared" si="110"/>
        <v>0</v>
      </c>
      <c r="FG12" s="215">
        <f t="shared" si="110"/>
        <v>0</v>
      </c>
      <c r="FH12" s="215">
        <f t="shared" si="110"/>
        <v>0</v>
      </c>
      <c r="FI12" s="215">
        <f t="shared" si="110"/>
        <v>0</v>
      </c>
      <c r="FJ12" s="215">
        <f t="shared" si="110"/>
        <v>0</v>
      </c>
      <c r="FK12" s="215">
        <f t="shared" ref="FK12:HV12" si="112">FK10+FK11</f>
        <v>0</v>
      </c>
      <c r="FL12" s="215">
        <f t="shared" si="112"/>
        <v>0</v>
      </c>
      <c r="FM12" s="215">
        <f t="shared" si="112"/>
        <v>0</v>
      </c>
      <c r="FN12" s="215">
        <f t="shared" si="112"/>
        <v>0</v>
      </c>
      <c r="FO12" s="215">
        <f t="shared" si="112"/>
        <v>0</v>
      </c>
      <c r="FP12" s="215">
        <f t="shared" si="112"/>
        <v>0</v>
      </c>
      <c r="FQ12" s="215">
        <f t="shared" si="112"/>
        <v>0</v>
      </c>
      <c r="FR12" s="215">
        <f t="shared" si="112"/>
        <v>0</v>
      </c>
      <c r="FS12" s="215">
        <f t="shared" si="112"/>
        <v>0</v>
      </c>
      <c r="FT12" s="215">
        <f t="shared" si="112"/>
        <v>0</v>
      </c>
      <c r="FU12" s="215">
        <f t="shared" si="112"/>
        <v>0</v>
      </c>
      <c r="FV12" s="215">
        <f t="shared" si="112"/>
        <v>0</v>
      </c>
      <c r="FW12" s="215">
        <f t="shared" si="112"/>
        <v>0</v>
      </c>
      <c r="FX12" s="215">
        <f t="shared" si="112"/>
        <v>0</v>
      </c>
      <c r="FY12" s="215">
        <f t="shared" si="112"/>
        <v>0</v>
      </c>
      <c r="FZ12" s="215">
        <f t="shared" si="112"/>
        <v>0</v>
      </c>
      <c r="GA12" s="215">
        <f t="shared" si="112"/>
        <v>0</v>
      </c>
      <c r="GB12" s="215">
        <f t="shared" si="112"/>
        <v>0</v>
      </c>
      <c r="GC12" s="215">
        <f t="shared" si="112"/>
        <v>0</v>
      </c>
      <c r="GD12" s="215">
        <f t="shared" si="112"/>
        <v>0</v>
      </c>
      <c r="GE12" s="215">
        <f t="shared" si="112"/>
        <v>0</v>
      </c>
      <c r="GF12" s="215">
        <f t="shared" si="112"/>
        <v>0</v>
      </c>
      <c r="GG12" s="215">
        <f t="shared" si="112"/>
        <v>0</v>
      </c>
      <c r="GH12" s="215">
        <f t="shared" si="112"/>
        <v>0</v>
      </c>
      <c r="GI12" s="215">
        <f t="shared" si="112"/>
        <v>0</v>
      </c>
      <c r="GJ12" s="215">
        <f t="shared" si="112"/>
        <v>0</v>
      </c>
      <c r="GK12" s="215">
        <f t="shared" si="112"/>
        <v>0</v>
      </c>
      <c r="GL12" s="215">
        <f t="shared" si="112"/>
        <v>0</v>
      </c>
      <c r="GM12" s="215">
        <f t="shared" si="112"/>
        <v>0</v>
      </c>
      <c r="GN12" s="215">
        <f t="shared" si="112"/>
        <v>0</v>
      </c>
      <c r="GO12" s="215">
        <f t="shared" si="112"/>
        <v>0</v>
      </c>
      <c r="GP12" s="215">
        <f t="shared" si="112"/>
        <v>0</v>
      </c>
      <c r="GQ12" s="215">
        <f t="shared" si="112"/>
        <v>0</v>
      </c>
      <c r="GR12" s="215">
        <f t="shared" si="112"/>
        <v>0</v>
      </c>
      <c r="GS12" s="215">
        <f t="shared" si="112"/>
        <v>0</v>
      </c>
      <c r="GT12" s="215">
        <f t="shared" si="112"/>
        <v>0</v>
      </c>
      <c r="GU12" s="215">
        <f t="shared" si="112"/>
        <v>0</v>
      </c>
      <c r="GV12" s="215">
        <f t="shared" si="112"/>
        <v>0</v>
      </c>
      <c r="GW12" s="215">
        <f t="shared" si="112"/>
        <v>0</v>
      </c>
      <c r="GX12" s="215">
        <f t="shared" si="112"/>
        <v>0</v>
      </c>
      <c r="GY12" s="215">
        <f t="shared" si="112"/>
        <v>0</v>
      </c>
      <c r="GZ12" s="215">
        <f t="shared" si="112"/>
        <v>0</v>
      </c>
      <c r="HA12" s="215">
        <f t="shared" si="112"/>
        <v>0</v>
      </c>
      <c r="HB12" s="215">
        <f t="shared" si="112"/>
        <v>0</v>
      </c>
      <c r="HC12" s="215">
        <f t="shared" si="112"/>
        <v>0</v>
      </c>
      <c r="HD12" s="215">
        <f t="shared" si="112"/>
        <v>0</v>
      </c>
      <c r="HE12" s="215">
        <f t="shared" si="112"/>
        <v>0</v>
      </c>
      <c r="HF12" s="215">
        <f t="shared" si="112"/>
        <v>0</v>
      </c>
      <c r="HG12" s="215">
        <f t="shared" si="112"/>
        <v>0</v>
      </c>
      <c r="HH12" s="215">
        <f t="shared" si="112"/>
        <v>0</v>
      </c>
      <c r="HI12" s="215">
        <f t="shared" si="112"/>
        <v>0</v>
      </c>
      <c r="HJ12" s="215">
        <f t="shared" si="112"/>
        <v>0</v>
      </c>
      <c r="HK12" s="215">
        <f t="shared" si="112"/>
        <v>0</v>
      </c>
      <c r="HL12" s="215">
        <f t="shared" si="112"/>
        <v>0</v>
      </c>
      <c r="HM12" s="215">
        <f t="shared" si="112"/>
        <v>0</v>
      </c>
      <c r="HN12" s="215">
        <f t="shared" si="112"/>
        <v>0</v>
      </c>
      <c r="HO12" s="215">
        <f t="shared" si="112"/>
        <v>0</v>
      </c>
      <c r="HP12" s="215">
        <f t="shared" si="112"/>
        <v>0</v>
      </c>
      <c r="HQ12" s="215">
        <f t="shared" si="112"/>
        <v>0</v>
      </c>
      <c r="HR12" s="215">
        <f t="shared" si="112"/>
        <v>0</v>
      </c>
      <c r="HS12" s="215">
        <f t="shared" si="112"/>
        <v>0</v>
      </c>
      <c r="HT12" s="215">
        <f t="shared" si="112"/>
        <v>0</v>
      </c>
      <c r="HU12" s="215">
        <f t="shared" si="112"/>
        <v>0</v>
      </c>
      <c r="HV12" s="215">
        <f t="shared" si="112"/>
        <v>0</v>
      </c>
      <c r="HW12" s="215">
        <f t="shared" ref="HW12:IT12" si="113">HW10+HW11</f>
        <v>0</v>
      </c>
      <c r="HX12" s="215">
        <f t="shared" si="113"/>
        <v>0</v>
      </c>
      <c r="HY12" s="215">
        <f t="shared" si="113"/>
        <v>0</v>
      </c>
      <c r="HZ12" s="215">
        <f t="shared" si="113"/>
        <v>0</v>
      </c>
      <c r="IA12" s="215">
        <f t="shared" si="113"/>
        <v>0</v>
      </c>
      <c r="IB12" s="215">
        <f t="shared" si="113"/>
        <v>0</v>
      </c>
      <c r="IC12" s="215">
        <f t="shared" si="113"/>
        <v>0</v>
      </c>
      <c r="ID12" s="215">
        <f t="shared" si="113"/>
        <v>0</v>
      </c>
      <c r="IE12" s="215">
        <f t="shared" si="113"/>
        <v>0</v>
      </c>
      <c r="IF12" s="215">
        <f t="shared" si="113"/>
        <v>0</v>
      </c>
      <c r="IG12" s="215">
        <f t="shared" si="113"/>
        <v>0</v>
      </c>
      <c r="IH12" s="215">
        <f t="shared" si="113"/>
        <v>0</v>
      </c>
      <c r="II12" s="215">
        <f t="shared" si="113"/>
        <v>0</v>
      </c>
      <c r="IJ12" s="215">
        <f t="shared" si="113"/>
        <v>0</v>
      </c>
      <c r="IK12" s="215">
        <f t="shared" si="113"/>
        <v>0</v>
      </c>
      <c r="IL12" s="215">
        <f t="shared" si="113"/>
        <v>0</v>
      </c>
      <c r="IM12" s="215">
        <f t="shared" si="113"/>
        <v>0</v>
      </c>
      <c r="IN12" s="215">
        <f t="shared" si="113"/>
        <v>0</v>
      </c>
      <c r="IO12" s="215">
        <f t="shared" si="113"/>
        <v>0</v>
      </c>
      <c r="IP12" s="215">
        <f t="shared" si="113"/>
        <v>0</v>
      </c>
      <c r="IQ12" s="215">
        <f t="shared" si="113"/>
        <v>0</v>
      </c>
      <c r="IR12" s="215">
        <f t="shared" si="113"/>
        <v>0</v>
      </c>
      <c r="IS12" s="215">
        <f t="shared" si="113"/>
        <v>0</v>
      </c>
      <c r="IT12" s="215">
        <f t="shared" si="113"/>
        <v>0</v>
      </c>
      <c r="IU12" s="215"/>
      <c r="IV12" s="215"/>
      <c r="IW12" s="215"/>
      <c r="IX12" s="215"/>
      <c r="IY12" s="215"/>
      <c r="IZ12" s="215"/>
      <c r="JA12" s="215"/>
      <c r="JB12" s="215"/>
      <c r="JC12" s="215"/>
      <c r="JD12" s="215"/>
      <c r="JE12" s="215"/>
      <c r="JF12" s="215"/>
      <c r="JG12" s="215"/>
      <c r="JH12" s="215"/>
      <c r="JI12" s="215"/>
      <c r="JJ12" s="215"/>
      <c r="JK12" s="215"/>
      <c r="JL12" s="215"/>
      <c r="JM12" s="215"/>
      <c r="JN12" s="215"/>
      <c r="JO12" s="215"/>
      <c r="JP12" s="215"/>
      <c r="JQ12" s="215"/>
      <c r="JR12" s="215"/>
      <c r="JS12" s="258"/>
    </row>
    <row r="13" spans="2:279">
      <c r="B13" s="1071">
        <v>3</v>
      </c>
      <c r="C13" s="1074" t="s">
        <v>334</v>
      </c>
      <c r="D13" s="1068" t="s">
        <v>409</v>
      </c>
      <c r="E13" s="212" t="s">
        <v>329</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3">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72"/>
      <c r="C14" s="1075"/>
      <c r="D14" s="1069"/>
      <c r="E14" s="47" t="s">
        <v>333</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0">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73"/>
      <c r="C15" s="1076"/>
      <c r="D15" s="1070"/>
      <c r="E15" s="214" t="s">
        <v>156</v>
      </c>
      <c r="F15" s="215">
        <f t="shared" ref="F15:BQ15" si="114">SUM(F13:F14)</f>
        <v>0</v>
      </c>
      <c r="G15" s="215">
        <f t="shared" si="114"/>
        <v>0</v>
      </c>
      <c r="H15" s="215">
        <f t="shared" si="114"/>
        <v>0</v>
      </c>
      <c r="I15" s="215">
        <f t="shared" si="114"/>
        <v>0</v>
      </c>
      <c r="J15" s="215">
        <f t="shared" si="114"/>
        <v>2</v>
      </c>
      <c r="K15" s="215">
        <f t="shared" si="114"/>
        <v>2</v>
      </c>
      <c r="L15" s="215">
        <f t="shared" si="114"/>
        <v>2</v>
      </c>
      <c r="M15" s="215">
        <f t="shared" si="114"/>
        <v>4</v>
      </c>
      <c r="N15" s="215">
        <f t="shared" si="114"/>
        <v>4</v>
      </c>
      <c r="O15" s="215">
        <f t="shared" si="114"/>
        <v>4</v>
      </c>
      <c r="P15" s="215">
        <f t="shared" si="114"/>
        <v>4</v>
      </c>
      <c r="Q15" s="215">
        <f t="shared" si="114"/>
        <v>12</v>
      </c>
      <c r="R15" s="215">
        <f t="shared" si="114"/>
        <v>12</v>
      </c>
      <c r="S15" s="215">
        <f t="shared" si="114"/>
        <v>12</v>
      </c>
      <c r="T15" s="215">
        <f t="shared" si="114"/>
        <v>12</v>
      </c>
      <c r="U15" s="215">
        <f t="shared" si="114"/>
        <v>11</v>
      </c>
      <c r="V15" s="215">
        <f t="shared" si="114"/>
        <v>11</v>
      </c>
      <c r="W15" s="215">
        <f t="shared" si="114"/>
        <v>15</v>
      </c>
      <c r="X15" s="215">
        <f t="shared" si="114"/>
        <v>15</v>
      </c>
      <c r="Y15" s="215">
        <f t="shared" si="114"/>
        <v>11</v>
      </c>
      <c r="Z15" s="215">
        <f t="shared" si="114"/>
        <v>11</v>
      </c>
      <c r="AA15" s="215">
        <f t="shared" si="114"/>
        <v>10</v>
      </c>
      <c r="AB15" s="215">
        <f t="shared" ref="AB15:AC15" si="115">SUM(AB13:AB14)</f>
        <v>12</v>
      </c>
      <c r="AC15" s="215">
        <f t="shared" si="115"/>
        <v>12</v>
      </c>
      <c r="AD15" s="215">
        <f t="shared" ref="AD15" si="116">SUM(AD13:AD14)</f>
        <v>13</v>
      </c>
      <c r="AE15" s="215">
        <f t="shared" si="114"/>
        <v>16</v>
      </c>
      <c r="AF15" s="215">
        <f t="shared" si="114"/>
        <v>15</v>
      </c>
      <c r="AG15" s="215">
        <f t="shared" si="114"/>
        <v>6</v>
      </c>
      <c r="AH15" s="215">
        <f t="shared" si="114"/>
        <v>15</v>
      </c>
      <c r="AI15" s="215">
        <f t="shared" si="114"/>
        <v>16</v>
      </c>
      <c r="AJ15" s="215">
        <f t="shared" si="114"/>
        <v>11</v>
      </c>
      <c r="AK15" s="215">
        <f t="shared" si="114"/>
        <v>11</v>
      </c>
      <c r="AL15" s="215">
        <f t="shared" si="114"/>
        <v>9</v>
      </c>
      <c r="AM15" s="215">
        <f t="shared" ref="AM15:AN15" si="117">SUM(AM13:AM14)</f>
        <v>9</v>
      </c>
      <c r="AN15" s="215">
        <f t="shared" si="117"/>
        <v>4</v>
      </c>
      <c r="AO15" s="215">
        <f t="shared" ref="AO15" si="118">SUM(AO13:AO14)</f>
        <v>7</v>
      </c>
      <c r="AP15" s="215">
        <f t="shared" si="114"/>
        <v>9</v>
      </c>
      <c r="AQ15" s="215">
        <f t="shared" si="114"/>
        <v>0</v>
      </c>
      <c r="AR15" s="215">
        <f t="shared" si="114"/>
        <v>14</v>
      </c>
      <c r="AS15" s="215">
        <f t="shared" si="114"/>
        <v>15</v>
      </c>
      <c r="AT15" s="215">
        <f t="shared" si="114"/>
        <v>15</v>
      </c>
      <c r="AU15" s="215">
        <f t="shared" si="114"/>
        <v>15</v>
      </c>
      <c r="AV15" s="215">
        <f t="shared" si="114"/>
        <v>14</v>
      </c>
      <c r="AW15" s="215">
        <f t="shared" si="114"/>
        <v>17</v>
      </c>
      <c r="AX15" s="215">
        <f t="shared" si="114"/>
        <v>17</v>
      </c>
      <c r="AY15" s="215">
        <f t="shared" ref="AY15" si="119">SUM(AY13:AY14)</f>
        <v>17</v>
      </c>
      <c r="AZ15" s="215">
        <f t="shared" si="114"/>
        <v>17</v>
      </c>
      <c r="BA15" s="215">
        <f t="shared" si="114"/>
        <v>17</v>
      </c>
      <c r="BB15" s="215">
        <f t="shared" si="114"/>
        <v>17</v>
      </c>
      <c r="BC15" s="215">
        <f t="shared" si="114"/>
        <v>17</v>
      </c>
      <c r="BD15" s="215">
        <f t="shared" si="114"/>
        <v>20</v>
      </c>
      <c r="BE15" s="215">
        <f t="shared" si="114"/>
        <v>20</v>
      </c>
      <c r="BF15" s="215">
        <f t="shared" si="114"/>
        <v>20</v>
      </c>
      <c r="BG15" s="215">
        <f t="shared" si="114"/>
        <v>20</v>
      </c>
      <c r="BH15" s="215">
        <f t="shared" si="114"/>
        <v>20</v>
      </c>
      <c r="BI15" s="215">
        <f t="shared" si="114"/>
        <v>20</v>
      </c>
      <c r="BJ15" s="215">
        <f t="shared" si="114"/>
        <v>25</v>
      </c>
      <c r="BK15" s="215">
        <f t="shared" si="114"/>
        <v>23</v>
      </c>
      <c r="BL15" s="215">
        <f t="shared" si="114"/>
        <v>23</v>
      </c>
      <c r="BM15" s="215">
        <f t="shared" si="114"/>
        <v>23</v>
      </c>
      <c r="BN15" s="215">
        <f t="shared" si="114"/>
        <v>23</v>
      </c>
      <c r="BO15" s="215">
        <f t="shared" si="114"/>
        <v>23</v>
      </c>
      <c r="BP15" s="215">
        <f t="shared" si="114"/>
        <v>23</v>
      </c>
      <c r="BQ15" s="215">
        <f t="shared" si="114"/>
        <v>20</v>
      </c>
      <c r="BR15" s="215">
        <f t="shared" ref="BR15" si="120">SUM(BR13:BR14)</f>
        <v>20</v>
      </c>
      <c r="BS15" s="215">
        <f t="shared" ref="BS15:CS15" si="121">SUM(BS13:BS14)</f>
        <v>20</v>
      </c>
      <c r="BT15" s="215">
        <f t="shared" ref="BT15" si="122">SUM(BT13:BT14)</f>
        <v>20</v>
      </c>
      <c r="BU15" s="215">
        <f t="shared" si="121"/>
        <v>19</v>
      </c>
      <c r="BV15" s="215">
        <f t="shared" si="121"/>
        <v>19</v>
      </c>
      <c r="BW15" s="215">
        <f t="shared" si="121"/>
        <v>19</v>
      </c>
      <c r="BX15" s="215">
        <f t="shared" si="121"/>
        <v>29</v>
      </c>
      <c r="BY15" s="215">
        <f t="shared" si="121"/>
        <v>23</v>
      </c>
      <c r="BZ15" s="215">
        <f t="shared" si="121"/>
        <v>14</v>
      </c>
      <c r="CA15" s="215">
        <f t="shared" si="121"/>
        <v>14</v>
      </c>
      <c r="CB15" s="215">
        <f t="shared" si="121"/>
        <v>14</v>
      </c>
      <c r="CC15" s="215">
        <f t="shared" si="121"/>
        <v>14</v>
      </c>
      <c r="CD15" s="215">
        <f t="shared" si="121"/>
        <v>14</v>
      </c>
      <c r="CE15" s="215">
        <f t="shared" ref="CE15" si="123">SUM(CE13:CE14)</f>
        <v>14</v>
      </c>
      <c r="CF15" s="215">
        <f t="shared" si="121"/>
        <v>14</v>
      </c>
      <c r="CG15" s="215">
        <f t="shared" si="121"/>
        <v>14</v>
      </c>
      <c r="CH15" s="215">
        <f t="shared" si="121"/>
        <v>12</v>
      </c>
      <c r="CI15" s="215">
        <f t="shared" ref="CI15:CJ15" si="124">SUM(CI13:CI14)</f>
        <v>12</v>
      </c>
      <c r="CJ15" s="215">
        <f t="shared" si="124"/>
        <v>12</v>
      </c>
      <c r="CK15" s="215">
        <f t="shared" ref="CK15" si="125">SUM(CK13:CK14)</f>
        <v>12</v>
      </c>
      <c r="CL15" s="215">
        <f t="shared" si="121"/>
        <v>14</v>
      </c>
      <c r="CM15" s="215">
        <f t="shared" ref="CM15" si="126">SUM(CM13:CM14)</f>
        <v>14</v>
      </c>
      <c r="CN15" s="215">
        <f t="shared" si="121"/>
        <v>14</v>
      </c>
      <c r="CO15" s="215">
        <f t="shared" si="121"/>
        <v>14</v>
      </c>
      <c r="CP15" s="215">
        <f t="shared" si="121"/>
        <v>14</v>
      </c>
      <c r="CQ15" s="215">
        <f t="shared" ref="CQ15:CR15" si="127">SUM(CQ13:CQ14)</f>
        <v>14</v>
      </c>
      <c r="CR15" s="215">
        <f t="shared" si="127"/>
        <v>0</v>
      </c>
      <c r="CS15" s="215">
        <f t="shared" si="121"/>
        <v>12</v>
      </c>
      <c r="CT15" s="215">
        <f>CT14+CT13</f>
        <v>12</v>
      </c>
      <c r="CU15" s="215">
        <f t="shared" ref="CU15:DG15" si="128">CU14+CU13</f>
        <v>12</v>
      </c>
      <c r="CV15" s="215">
        <f t="shared" si="128"/>
        <v>14</v>
      </c>
      <c r="CW15" s="215">
        <f t="shared" si="128"/>
        <v>14</v>
      </c>
      <c r="CX15" s="215">
        <f t="shared" ref="CX15:CY15" si="129">CX14+CX13</f>
        <v>14</v>
      </c>
      <c r="CY15" s="215">
        <f t="shared" si="129"/>
        <v>14</v>
      </c>
      <c r="CZ15" s="215">
        <f t="shared" si="128"/>
        <v>14</v>
      </c>
      <c r="DA15" s="215">
        <f t="shared" si="128"/>
        <v>11</v>
      </c>
      <c r="DB15" s="215">
        <f t="shared" si="128"/>
        <v>11</v>
      </c>
      <c r="DC15" s="215">
        <f t="shared" ref="DC15" si="130">DC14+DC13</f>
        <v>11</v>
      </c>
      <c r="DD15" s="215">
        <f t="shared" si="128"/>
        <v>11</v>
      </c>
      <c r="DE15" s="215">
        <f t="shared" ref="DE15:DF15" si="131">DE14+DE13</f>
        <v>11</v>
      </c>
      <c r="DF15" s="215">
        <f t="shared" si="131"/>
        <v>11</v>
      </c>
      <c r="DG15" s="215">
        <f t="shared" si="128"/>
        <v>8</v>
      </c>
      <c r="DH15" s="215">
        <f t="shared" ref="DH15:ED15" si="132">DH14+DH13</f>
        <v>8</v>
      </c>
      <c r="DI15" s="215">
        <f t="shared" si="132"/>
        <v>8</v>
      </c>
      <c r="DJ15" s="215">
        <f t="shared" si="132"/>
        <v>0</v>
      </c>
      <c r="DK15" s="215">
        <f t="shared" si="132"/>
        <v>0</v>
      </c>
      <c r="DL15" s="215">
        <f t="shared" si="132"/>
        <v>3</v>
      </c>
      <c r="DM15" s="215">
        <f t="shared" si="132"/>
        <v>5</v>
      </c>
      <c r="DN15" s="215">
        <f t="shared" si="132"/>
        <v>5</v>
      </c>
      <c r="DO15" s="215">
        <f t="shared" si="132"/>
        <v>5</v>
      </c>
      <c r="DP15" s="215">
        <f t="shared" si="132"/>
        <v>5</v>
      </c>
      <c r="DQ15" s="215">
        <f t="shared" si="132"/>
        <v>7</v>
      </c>
      <c r="DR15" s="215">
        <f t="shared" si="132"/>
        <v>7</v>
      </c>
      <c r="DS15" s="215">
        <f t="shared" si="132"/>
        <v>7</v>
      </c>
      <c r="DT15" s="215">
        <f t="shared" si="132"/>
        <v>5</v>
      </c>
      <c r="DU15" s="215">
        <f t="shared" ref="DU15" si="133">DU14+DU13</f>
        <v>5</v>
      </c>
      <c r="DV15" s="215">
        <f t="shared" si="132"/>
        <v>9</v>
      </c>
      <c r="DW15" s="215">
        <f t="shared" si="132"/>
        <v>11</v>
      </c>
      <c r="DX15" s="215">
        <f t="shared" si="132"/>
        <v>9</v>
      </c>
      <c r="DY15" s="215">
        <f t="shared" si="132"/>
        <v>9</v>
      </c>
      <c r="DZ15" s="215">
        <f t="shared" si="132"/>
        <v>5</v>
      </c>
      <c r="EA15" s="215">
        <f t="shared" si="132"/>
        <v>5</v>
      </c>
      <c r="EB15" s="215">
        <f t="shared" si="132"/>
        <v>5</v>
      </c>
      <c r="EC15" s="215">
        <f t="shared" si="132"/>
        <v>5</v>
      </c>
      <c r="ED15" s="215">
        <f t="shared" si="132"/>
        <v>10</v>
      </c>
      <c r="EE15" s="215">
        <f t="shared" ref="EE15" si="134">EE14+EE13</f>
        <v>10</v>
      </c>
      <c r="EF15" s="215">
        <f t="shared" ref="EF15:EU15" si="135">SUM(EF13:EF14)</f>
        <v>12</v>
      </c>
      <c r="EG15" s="215">
        <f t="shared" ref="EG15:EH15" si="136">SUM(EG13:EG14)</f>
        <v>12</v>
      </c>
      <c r="EH15" s="215">
        <f t="shared" si="136"/>
        <v>12</v>
      </c>
      <c r="EI15" s="215">
        <f t="shared" si="135"/>
        <v>12</v>
      </c>
      <c r="EJ15" s="215">
        <f t="shared" ref="EJ15" si="137">SUM(EJ13:EJ14)</f>
        <v>12</v>
      </c>
      <c r="EK15" s="215">
        <f t="shared" si="135"/>
        <v>13</v>
      </c>
      <c r="EL15" s="215">
        <f t="shared" si="135"/>
        <v>13</v>
      </c>
      <c r="EM15" s="215">
        <f t="shared" si="135"/>
        <v>0</v>
      </c>
      <c r="EN15" s="215">
        <f t="shared" si="135"/>
        <v>0</v>
      </c>
      <c r="EO15" s="215">
        <f t="shared" si="135"/>
        <v>0</v>
      </c>
      <c r="EP15" s="215">
        <f t="shared" si="135"/>
        <v>0</v>
      </c>
      <c r="EQ15" s="215">
        <f t="shared" si="135"/>
        <v>0</v>
      </c>
      <c r="ER15" s="215">
        <f t="shared" si="135"/>
        <v>0</v>
      </c>
      <c r="ES15" s="215">
        <f t="shared" si="135"/>
        <v>0</v>
      </c>
      <c r="ET15" s="215">
        <f t="shared" si="135"/>
        <v>0</v>
      </c>
      <c r="EU15" s="215">
        <f t="shared" si="135"/>
        <v>0</v>
      </c>
      <c r="EV15" s="215">
        <f t="shared" ref="EV15:GO15" si="138">SUM(EV13:EV14)</f>
        <v>0</v>
      </c>
      <c r="EW15" s="215">
        <f t="shared" si="138"/>
        <v>0</v>
      </c>
      <c r="EX15" s="215">
        <f t="shared" si="138"/>
        <v>0</v>
      </c>
      <c r="EY15" s="215">
        <f t="shared" si="138"/>
        <v>0</v>
      </c>
      <c r="EZ15" s="215">
        <f t="shared" si="138"/>
        <v>0</v>
      </c>
      <c r="FA15" s="215">
        <f t="shared" si="138"/>
        <v>0</v>
      </c>
      <c r="FB15" s="215">
        <f t="shared" si="138"/>
        <v>0</v>
      </c>
      <c r="FC15" s="215">
        <f t="shared" si="138"/>
        <v>0</v>
      </c>
      <c r="FD15" s="215">
        <f t="shared" si="138"/>
        <v>0</v>
      </c>
      <c r="FE15" s="215">
        <f t="shared" si="138"/>
        <v>0</v>
      </c>
      <c r="FF15" s="215">
        <f t="shared" si="138"/>
        <v>0</v>
      </c>
      <c r="FG15" s="215">
        <f t="shared" si="138"/>
        <v>0</v>
      </c>
      <c r="FH15" s="215">
        <f t="shared" si="138"/>
        <v>0</v>
      </c>
      <c r="FI15" s="215">
        <f t="shared" si="138"/>
        <v>0</v>
      </c>
      <c r="FJ15" s="215">
        <f t="shared" si="138"/>
        <v>0</v>
      </c>
      <c r="FK15" s="215">
        <f t="shared" si="138"/>
        <v>0</v>
      </c>
      <c r="FL15" s="215">
        <f t="shared" si="138"/>
        <v>0</v>
      </c>
      <c r="FM15" s="215">
        <f t="shared" si="138"/>
        <v>0</v>
      </c>
      <c r="FN15" s="215">
        <f t="shared" si="138"/>
        <v>0</v>
      </c>
      <c r="FO15" s="215">
        <f t="shared" si="138"/>
        <v>0</v>
      </c>
      <c r="FP15" s="215">
        <f t="shared" si="138"/>
        <v>0</v>
      </c>
      <c r="FQ15" s="215">
        <f t="shared" si="138"/>
        <v>0</v>
      </c>
      <c r="FR15" s="215">
        <f t="shared" si="138"/>
        <v>0</v>
      </c>
      <c r="FS15" s="215">
        <f t="shared" si="138"/>
        <v>0</v>
      </c>
      <c r="FT15" s="215">
        <f t="shared" si="138"/>
        <v>0</v>
      </c>
      <c r="FU15" s="215">
        <f t="shared" si="138"/>
        <v>0</v>
      </c>
      <c r="FV15" s="215">
        <f t="shared" si="138"/>
        <v>0</v>
      </c>
      <c r="FW15" s="215">
        <f t="shared" si="138"/>
        <v>0</v>
      </c>
      <c r="FX15" s="215">
        <f t="shared" si="138"/>
        <v>0</v>
      </c>
      <c r="FY15" s="215">
        <f t="shared" si="138"/>
        <v>0</v>
      </c>
      <c r="FZ15" s="215">
        <f t="shared" si="138"/>
        <v>0</v>
      </c>
      <c r="GA15" s="215">
        <f t="shared" si="138"/>
        <v>0</v>
      </c>
      <c r="GB15" s="215">
        <f t="shared" si="138"/>
        <v>0</v>
      </c>
      <c r="GC15" s="215">
        <f t="shared" si="138"/>
        <v>0</v>
      </c>
      <c r="GD15" s="215">
        <f t="shared" si="138"/>
        <v>0</v>
      </c>
      <c r="GE15" s="215">
        <f t="shared" si="138"/>
        <v>0</v>
      </c>
      <c r="GF15" s="215">
        <f t="shared" si="138"/>
        <v>0</v>
      </c>
      <c r="GG15" s="215">
        <f t="shared" si="138"/>
        <v>0</v>
      </c>
      <c r="GH15" s="215">
        <f t="shared" si="138"/>
        <v>0</v>
      </c>
      <c r="GI15" s="215">
        <f t="shared" si="138"/>
        <v>0</v>
      </c>
      <c r="GJ15" s="215">
        <f t="shared" si="138"/>
        <v>0</v>
      </c>
      <c r="GK15" s="215">
        <f t="shared" si="138"/>
        <v>0</v>
      </c>
      <c r="GL15" s="215">
        <f t="shared" si="138"/>
        <v>0</v>
      </c>
      <c r="GM15" s="215">
        <f t="shared" si="138"/>
        <v>0</v>
      </c>
      <c r="GN15" s="215">
        <f t="shared" si="138"/>
        <v>0</v>
      </c>
      <c r="GO15" s="215">
        <f t="shared" si="138"/>
        <v>0</v>
      </c>
      <c r="GP15" s="215">
        <f t="shared" ref="GP15:JA15" si="139">SUM(GP13:GP14)</f>
        <v>0</v>
      </c>
      <c r="GQ15" s="215">
        <f t="shared" si="139"/>
        <v>0</v>
      </c>
      <c r="GR15" s="215">
        <f t="shared" si="139"/>
        <v>0</v>
      </c>
      <c r="GS15" s="215">
        <f t="shared" si="139"/>
        <v>0</v>
      </c>
      <c r="GT15" s="215">
        <f t="shared" si="139"/>
        <v>0</v>
      </c>
      <c r="GU15" s="215">
        <f t="shared" si="139"/>
        <v>0</v>
      </c>
      <c r="GV15" s="215">
        <f t="shared" si="139"/>
        <v>0</v>
      </c>
      <c r="GW15" s="215">
        <f t="shared" si="139"/>
        <v>0</v>
      </c>
      <c r="GX15" s="215">
        <f t="shared" si="139"/>
        <v>0</v>
      </c>
      <c r="GY15" s="215">
        <f t="shared" si="139"/>
        <v>0</v>
      </c>
      <c r="GZ15" s="215">
        <f t="shared" si="139"/>
        <v>0</v>
      </c>
      <c r="HA15" s="215">
        <f t="shared" si="139"/>
        <v>0</v>
      </c>
      <c r="HB15" s="215">
        <f t="shared" si="139"/>
        <v>0</v>
      </c>
      <c r="HC15" s="215">
        <f t="shared" si="139"/>
        <v>0</v>
      </c>
      <c r="HD15" s="215">
        <f t="shared" si="139"/>
        <v>0</v>
      </c>
      <c r="HE15" s="215">
        <f t="shared" si="139"/>
        <v>0</v>
      </c>
      <c r="HF15" s="215">
        <f t="shared" si="139"/>
        <v>0</v>
      </c>
      <c r="HG15" s="215">
        <f t="shared" si="139"/>
        <v>0</v>
      </c>
      <c r="HH15" s="215">
        <f t="shared" si="139"/>
        <v>0</v>
      </c>
      <c r="HI15" s="215">
        <f t="shared" si="139"/>
        <v>0</v>
      </c>
      <c r="HJ15" s="215">
        <f t="shared" si="139"/>
        <v>0</v>
      </c>
      <c r="HK15" s="215">
        <f t="shared" si="139"/>
        <v>0</v>
      </c>
      <c r="HL15" s="215">
        <f t="shared" si="139"/>
        <v>0</v>
      </c>
      <c r="HM15" s="215">
        <f t="shared" si="139"/>
        <v>0</v>
      </c>
      <c r="HN15" s="215">
        <f t="shared" si="139"/>
        <v>0</v>
      </c>
      <c r="HO15" s="215">
        <f t="shared" si="139"/>
        <v>0</v>
      </c>
      <c r="HP15" s="215">
        <f t="shared" si="139"/>
        <v>0</v>
      </c>
      <c r="HQ15" s="215">
        <f t="shared" si="139"/>
        <v>0</v>
      </c>
      <c r="HR15" s="215">
        <f t="shared" si="139"/>
        <v>0</v>
      </c>
      <c r="HS15" s="215">
        <f t="shared" si="139"/>
        <v>0</v>
      </c>
      <c r="HT15" s="215">
        <f t="shared" si="139"/>
        <v>0</v>
      </c>
      <c r="HU15" s="215">
        <f t="shared" si="139"/>
        <v>0</v>
      </c>
      <c r="HV15" s="215">
        <f t="shared" si="139"/>
        <v>0</v>
      </c>
      <c r="HW15" s="215">
        <f t="shared" si="139"/>
        <v>0</v>
      </c>
      <c r="HX15" s="215">
        <f t="shared" si="139"/>
        <v>0</v>
      </c>
      <c r="HY15" s="215">
        <f t="shared" si="139"/>
        <v>0</v>
      </c>
      <c r="HZ15" s="215">
        <f t="shared" si="139"/>
        <v>0</v>
      </c>
      <c r="IA15" s="215">
        <f t="shared" si="139"/>
        <v>0</v>
      </c>
      <c r="IB15" s="215">
        <f t="shared" si="139"/>
        <v>0</v>
      </c>
      <c r="IC15" s="215">
        <f t="shared" si="139"/>
        <v>0</v>
      </c>
      <c r="ID15" s="215">
        <f t="shared" si="139"/>
        <v>0</v>
      </c>
      <c r="IE15" s="215">
        <f t="shared" si="139"/>
        <v>0</v>
      </c>
      <c r="IF15" s="215">
        <f t="shared" si="139"/>
        <v>0</v>
      </c>
      <c r="IG15" s="215">
        <f t="shared" si="139"/>
        <v>0</v>
      </c>
      <c r="IH15" s="215">
        <f t="shared" si="139"/>
        <v>0</v>
      </c>
      <c r="II15" s="215">
        <f t="shared" si="139"/>
        <v>0</v>
      </c>
      <c r="IJ15" s="215">
        <f t="shared" si="139"/>
        <v>0</v>
      </c>
      <c r="IK15" s="215">
        <f t="shared" si="139"/>
        <v>0</v>
      </c>
      <c r="IL15" s="215">
        <f t="shared" si="139"/>
        <v>0</v>
      </c>
      <c r="IM15" s="215">
        <f t="shared" si="139"/>
        <v>0</v>
      </c>
      <c r="IN15" s="215">
        <f t="shared" si="139"/>
        <v>0</v>
      </c>
      <c r="IO15" s="215">
        <f t="shared" si="139"/>
        <v>0</v>
      </c>
      <c r="IP15" s="215">
        <f t="shared" si="139"/>
        <v>0</v>
      </c>
      <c r="IQ15" s="215">
        <f t="shared" si="139"/>
        <v>0</v>
      </c>
      <c r="IR15" s="215">
        <f t="shared" si="139"/>
        <v>0</v>
      </c>
      <c r="IS15" s="215">
        <f t="shared" si="139"/>
        <v>0</v>
      </c>
      <c r="IT15" s="215">
        <f t="shared" si="139"/>
        <v>0</v>
      </c>
      <c r="IU15" s="215">
        <f t="shared" si="139"/>
        <v>0</v>
      </c>
      <c r="IV15" s="215">
        <f t="shared" si="139"/>
        <v>0</v>
      </c>
      <c r="IW15" s="215">
        <f t="shared" si="139"/>
        <v>0</v>
      </c>
      <c r="IX15" s="215">
        <f t="shared" si="139"/>
        <v>0</v>
      </c>
      <c r="IY15" s="215">
        <f t="shared" si="139"/>
        <v>0</v>
      </c>
      <c r="IZ15" s="215">
        <f t="shared" si="139"/>
        <v>0</v>
      </c>
      <c r="JA15" s="215">
        <f t="shared" si="139"/>
        <v>0</v>
      </c>
      <c r="JB15" s="215">
        <f t="shared" ref="JB15:JS15" si="140">SUM(JB13:JB14)</f>
        <v>0</v>
      </c>
      <c r="JC15" s="215">
        <f t="shared" si="140"/>
        <v>0</v>
      </c>
      <c r="JD15" s="215">
        <f t="shared" si="140"/>
        <v>0</v>
      </c>
      <c r="JE15" s="215">
        <f t="shared" si="140"/>
        <v>0</v>
      </c>
      <c r="JF15" s="215">
        <f t="shared" si="140"/>
        <v>0</v>
      </c>
      <c r="JG15" s="215">
        <f t="shared" si="140"/>
        <v>0</v>
      </c>
      <c r="JH15" s="215">
        <f t="shared" si="140"/>
        <v>0</v>
      </c>
      <c r="JI15" s="215">
        <f t="shared" si="140"/>
        <v>0</v>
      </c>
      <c r="JJ15" s="215">
        <f t="shared" si="140"/>
        <v>0</v>
      </c>
      <c r="JK15" s="215">
        <f t="shared" si="140"/>
        <v>0</v>
      </c>
      <c r="JL15" s="215">
        <f t="shared" si="140"/>
        <v>0</v>
      </c>
      <c r="JM15" s="215">
        <f t="shared" si="140"/>
        <v>0</v>
      </c>
      <c r="JN15" s="215">
        <f t="shared" si="140"/>
        <v>0</v>
      </c>
      <c r="JO15" s="215">
        <f t="shared" si="140"/>
        <v>0</v>
      </c>
      <c r="JP15" s="215">
        <f t="shared" si="140"/>
        <v>0</v>
      </c>
      <c r="JQ15" s="215">
        <f t="shared" si="140"/>
        <v>0</v>
      </c>
      <c r="JR15" s="215">
        <f t="shared" si="140"/>
        <v>0</v>
      </c>
      <c r="JS15" s="258">
        <f t="shared" si="140"/>
        <v>0</v>
      </c>
    </row>
    <row r="16" spans="2:279" ht="15" customHeight="1">
      <c r="B16" s="1071">
        <v>4</v>
      </c>
      <c r="C16" s="1074" t="s">
        <v>335</v>
      </c>
      <c r="D16" s="1068" t="s">
        <v>409</v>
      </c>
      <c r="E16" s="212" t="s">
        <v>329</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3">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72"/>
      <c r="C17" s="1075"/>
      <c r="D17" s="1069"/>
      <c r="E17" s="47" t="s">
        <v>333</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0">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73"/>
      <c r="C18" s="1076"/>
      <c r="D18" s="1070"/>
      <c r="E18" s="214" t="s">
        <v>156</v>
      </c>
      <c r="F18" s="215">
        <f t="shared" ref="F18:BQ18" si="141">SUM(F16:F17)</f>
        <v>0</v>
      </c>
      <c r="G18" s="215">
        <f t="shared" si="141"/>
        <v>0</v>
      </c>
      <c r="H18" s="215">
        <f t="shared" si="141"/>
        <v>0</v>
      </c>
      <c r="I18" s="215">
        <f t="shared" si="141"/>
        <v>0</v>
      </c>
      <c r="J18" s="215">
        <f t="shared" si="141"/>
        <v>0</v>
      </c>
      <c r="K18" s="215">
        <f t="shared" si="141"/>
        <v>0</v>
      </c>
      <c r="L18" s="215">
        <f t="shared" si="141"/>
        <v>0</v>
      </c>
      <c r="M18" s="215">
        <f t="shared" si="141"/>
        <v>0</v>
      </c>
      <c r="N18" s="215">
        <f t="shared" si="141"/>
        <v>0</v>
      </c>
      <c r="O18" s="215">
        <f t="shared" si="141"/>
        <v>0</v>
      </c>
      <c r="P18" s="215">
        <f t="shared" si="141"/>
        <v>0</v>
      </c>
      <c r="Q18" s="215">
        <f t="shared" si="141"/>
        <v>0</v>
      </c>
      <c r="R18" s="215">
        <f t="shared" si="141"/>
        <v>0</v>
      </c>
      <c r="S18" s="215">
        <f t="shared" si="141"/>
        <v>0</v>
      </c>
      <c r="T18" s="215">
        <f t="shared" si="141"/>
        <v>0</v>
      </c>
      <c r="U18" s="215">
        <f t="shared" si="141"/>
        <v>0</v>
      </c>
      <c r="V18" s="215">
        <f t="shared" si="141"/>
        <v>0</v>
      </c>
      <c r="W18" s="215">
        <f t="shared" si="141"/>
        <v>0</v>
      </c>
      <c r="X18" s="215">
        <f t="shared" si="141"/>
        <v>0</v>
      </c>
      <c r="Y18" s="215">
        <f t="shared" si="141"/>
        <v>1</v>
      </c>
      <c r="Z18" s="215">
        <f t="shared" si="141"/>
        <v>1</v>
      </c>
      <c r="AA18" s="215">
        <f t="shared" si="141"/>
        <v>7</v>
      </c>
      <c r="AB18" s="215">
        <f t="shared" ref="AB18:AC18" si="142">SUM(AB16:AB17)</f>
        <v>9</v>
      </c>
      <c r="AC18" s="215">
        <f t="shared" si="142"/>
        <v>9</v>
      </c>
      <c r="AD18" s="215">
        <f t="shared" ref="AD18" si="143">SUM(AD16:AD17)</f>
        <v>8</v>
      </c>
      <c r="AE18" s="215">
        <f t="shared" si="141"/>
        <v>9</v>
      </c>
      <c r="AF18" s="215">
        <f t="shared" si="141"/>
        <v>13</v>
      </c>
      <c r="AG18" s="215">
        <f t="shared" si="141"/>
        <v>9</v>
      </c>
      <c r="AH18" s="215">
        <f t="shared" si="141"/>
        <v>15</v>
      </c>
      <c r="AI18" s="215">
        <f t="shared" si="141"/>
        <v>16</v>
      </c>
      <c r="AJ18" s="215">
        <f t="shared" si="141"/>
        <v>15</v>
      </c>
      <c r="AK18" s="215">
        <f t="shared" si="141"/>
        <v>15</v>
      </c>
      <c r="AL18" s="215">
        <f t="shared" si="141"/>
        <v>16</v>
      </c>
      <c r="AM18" s="215">
        <f t="shared" si="141"/>
        <v>18</v>
      </c>
      <c r="AN18" s="215">
        <f t="shared" ref="AN18" si="144">SUM(AN16:AN17)</f>
        <v>19</v>
      </c>
      <c r="AO18" s="215">
        <f t="shared" si="141"/>
        <v>19</v>
      </c>
      <c r="AP18" s="215">
        <f t="shared" si="141"/>
        <v>19</v>
      </c>
      <c r="AQ18" s="215">
        <f t="shared" si="141"/>
        <v>0</v>
      </c>
      <c r="AR18" s="215">
        <f t="shared" si="141"/>
        <v>18</v>
      </c>
      <c r="AS18" s="215">
        <f t="shared" si="141"/>
        <v>18</v>
      </c>
      <c r="AT18" s="215">
        <f t="shared" si="141"/>
        <v>18</v>
      </c>
      <c r="AU18" s="215">
        <f t="shared" si="141"/>
        <v>18</v>
      </c>
      <c r="AV18" s="215">
        <f t="shared" si="141"/>
        <v>18</v>
      </c>
      <c r="AW18" s="215">
        <f t="shared" si="141"/>
        <v>18</v>
      </c>
      <c r="AX18" s="215">
        <f t="shared" si="141"/>
        <v>18</v>
      </c>
      <c r="AY18" s="215">
        <f t="shared" ref="AY18" si="145">SUM(AY16:AY17)</f>
        <v>18</v>
      </c>
      <c r="AZ18" s="215">
        <f t="shared" si="141"/>
        <v>21</v>
      </c>
      <c r="BA18" s="215">
        <f t="shared" si="141"/>
        <v>21</v>
      </c>
      <c r="BB18" s="215">
        <f t="shared" si="141"/>
        <v>21</v>
      </c>
      <c r="BC18" s="215">
        <f t="shared" si="141"/>
        <v>21</v>
      </c>
      <c r="BD18" s="215">
        <f t="shared" si="141"/>
        <v>19</v>
      </c>
      <c r="BE18" s="215">
        <f t="shared" si="141"/>
        <v>20</v>
      </c>
      <c r="BF18" s="215">
        <f t="shared" si="141"/>
        <v>19</v>
      </c>
      <c r="BG18" s="215">
        <f t="shared" si="141"/>
        <v>19</v>
      </c>
      <c r="BH18" s="215">
        <f t="shared" si="141"/>
        <v>18</v>
      </c>
      <c r="BI18" s="215">
        <f t="shared" si="141"/>
        <v>18</v>
      </c>
      <c r="BJ18" s="215">
        <f t="shared" si="141"/>
        <v>15</v>
      </c>
      <c r="BK18" s="215">
        <f t="shared" si="141"/>
        <v>16</v>
      </c>
      <c r="BL18" s="215">
        <f t="shared" si="141"/>
        <v>18</v>
      </c>
      <c r="BM18" s="215">
        <f t="shared" si="141"/>
        <v>18</v>
      </c>
      <c r="BN18" s="215">
        <f t="shared" si="141"/>
        <v>25</v>
      </c>
      <c r="BO18" s="215">
        <f t="shared" si="141"/>
        <v>22</v>
      </c>
      <c r="BP18" s="215">
        <f t="shared" si="141"/>
        <v>22</v>
      </c>
      <c r="BQ18" s="215">
        <f t="shared" si="141"/>
        <v>22</v>
      </c>
      <c r="BR18" s="215">
        <f t="shared" ref="BR18" si="146">SUM(BR16:BR17)</f>
        <v>22</v>
      </c>
      <c r="BS18" s="215">
        <f t="shared" ref="BS18:CS18" si="147">SUM(BS16:BS17)</f>
        <v>22</v>
      </c>
      <c r="BT18" s="215">
        <f t="shared" ref="BT18" si="148">SUM(BT16:BT17)</f>
        <v>22</v>
      </c>
      <c r="BU18" s="215">
        <f t="shared" si="147"/>
        <v>9</v>
      </c>
      <c r="BV18" s="215">
        <f t="shared" si="147"/>
        <v>19</v>
      </c>
      <c r="BW18" s="215">
        <f t="shared" si="147"/>
        <v>23</v>
      </c>
      <c r="BX18" s="215">
        <f t="shared" si="147"/>
        <v>23</v>
      </c>
      <c r="BY18" s="215">
        <f t="shared" si="147"/>
        <v>21</v>
      </c>
      <c r="BZ18" s="215">
        <f t="shared" si="147"/>
        <v>21</v>
      </c>
      <c r="CA18" s="215">
        <f t="shared" si="147"/>
        <v>17</v>
      </c>
      <c r="CB18" s="215">
        <f t="shared" si="147"/>
        <v>17</v>
      </c>
      <c r="CC18" s="215">
        <f t="shared" si="147"/>
        <v>17</v>
      </c>
      <c r="CD18" s="215">
        <f t="shared" si="147"/>
        <v>16</v>
      </c>
      <c r="CE18" s="215">
        <f t="shared" ref="CE18" si="149">SUM(CE16:CE17)</f>
        <v>16</v>
      </c>
      <c r="CF18" s="215">
        <f t="shared" si="147"/>
        <v>16</v>
      </c>
      <c r="CG18" s="215">
        <f t="shared" si="147"/>
        <v>16</v>
      </c>
      <c r="CH18" s="215">
        <f t="shared" si="147"/>
        <v>13</v>
      </c>
      <c r="CI18" s="215">
        <f t="shared" ref="CI18:CJ18" si="150">SUM(CI16:CI17)</f>
        <v>13</v>
      </c>
      <c r="CJ18" s="215">
        <f t="shared" si="150"/>
        <v>13</v>
      </c>
      <c r="CK18" s="215">
        <f t="shared" ref="CK18" si="151">SUM(CK16:CK17)</f>
        <v>13</v>
      </c>
      <c r="CL18" s="215">
        <f t="shared" si="147"/>
        <v>13</v>
      </c>
      <c r="CM18" s="215">
        <f t="shared" ref="CM18" si="152">SUM(CM16:CM17)</f>
        <v>13</v>
      </c>
      <c r="CN18" s="215">
        <f t="shared" si="147"/>
        <v>16</v>
      </c>
      <c r="CO18" s="215">
        <f t="shared" si="147"/>
        <v>16</v>
      </c>
      <c r="CP18" s="215">
        <f t="shared" si="147"/>
        <v>16</v>
      </c>
      <c r="CQ18" s="215">
        <f t="shared" ref="CQ18" si="153">SUM(CQ16:CQ17)</f>
        <v>16</v>
      </c>
      <c r="CR18" s="215">
        <f t="shared" si="147"/>
        <v>16</v>
      </c>
      <c r="CS18" s="215">
        <f t="shared" si="147"/>
        <v>14</v>
      </c>
      <c r="CT18" s="215">
        <f>CT17+CT16</f>
        <v>14</v>
      </c>
      <c r="CU18" s="215">
        <f t="shared" ref="CU18:DH18" si="154">CU17+CU16</f>
        <v>17</v>
      </c>
      <c r="CV18" s="215">
        <f t="shared" si="154"/>
        <v>11</v>
      </c>
      <c r="CW18" s="215">
        <f t="shared" si="154"/>
        <v>8</v>
      </c>
      <c r="CX18" s="215">
        <f t="shared" ref="CX18:CY18" si="155">CX17+CX16</f>
        <v>8</v>
      </c>
      <c r="CY18" s="215">
        <f t="shared" si="155"/>
        <v>8</v>
      </c>
      <c r="CZ18" s="215">
        <f t="shared" si="154"/>
        <v>13</v>
      </c>
      <c r="DA18" s="215">
        <f t="shared" si="154"/>
        <v>12</v>
      </c>
      <c r="DB18" s="215">
        <f t="shared" si="154"/>
        <v>12</v>
      </c>
      <c r="DC18" s="215">
        <f t="shared" ref="DC18" si="156">DC17+DC16</f>
        <v>12</v>
      </c>
      <c r="DD18" s="215">
        <f t="shared" si="154"/>
        <v>9</v>
      </c>
      <c r="DE18" s="215">
        <f t="shared" ref="DE18:DF18" si="157">DE17+DE16</f>
        <v>9</v>
      </c>
      <c r="DF18" s="215">
        <f t="shared" si="157"/>
        <v>9</v>
      </c>
      <c r="DG18" s="215">
        <f t="shared" si="154"/>
        <v>11</v>
      </c>
      <c r="DH18" s="215">
        <f t="shared" si="154"/>
        <v>10</v>
      </c>
      <c r="DI18" s="215">
        <f t="shared" ref="DI18:FT18" si="158">SUM(DI16:DI17)</f>
        <v>10</v>
      </c>
      <c r="DJ18" s="215">
        <f t="shared" si="158"/>
        <v>6</v>
      </c>
      <c r="DK18" s="215">
        <f t="shared" ref="DK18" si="159">SUM(DK16:DK17)</f>
        <v>0</v>
      </c>
      <c r="DL18" s="215">
        <f t="shared" si="158"/>
        <v>0</v>
      </c>
      <c r="DM18" s="215">
        <f t="shared" si="158"/>
        <v>5</v>
      </c>
      <c r="DN18" s="215">
        <f t="shared" si="158"/>
        <v>5</v>
      </c>
      <c r="DO18" s="215">
        <f t="shared" si="158"/>
        <v>10</v>
      </c>
      <c r="DP18" s="215">
        <f t="shared" si="158"/>
        <v>13</v>
      </c>
      <c r="DQ18" s="215">
        <f t="shared" si="158"/>
        <v>13</v>
      </c>
      <c r="DR18" s="215">
        <f t="shared" si="158"/>
        <v>13</v>
      </c>
      <c r="DS18" s="215">
        <f t="shared" si="158"/>
        <v>9</v>
      </c>
      <c r="DT18" s="215">
        <f t="shared" si="158"/>
        <v>13</v>
      </c>
      <c r="DU18" s="215">
        <f t="shared" ref="DU18" si="160">SUM(DU16:DU17)</f>
        <v>13</v>
      </c>
      <c r="DV18" s="215">
        <f t="shared" si="158"/>
        <v>12</v>
      </c>
      <c r="DW18" s="215">
        <f t="shared" si="158"/>
        <v>12</v>
      </c>
      <c r="DX18" s="215">
        <f t="shared" si="158"/>
        <v>11</v>
      </c>
      <c r="DY18" s="215">
        <f t="shared" si="158"/>
        <v>11</v>
      </c>
      <c r="DZ18" s="215">
        <f t="shared" si="158"/>
        <v>13</v>
      </c>
      <c r="EA18" s="215">
        <f t="shared" si="158"/>
        <v>13</v>
      </c>
      <c r="EB18" s="215">
        <f t="shared" si="158"/>
        <v>13</v>
      </c>
      <c r="EC18" s="215">
        <f t="shared" si="158"/>
        <v>13</v>
      </c>
      <c r="ED18" s="215">
        <f t="shared" si="158"/>
        <v>13</v>
      </c>
      <c r="EE18" s="215">
        <f t="shared" ref="EE18" si="161">SUM(EE16:EE17)</f>
        <v>13</v>
      </c>
      <c r="EF18" s="215">
        <f t="shared" si="158"/>
        <v>13</v>
      </c>
      <c r="EG18" s="215">
        <f t="shared" ref="EG18" si="162">SUM(EG16:EG17)</f>
        <v>11</v>
      </c>
      <c r="EH18" s="215">
        <f t="shared" si="158"/>
        <v>11</v>
      </c>
      <c r="EI18" s="215">
        <f t="shared" si="158"/>
        <v>8</v>
      </c>
      <c r="EJ18" s="215">
        <f t="shared" si="158"/>
        <v>8</v>
      </c>
      <c r="EK18" s="215">
        <f t="shared" si="158"/>
        <v>9</v>
      </c>
      <c r="EL18" s="215">
        <f t="shared" si="158"/>
        <v>7</v>
      </c>
      <c r="EM18" s="215">
        <f t="shared" si="158"/>
        <v>0</v>
      </c>
      <c r="EN18" s="215">
        <f t="shared" si="158"/>
        <v>0</v>
      </c>
      <c r="EO18" s="215">
        <f t="shared" si="158"/>
        <v>0</v>
      </c>
      <c r="EP18" s="215">
        <f t="shared" si="158"/>
        <v>0</v>
      </c>
      <c r="EQ18" s="215">
        <f t="shared" si="158"/>
        <v>0</v>
      </c>
      <c r="ER18" s="215">
        <f t="shared" si="158"/>
        <v>0</v>
      </c>
      <c r="ES18" s="215">
        <f t="shared" si="158"/>
        <v>0</v>
      </c>
      <c r="ET18" s="215">
        <f t="shared" si="158"/>
        <v>0</v>
      </c>
      <c r="EU18" s="215">
        <f t="shared" si="158"/>
        <v>0</v>
      </c>
      <c r="EV18" s="215">
        <f t="shared" si="158"/>
        <v>0</v>
      </c>
      <c r="EW18" s="215">
        <f t="shared" si="158"/>
        <v>0</v>
      </c>
      <c r="EX18" s="215">
        <f t="shared" si="158"/>
        <v>0</v>
      </c>
      <c r="EY18" s="215">
        <f t="shared" si="158"/>
        <v>0</v>
      </c>
      <c r="EZ18" s="215">
        <f t="shared" si="158"/>
        <v>0</v>
      </c>
      <c r="FA18" s="215">
        <f t="shared" si="158"/>
        <v>0</v>
      </c>
      <c r="FB18" s="215">
        <f t="shared" si="158"/>
        <v>0</v>
      </c>
      <c r="FC18" s="215">
        <f t="shared" si="158"/>
        <v>0</v>
      </c>
      <c r="FD18" s="215">
        <f t="shared" si="158"/>
        <v>0</v>
      </c>
      <c r="FE18" s="215">
        <f t="shared" si="158"/>
        <v>0</v>
      </c>
      <c r="FF18" s="215">
        <f t="shared" si="158"/>
        <v>0</v>
      </c>
      <c r="FG18" s="215">
        <f t="shared" si="158"/>
        <v>0</v>
      </c>
      <c r="FH18" s="215">
        <f t="shared" si="158"/>
        <v>0</v>
      </c>
      <c r="FI18" s="215">
        <f t="shared" si="158"/>
        <v>0</v>
      </c>
      <c r="FJ18" s="215">
        <f t="shared" si="158"/>
        <v>0</v>
      </c>
      <c r="FK18" s="215">
        <f t="shared" si="158"/>
        <v>0</v>
      </c>
      <c r="FL18" s="215">
        <f t="shared" si="158"/>
        <v>0</v>
      </c>
      <c r="FM18" s="215">
        <f t="shared" si="158"/>
        <v>0</v>
      </c>
      <c r="FN18" s="215">
        <f t="shared" si="158"/>
        <v>0</v>
      </c>
      <c r="FO18" s="215">
        <f t="shared" si="158"/>
        <v>0</v>
      </c>
      <c r="FP18" s="215">
        <f t="shared" si="158"/>
        <v>0</v>
      </c>
      <c r="FQ18" s="215">
        <f t="shared" si="158"/>
        <v>0</v>
      </c>
      <c r="FR18" s="215">
        <f t="shared" si="158"/>
        <v>0</v>
      </c>
      <c r="FS18" s="215">
        <f t="shared" si="158"/>
        <v>0</v>
      </c>
      <c r="FT18" s="215">
        <f t="shared" si="158"/>
        <v>0</v>
      </c>
      <c r="FU18" s="215">
        <f t="shared" ref="FU18:IF18" si="163">SUM(FU16:FU17)</f>
        <v>0</v>
      </c>
      <c r="FV18" s="215">
        <f t="shared" si="163"/>
        <v>0</v>
      </c>
      <c r="FW18" s="215">
        <f t="shared" si="163"/>
        <v>0</v>
      </c>
      <c r="FX18" s="215">
        <f t="shared" si="163"/>
        <v>0</v>
      </c>
      <c r="FY18" s="215">
        <f t="shared" si="163"/>
        <v>0</v>
      </c>
      <c r="FZ18" s="215">
        <f t="shared" si="163"/>
        <v>0</v>
      </c>
      <c r="GA18" s="215">
        <f t="shared" si="163"/>
        <v>0</v>
      </c>
      <c r="GB18" s="215">
        <f t="shared" si="163"/>
        <v>0</v>
      </c>
      <c r="GC18" s="215">
        <f t="shared" si="163"/>
        <v>0</v>
      </c>
      <c r="GD18" s="215">
        <f t="shared" si="163"/>
        <v>0</v>
      </c>
      <c r="GE18" s="215">
        <f t="shared" si="163"/>
        <v>0</v>
      </c>
      <c r="GF18" s="215">
        <f t="shared" si="163"/>
        <v>0</v>
      </c>
      <c r="GG18" s="215">
        <f t="shared" si="163"/>
        <v>0</v>
      </c>
      <c r="GH18" s="215">
        <f t="shared" si="163"/>
        <v>0</v>
      </c>
      <c r="GI18" s="215">
        <f t="shared" si="163"/>
        <v>0</v>
      </c>
      <c r="GJ18" s="215">
        <f t="shared" si="163"/>
        <v>0</v>
      </c>
      <c r="GK18" s="215">
        <f t="shared" si="163"/>
        <v>0</v>
      </c>
      <c r="GL18" s="215">
        <f t="shared" si="163"/>
        <v>0</v>
      </c>
      <c r="GM18" s="215">
        <f t="shared" si="163"/>
        <v>0</v>
      </c>
      <c r="GN18" s="215">
        <f t="shared" si="163"/>
        <v>0</v>
      </c>
      <c r="GO18" s="215">
        <f t="shared" si="163"/>
        <v>0</v>
      </c>
      <c r="GP18" s="215">
        <f t="shared" si="163"/>
        <v>0</v>
      </c>
      <c r="GQ18" s="215">
        <f t="shared" si="163"/>
        <v>0</v>
      </c>
      <c r="GR18" s="215">
        <f t="shared" si="163"/>
        <v>0</v>
      </c>
      <c r="GS18" s="215">
        <f t="shared" si="163"/>
        <v>0</v>
      </c>
      <c r="GT18" s="215">
        <f t="shared" si="163"/>
        <v>0</v>
      </c>
      <c r="GU18" s="215">
        <f t="shared" si="163"/>
        <v>0</v>
      </c>
      <c r="GV18" s="215">
        <f t="shared" si="163"/>
        <v>0</v>
      </c>
      <c r="GW18" s="215">
        <f t="shared" si="163"/>
        <v>0</v>
      </c>
      <c r="GX18" s="215">
        <f t="shared" si="163"/>
        <v>0</v>
      </c>
      <c r="GY18" s="215">
        <f t="shared" si="163"/>
        <v>0</v>
      </c>
      <c r="GZ18" s="215">
        <f t="shared" si="163"/>
        <v>0</v>
      </c>
      <c r="HA18" s="215">
        <f t="shared" si="163"/>
        <v>0</v>
      </c>
      <c r="HB18" s="215">
        <f t="shared" si="163"/>
        <v>0</v>
      </c>
      <c r="HC18" s="215">
        <f t="shared" si="163"/>
        <v>0</v>
      </c>
      <c r="HD18" s="215">
        <f t="shared" si="163"/>
        <v>0</v>
      </c>
      <c r="HE18" s="215">
        <f t="shared" si="163"/>
        <v>0</v>
      </c>
      <c r="HF18" s="215">
        <f t="shared" si="163"/>
        <v>0</v>
      </c>
      <c r="HG18" s="215">
        <f t="shared" si="163"/>
        <v>0</v>
      </c>
      <c r="HH18" s="215">
        <f t="shared" si="163"/>
        <v>0</v>
      </c>
      <c r="HI18" s="215">
        <f t="shared" si="163"/>
        <v>0</v>
      </c>
      <c r="HJ18" s="215">
        <f t="shared" si="163"/>
        <v>0</v>
      </c>
      <c r="HK18" s="215">
        <f t="shared" si="163"/>
        <v>0</v>
      </c>
      <c r="HL18" s="215">
        <f t="shared" si="163"/>
        <v>0</v>
      </c>
      <c r="HM18" s="215">
        <f t="shared" si="163"/>
        <v>0</v>
      </c>
      <c r="HN18" s="215">
        <f t="shared" si="163"/>
        <v>0</v>
      </c>
      <c r="HO18" s="215">
        <f t="shared" si="163"/>
        <v>0</v>
      </c>
      <c r="HP18" s="215">
        <f t="shared" si="163"/>
        <v>0</v>
      </c>
      <c r="HQ18" s="215">
        <f t="shared" si="163"/>
        <v>0</v>
      </c>
      <c r="HR18" s="215">
        <f t="shared" si="163"/>
        <v>0</v>
      </c>
      <c r="HS18" s="215">
        <f t="shared" si="163"/>
        <v>0</v>
      </c>
      <c r="HT18" s="215">
        <f t="shared" si="163"/>
        <v>0</v>
      </c>
      <c r="HU18" s="215">
        <f t="shared" si="163"/>
        <v>0</v>
      </c>
      <c r="HV18" s="215">
        <f t="shared" si="163"/>
        <v>0</v>
      </c>
      <c r="HW18" s="215">
        <f t="shared" si="163"/>
        <v>0</v>
      </c>
      <c r="HX18" s="215">
        <f t="shared" si="163"/>
        <v>0</v>
      </c>
      <c r="HY18" s="215">
        <f t="shared" si="163"/>
        <v>0</v>
      </c>
      <c r="HZ18" s="215">
        <f t="shared" si="163"/>
        <v>0</v>
      </c>
      <c r="IA18" s="215">
        <f t="shared" si="163"/>
        <v>0</v>
      </c>
      <c r="IB18" s="215">
        <f t="shared" si="163"/>
        <v>0</v>
      </c>
      <c r="IC18" s="215">
        <f t="shared" si="163"/>
        <v>0</v>
      </c>
      <c r="ID18" s="215">
        <f t="shared" si="163"/>
        <v>0</v>
      </c>
      <c r="IE18" s="215">
        <f t="shared" si="163"/>
        <v>0</v>
      </c>
      <c r="IF18" s="215">
        <f t="shared" si="163"/>
        <v>0</v>
      </c>
      <c r="IG18" s="215">
        <f t="shared" ref="IG18:JS18" si="164">SUM(IG16:IG17)</f>
        <v>0</v>
      </c>
      <c r="IH18" s="215">
        <f t="shared" si="164"/>
        <v>0</v>
      </c>
      <c r="II18" s="215">
        <f t="shared" si="164"/>
        <v>0</v>
      </c>
      <c r="IJ18" s="215">
        <f t="shared" si="164"/>
        <v>0</v>
      </c>
      <c r="IK18" s="215">
        <f t="shared" si="164"/>
        <v>0</v>
      </c>
      <c r="IL18" s="215">
        <f t="shared" si="164"/>
        <v>0</v>
      </c>
      <c r="IM18" s="215">
        <f t="shared" si="164"/>
        <v>0</v>
      </c>
      <c r="IN18" s="215">
        <f t="shared" si="164"/>
        <v>0</v>
      </c>
      <c r="IO18" s="215">
        <f t="shared" si="164"/>
        <v>0</v>
      </c>
      <c r="IP18" s="215">
        <f t="shared" si="164"/>
        <v>0</v>
      </c>
      <c r="IQ18" s="215">
        <f t="shared" si="164"/>
        <v>0</v>
      </c>
      <c r="IR18" s="215">
        <f t="shared" si="164"/>
        <v>0</v>
      </c>
      <c r="IS18" s="215">
        <f t="shared" si="164"/>
        <v>0</v>
      </c>
      <c r="IT18" s="215">
        <f t="shared" si="164"/>
        <v>0</v>
      </c>
      <c r="IU18" s="215">
        <f t="shared" si="164"/>
        <v>0</v>
      </c>
      <c r="IV18" s="215">
        <f t="shared" si="164"/>
        <v>0</v>
      </c>
      <c r="IW18" s="215">
        <f t="shared" si="164"/>
        <v>0</v>
      </c>
      <c r="IX18" s="215">
        <f t="shared" si="164"/>
        <v>0</v>
      </c>
      <c r="IY18" s="215">
        <f t="shared" si="164"/>
        <v>0</v>
      </c>
      <c r="IZ18" s="215">
        <f t="shared" si="164"/>
        <v>0</v>
      </c>
      <c r="JA18" s="215">
        <f t="shared" si="164"/>
        <v>0</v>
      </c>
      <c r="JB18" s="215">
        <f t="shared" si="164"/>
        <v>0</v>
      </c>
      <c r="JC18" s="215">
        <f t="shared" si="164"/>
        <v>0</v>
      </c>
      <c r="JD18" s="215">
        <f t="shared" si="164"/>
        <v>0</v>
      </c>
      <c r="JE18" s="215">
        <f t="shared" si="164"/>
        <v>0</v>
      </c>
      <c r="JF18" s="215">
        <f t="shared" si="164"/>
        <v>0</v>
      </c>
      <c r="JG18" s="215">
        <f t="shared" si="164"/>
        <v>0</v>
      </c>
      <c r="JH18" s="215">
        <f t="shared" si="164"/>
        <v>0</v>
      </c>
      <c r="JI18" s="215">
        <f t="shared" si="164"/>
        <v>0</v>
      </c>
      <c r="JJ18" s="215">
        <f t="shared" si="164"/>
        <v>0</v>
      </c>
      <c r="JK18" s="215">
        <f t="shared" si="164"/>
        <v>0</v>
      </c>
      <c r="JL18" s="215">
        <f t="shared" si="164"/>
        <v>0</v>
      </c>
      <c r="JM18" s="215">
        <f t="shared" si="164"/>
        <v>0</v>
      </c>
      <c r="JN18" s="215">
        <f t="shared" si="164"/>
        <v>0</v>
      </c>
      <c r="JO18" s="215">
        <f t="shared" si="164"/>
        <v>0</v>
      </c>
      <c r="JP18" s="215">
        <f t="shared" si="164"/>
        <v>0</v>
      </c>
      <c r="JQ18" s="215">
        <f t="shared" si="164"/>
        <v>0</v>
      </c>
      <c r="JR18" s="215">
        <f t="shared" si="164"/>
        <v>0</v>
      </c>
      <c r="JS18" s="258">
        <f t="shared" si="164"/>
        <v>0</v>
      </c>
    </row>
    <row r="19" spans="2:279" ht="15" customHeight="1">
      <c r="B19" s="1071">
        <v>5</v>
      </c>
      <c r="C19" s="1074" t="s">
        <v>378</v>
      </c>
      <c r="D19" s="1068" t="s">
        <v>409</v>
      </c>
      <c r="E19" s="212" t="s">
        <v>329</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72"/>
      <c r="C20" s="1075"/>
      <c r="D20" s="1069"/>
      <c r="E20" s="47" t="s">
        <v>333</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73"/>
      <c r="C21" s="1076"/>
      <c r="D21" s="1070"/>
      <c r="E21" s="214" t="s">
        <v>156</v>
      </c>
      <c r="F21" s="215">
        <f t="shared" ref="F21:BQ21" si="165">SUM(F19:F20)</f>
        <v>0</v>
      </c>
      <c r="G21" s="215">
        <f t="shared" si="165"/>
        <v>0</v>
      </c>
      <c r="H21" s="215">
        <f t="shared" si="165"/>
        <v>0</v>
      </c>
      <c r="I21" s="215">
        <f t="shared" si="165"/>
        <v>0</v>
      </c>
      <c r="J21" s="215">
        <f t="shared" si="165"/>
        <v>0</v>
      </c>
      <c r="K21" s="215">
        <f t="shared" si="165"/>
        <v>0</v>
      </c>
      <c r="L21" s="215">
        <f t="shared" si="165"/>
        <v>0</v>
      </c>
      <c r="M21" s="215">
        <f t="shared" si="165"/>
        <v>0</v>
      </c>
      <c r="N21" s="215">
        <f t="shared" si="165"/>
        <v>0</v>
      </c>
      <c r="O21" s="215">
        <f t="shared" si="165"/>
        <v>0</v>
      </c>
      <c r="P21" s="215">
        <f t="shared" si="165"/>
        <v>0</v>
      </c>
      <c r="Q21" s="215">
        <f t="shared" si="165"/>
        <v>0</v>
      </c>
      <c r="R21" s="215">
        <f t="shared" si="165"/>
        <v>0</v>
      </c>
      <c r="S21" s="215">
        <f t="shared" si="165"/>
        <v>0</v>
      </c>
      <c r="T21" s="215">
        <f t="shared" si="165"/>
        <v>0</v>
      </c>
      <c r="U21" s="215">
        <f t="shared" si="165"/>
        <v>0</v>
      </c>
      <c r="V21" s="215">
        <f t="shared" si="165"/>
        <v>0</v>
      </c>
      <c r="W21" s="215">
        <f t="shared" si="165"/>
        <v>0</v>
      </c>
      <c r="X21" s="215">
        <f t="shared" si="165"/>
        <v>0</v>
      </c>
      <c r="Y21" s="215">
        <f t="shared" si="165"/>
        <v>0</v>
      </c>
      <c r="Z21" s="215">
        <f t="shared" si="165"/>
        <v>0</v>
      </c>
      <c r="AA21" s="215">
        <f t="shared" si="165"/>
        <v>0</v>
      </c>
      <c r="AB21" s="215">
        <f t="shared" si="165"/>
        <v>0</v>
      </c>
      <c r="AC21" s="215">
        <f t="shared" si="165"/>
        <v>0</v>
      </c>
      <c r="AD21" s="215">
        <f t="shared" si="165"/>
        <v>0</v>
      </c>
      <c r="AE21" s="215">
        <f t="shared" si="165"/>
        <v>0</v>
      </c>
      <c r="AF21" s="215">
        <f t="shared" si="165"/>
        <v>0</v>
      </c>
      <c r="AG21" s="215">
        <f t="shared" si="165"/>
        <v>0</v>
      </c>
      <c r="AH21" s="215">
        <f t="shared" si="165"/>
        <v>0</v>
      </c>
      <c r="AI21" s="215">
        <f t="shared" si="165"/>
        <v>0</v>
      </c>
      <c r="AJ21" s="215">
        <f t="shared" si="165"/>
        <v>0</v>
      </c>
      <c r="AK21" s="215">
        <f t="shared" si="165"/>
        <v>0</v>
      </c>
      <c r="AL21" s="215">
        <f t="shared" si="165"/>
        <v>0</v>
      </c>
      <c r="AM21" s="215">
        <f t="shared" si="165"/>
        <v>0</v>
      </c>
      <c r="AN21" s="215">
        <f t="shared" si="165"/>
        <v>0</v>
      </c>
      <c r="AO21" s="215">
        <f t="shared" si="165"/>
        <v>0</v>
      </c>
      <c r="AP21" s="215">
        <f t="shared" si="165"/>
        <v>0</v>
      </c>
      <c r="AQ21" s="215">
        <f t="shared" si="165"/>
        <v>0</v>
      </c>
      <c r="AR21" s="215">
        <f t="shared" si="165"/>
        <v>0</v>
      </c>
      <c r="AS21" s="215">
        <f t="shared" si="165"/>
        <v>0</v>
      </c>
      <c r="AT21" s="215">
        <f t="shared" si="165"/>
        <v>0</v>
      </c>
      <c r="AU21" s="215">
        <f t="shared" si="165"/>
        <v>0</v>
      </c>
      <c r="AV21" s="215">
        <f t="shared" si="165"/>
        <v>0</v>
      </c>
      <c r="AW21" s="215">
        <f t="shared" si="165"/>
        <v>0</v>
      </c>
      <c r="AX21" s="215">
        <f t="shared" si="165"/>
        <v>8</v>
      </c>
      <c r="AY21" s="215">
        <f t="shared" si="165"/>
        <v>8</v>
      </c>
      <c r="AZ21" s="215">
        <f t="shared" si="165"/>
        <v>8</v>
      </c>
      <c r="BA21" s="215">
        <f t="shared" si="165"/>
        <v>8</v>
      </c>
      <c r="BB21" s="215">
        <f t="shared" si="165"/>
        <v>6</v>
      </c>
      <c r="BC21" s="215">
        <f t="shared" si="165"/>
        <v>6</v>
      </c>
      <c r="BD21" s="215">
        <f t="shared" si="165"/>
        <v>6</v>
      </c>
      <c r="BE21" s="215">
        <f t="shared" si="165"/>
        <v>6</v>
      </c>
      <c r="BF21" s="215">
        <f t="shared" si="165"/>
        <v>6</v>
      </c>
      <c r="BG21" s="215">
        <f t="shared" si="165"/>
        <v>6</v>
      </c>
      <c r="BH21" s="215">
        <f t="shared" si="165"/>
        <v>6</v>
      </c>
      <c r="BI21" s="215">
        <f t="shared" si="165"/>
        <v>6</v>
      </c>
      <c r="BJ21" s="215">
        <f t="shared" si="165"/>
        <v>6</v>
      </c>
      <c r="BK21" s="215">
        <f t="shared" si="165"/>
        <v>6</v>
      </c>
      <c r="BL21" s="215">
        <f t="shared" si="165"/>
        <v>0</v>
      </c>
      <c r="BM21" s="215">
        <f t="shared" si="165"/>
        <v>0</v>
      </c>
      <c r="BN21" s="215">
        <f t="shared" si="165"/>
        <v>0</v>
      </c>
      <c r="BO21" s="215">
        <f t="shared" si="165"/>
        <v>0</v>
      </c>
      <c r="BP21" s="215">
        <f t="shared" si="165"/>
        <v>0</v>
      </c>
      <c r="BQ21" s="215">
        <f t="shared" si="165"/>
        <v>0</v>
      </c>
      <c r="BR21" s="215">
        <f t="shared" ref="BR21" si="166">SUM(BR19:BR20)</f>
        <v>0</v>
      </c>
      <c r="BS21" s="215">
        <f t="shared" ref="BS21:CS21" si="167">SUM(BS19:BS20)</f>
        <v>0</v>
      </c>
      <c r="BT21" s="215">
        <f t="shared" si="167"/>
        <v>0</v>
      </c>
      <c r="BU21" s="215">
        <f t="shared" si="167"/>
        <v>0</v>
      </c>
      <c r="BV21" s="215">
        <f t="shared" si="167"/>
        <v>0</v>
      </c>
      <c r="BW21" s="215">
        <f t="shared" si="167"/>
        <v>0</v>
      </c>
      <c r="BX21" s="215">
        <f t="shared" si="167"/>
        <v>3</v>
      </c>
      <c r="BY21" s="215">
        <f t="shared" si="167"/>
        <v>0</v>
      </c>
      <c r="BZ21" s="215">
        <f t="shared" si="167"/>
        <v>0</v>
      </c>
      <c r="CA21" s="215">
        <f t="shared" si="167"/>
        <v>0</v>
      </c>
      <c r="CB21" s="215">
        <f t="shared" si="167"/>
        <v>0</v>
      </c>
      <c r="CC21" s="215">
        <f t="shared" si="167"/>
        <v>0</v>
      </c>
      <c r="CD21" s="215">
        <f t="shared" si="167"/>
        <v>0</v>
      </c>
      <c r="CE21" s="215">
        <f t="shared" ref="CE21" si="168">SUM(CE19:CE20)</f>
        <v>0</v>
      </c>
      <c r="CF21" s="215">
        <f t="shared" si="167"/>
        <v>0</v>
      </c>
      <c r="CG21" s="215">
        <f t="shared" si="167"/>
        <v>0</v>
      </c>
      <c r="CH21" s="215">
        <f t="shared" si="167"/>
        <v>0</v>
      </c>
      <c r="CI21" s="215">
        <f t="shared" si="167"/>
        <v>0</v>
      </c>
      <c r="CJ21" s="215">
        <f t="shared" si="167"/>
        <v>0</v>
      </c>
      <c r="CK21" s="215">
        <f t="shared" si="167"/>
        <v>0</v>
      </c>
      <c r="CL21" s="215">
        <f t="shared" si="167"/>
        <v>0</v>
      </c>
      <c r="CM21" s="215">
        <f t="shared" ref="CM21" si="169">SUM(CM19:CM20)</f>
        <v>0</v>
      </c>
      <c r="CN21" s="215">
        <f t="shared" si="167"/>
        <v>0</v>
      </c>
      <c r="CO21" s="215">
        <f t="shared" si="167"/>
        <v>0</v>
      </c>
      <c r="CP21" s="215">
        <f t="shared" si="167"/>
        <v>0</v>
      </c>
      <c r="CQ21" s="215">
        <f t="shared" ref="CQ21" si="170">SUM(CQ19:CQ20)</f>
        <v>0</v>
      </c>
      <c r="CR21" s="215">
        <f t="shared" si="167"/>
        <v>0</v>
      </c>
      <c r="CS21" s="215">
        <f t="shared" si="167"/>
        <v>0</v>
      </c>
      <c r="CT21" s="215">
        <f>CT20+CT19</f>
        <v>0</v>
      </c>
      <c r="CU21" s="215">
        <f t="shared" ref="CU21:DH21" si="171">CU20+CU19</f>
        <v>0</v>
      </c>
      <c r="CV21" s="215">
        <f t="shared" si="171"/>
        <v>0</v>
      </c>
      <c r="CW21" s="215">
        <f t="shared" si="171"/>
        <v>0</v>
      </c>
      <c r="CX21" s="215">
        <f t="shared" ref="CX21:CY21" si="172">CX20+CX19</f>
        <v>0</v>
      </c>
      <c r="CY21" s="215">
        <f t="shared" si="172"/>
        <v>0</v>
      </c>
      <c r="CZ21" s="215">
        <f t="shared" si="171"/>
        <v>0</v>
      </c>
      <c r="DA21" s="215">
        <f t="shared" si="171"/>
        <v>0</v>
      </c>
      <c r="DB21" s="215">
        <f t="shared" si="171"/>
        <v>0</v>
      </c>
      <c r="DC21" s="215">
        <f t="shared" si="171"/>
        <v>0</v>
      </c>
      <c r="DD21" s="215">
        <f t="shared" ref="DD21:DE21" si="173">DD20+DD19</f>
        <v>0</v>
      </c>
      <c r="DE21" s="215">
        <f t="shared" si="173"/>
        <v>0</v>
      </c>
      <c r="DF21" s="215">
        <f t="shared" ref="DF21" si="174">DF20+DF19</f>
        <v>0</v>
      </c>
      <c r="DG21" s="215">
        <f t="shared" si="171"/>
        <v>0</v>
      </c>
      <c r="DH21" s="215">
        <f t="shared" si="171"/>
        <v>0</v>
      </c>
      <c r="DI21" s="215">
        <f t="shared" ref="DI21" si="175">DI20+DI19</f>
        <v>0</v>
      </c>
      <c r="DJ21" s="215">
        <f t="shared" ref="DJ21:FT21" si="176">SUM(DJ19:DJ20)</f>
        <v>0</v>
      </c>
      <c r="DK21" s="215">
        <f t="shared" ref="DK21" si="177">SUM(DK19:DK20)</f>
        <v>0</v>
      </c>
      <c r="DL21" s="215">
        <f t="shared" si="176"/>
        <v>0</v>
      </c>
      <c r="DM21" s="215">
        <f t="shared" si="176"/>
        <v>0</v>
      </c>
      <c r="DN21" s="215">
        <f t="shared" si="176"/>
        <v>0</v>
      </c>
      <c r="DO21" s="215">
        <f t="shared" si="176"/>
        <v>0</v>
      </c>
      <c r="DP21" s="215">
        <f t="shared" si="176"/>
        <v>0</v>
      </c>
      <c r="DQ21" s="215">
        <f t="shared" si="176"/>
        <v>0</v>
      </c>
      <c r="DR21" s="215">
        <f t="shared" si="176"/>
        <v>0</v>
      </c>
      <c r="DS21" s="215">
        <f t="shared" si="176"/>
        <v>0</v>
      </c>
      <c r="DT21" s="215">
        <f t="shared" si="176"/>
        <v>0</v>
      </c>
      <c r="DU21" s="215">
        <f t="shared" si="176"/>
        <v>0</v>
      </c>
      <c r="DV21" s="215">
        <f t="shared" si="176"/>
        <v>0</v>
      </c>
      <c r="DW21" s="215">
        <f t="shared" si="176"/>
        <v>0</v>
      </c>
      <c r="DX21" s="215">
        <f t="shared" si="176"/>
        <v>0</v>
      </c>
      <c r="DY21" s="215">
        <f t="shared" si="176"/>
        <v>0</v>
      </c>
      <c r="DZ21" s="215">
        <f t="shared" si="176"/>
        <v>0</v>
      </c>
      <c r="EA21" s="215">
        <f t="shared" si="176"/>
        <v>0</v>
      </c>
      <c r="EB21" s="215">
        <f t="shared" si="176"/>
        <v>0</v>
      </c>
      <c r="EC21" s="215">
        <f t="shared" ref="EC21" si="178">SUM(EC19:EC20)</f>
        <v>0</v>
      </c>
      <c r="ED21" s="215">
        <f t="shared" si="176"/>
        <v>0</v>
      </c>
      <c r="EE21" s="215">
        <f t="shared" si="176"/>
        <v>0</v>
      </c>
      <c r="EF21" s="215">
        <f t="shared" si="176"/>
        <v>0</v>
      </c>
      <c r="EG21" s="215">
        <f t="shared" si="176"/>
        <v>0</v>
      </c>
      <c r="EH21" s="215">
        <f t="shared" si="176"/>
        <v>0</v>
      </c>
      <c r="EI21" s="215">
        <f t="shared" si="176"/>
        <v>0</v>
      </c>
      <c r="EJ21" s="215">
        <f t="shared" si="176"/>
        <v>0</v>
      </c>
      <c r="EK21" s="215">
        <f t="shared" si="176"/>
        <v>0</v>
      </c>
      <c r="EL21" s="215">
        <f t="shared" si="176"/>
        <v>0</v>
      </c>
      <c r="EM21" s="215">
        <f t="shared" si="176"/>
        <v>0</v>
      </c>
      <c r="EN21" s="215">
        <f t="shared" si="176"/>
        <v>0</v>
      </c>
      <c r="EO21" s="215">
        <f t="shared" si="176"/>
        <v>0</v>
      </c>
      <c r="EP21" s="215">
        <f t="shared" si="176"/>
        <v>0</v>
      </c>
      <c r="EQ21" s="215">
        <f t="shared" si="176"/>
        <v>0</v>
      </c>
      <c r="ER21" s="215">
        <f t="shared" si="176"/>
        <v>0</v>
      </c>
      <c r="ES21" s="215">
        <f t="shared" si="176"/>
        <v>0</v>
      </c>
      <c r="ET21" s="215">
        <f t="shared" si="176"/>
        <v>0</v>
      </c>
      <c r="EU21" s="215">
        <f t="shared" si="176"/>
        <v>0</v>
      </c>
      <c r="EV21" s="215">
        <f t="shared" si="176"/>
        <v>0</v>
      </c>
      <c r="EW21" s="215">
        <f t="shared" si="176"/>
        <v>0</v>
      </c>
      <c r="EX21" s="215">
        <f t="shared" si="176"/>
        <v>0</v>
      </c>
      <c r="EY21" s="215">
        <f t="shared" si="176"/>
        <v>0</v>
      </c>
      <c r="EZ21" s="215">
        <f t="shared" si="176"/>
        <v>0</v>
      </c>
      <c r="FA21" s="215">
        <f t="shared" si="176"/>
        <v>0</v>
      </c>
      <c r="FB21" s="215">
        <f t="shared" si="176"/>
        <v>0</v>
      </c>
      <c r="FC21" s="215">
        <f t="shared" si="176"/>
        <v>0</v>
      </c>
      <c r="FD21" s="215">
        <f t="shared" si="176"/>
        <v>0</v>
      </c>
      <c r="FE21" s="215">
        <f t="shared" si="176"/>
        <v>0</v>
      </c>
      <c r="FF21" s="215">
        <f t="shared" si="176"/>
        <v>0</v>
      </c>
      <c r="FG21" s="215">
        <f t="shared" si="176"/>
        <v>0</v>
      </c>
      <c r="FH21" s="215">
        <f t="shared" si="176"/>
        <v>0</v>
      </c>
      <c r="FI21" s="215">
        <f t="shared" si="176"/>
        <v>0</v>
      </c>
      <c r="FJ21" s="215">
        <f t="shared" si="176"/>
        <v>0</v>
      </c>
      <c r="FK21" s="215">
        <f t="shared" si="176"/>
        <v>0</v>
      </c>
      <c r="FL21" s="215">
        <f t="shared" si="176"/>
        <v>0</v>
      </c>
      <c r="FM21" s="215">
        <f t="shared" si="176"/>
        <v>0</v>
      </c>
      <c r="FN21" s="215">
        <f t="shared" si="176"/>
        <v>0</v>
      </c>
      <c r="FO21" s="215">
        <f t="shared" si="176"/>
        <v>0</v>
      </c>
      <c r="FP21" s="215">
        <f t="shared" si="176"/>
        <v>0</v>
      </c>
      <c r="FQ21" s="215">
        <f t="shared" si="176"/>
        <v>0</v>
      </c>
      <c r="FR21" s="215">
        <f t="shared" si="176"/>
        <v>0</v>
      </c>
      <c r="FS21" s="215">
        <f t="shared" si="176"/>
        <v>0</v>
      </c>
      <c r="FT21" s="215">
        <f t="shared" si="176"/>
        <v>0</v>
      </c>
      <c r="FU21" s="215">
        <f t="shared" ref="FU21:IF21" si="179">SUM(FU19:FU20)</f>
        <v>0</v>
      </c>
      <c r="FV21" s="215">
        <f t="shared" si="179"/>
        <v>0</v>
      </c>
      <c r="FW21" s="215">
        <f t="shared" si="179"/>
        <v>0</v>
      </c>
      <c r="FX21" s="215">
        <f t="shared" si="179"/>
        <v>0</v>
      </c>
      <c r="FY21" s="215">
        <f t="shared" si="179"/>
        <v>0</v>
      </c>
      <c r="FZ21" s="215">
        <f t="shared" si="179"/>
        <v>0</v>
      </c>
      <c r="GA21" s="215">
        <f t="shared" si="179"/>
        <v>0</v>
      </c>
      <c r="GB21" s="215">
        <f t="shared" si="179"/>
        <v>0</v>
      </c>
      <c r="GC21" s="215">
        <f t="shared" si="179"/>
        <v>0</v>
      </c>
      <c r="GD21" s="215">
        <f t="shared" si="179"/>
        <v>0</v>
      </c>
      <c r="GE21" s="215">
        <f t="shared" si="179"/>
        <v>0</v>
      </c>
      <c r="GF21" s="215">
        <f t="shared" si="179"/>
        <v>0</v>
      </c>
      <c r="GG21" s="215">
        <f t="shared" si="179"/>
        <v>0</v>
      </c>
      <c r="GH21" s="215">
        <f t="shared" si="179"/>
        <v>0</v>
      </c>
      <c r="GI21" s="215">
        <f t="shared" si="179"/>
        <v>0</v>
      </c>
      <c r="GJ21" s="215">
        <f t="shared" si="179"/>
        <v>0</v>
      </c>
      <c r="GK21" s="215">
        <f t="shared" si="179"/>
        <v>0</v>
      </c>
      <c r="GL21" s="215">
        <f t="shared" si="179"/>
        <v>0</v>
      </c>
      <c r="GM21" s="215">
        <f t="shared" si="179"/>
        <v>0</v>
      </c>
      <c r="GN21" s="215">
        <f t="shared" si="179"/>
        <v>0</v>
      </c>
      <c r="GO21" s="215">
        <f t="shared" si="179"/>
        <v>0</v>
      </c>
      <c r="GP21" s="215">
        <f t="shared" si="179"/>
        <v>0</v>
      </c>
      <c r="GQ21" s="215">
        <f t="shared" si="179"/>
        <v>0</v>
      </c>
      <c r="GR21" s="215">
        <f t="shared" si="179"/>
        <v>0</v>
      </c>
      <c r="GS21" s="215">
        <f t="shared" si="179"/>
        <v>0</v>
      </c>
      <c r="GT21" s="215">
        <f t="shared" si="179"/>
        <v>0</v>
      </c>
      <c r="GU21" s="215">
        <f t="shared" si="179"/>
        <v>0</v>
      </c>
      <c r="GV21" s="215">
        <f t="shared" si="179"/>
        <v>0</v>
      </c>
      <c r="GW21" s="215">
        <f t="shared" si="179"/>
        <v>0</v>
      </c>
      <c r="GX21" s="215">
        <f t="shared" si="179"/>
        <v>0</v>
      </c>
      <c r="GY21" s="215">
        <f t="shared" si="179"/>
        <v>0</v>
      </c>
      <c r="GZ21" s="215">
        <f t="shared" si="179"/>
        <v>0</v>
      </c>
      <c r="HA21" s="215">
        <f t="shared" si="179"/>
        <v>0</v>
      </c>
      <c r="HB21" s="215">
        <f t="shared" si="179"/>
        <v>0</v>
      </c>
      <c r="HC21" s="215">
        <f t="shared" si="179"/>
        <v>0</v>
      </c>
      <c r="HD21" s="215">
        <f t="shared" si="179"/>
        <v>0</v>
      </c>
      <c r="HE21" s="215">
        <f t="shared" si="179"/>
        <v>0</v>
      </c>
      <c r="HF21" s="215">
        <f t="shared" si="179"/>
        <v>0</v>
      </c>
      <c r="HG21" s="215">
        <f t="shared" si="179"/>
        <v>0</v>
      </c>
      <c r="HH21" s="215">
        <f t="shared" si="179"/>
        <v>0</v>
      </c>
      <c r="HI21" s="215">
        <f t="shared" si="179"/>
        <v>0</v>
      </c>
      <c r="HJ21" s="215">
        <f t="shared" si="179"/>
        <v>0</v>
      </c>
      <c r="HK21" s="215">
        <f t="shared" si="179"/>
        <v>0</v>
      </c>
      <c r="HL21" s="215">
        <f t="shared" si="179"/>
        <v>0</v>
      </c>
      <c r="HM21" s="215">
        <f t="shared" si="179"/>
        <v>0</v>
      </c>
      <c r="HN21" s="215">
        <f t="shared" si="179"/>
        <v>0</v>
      </c>
      <c r="HO21" s="215">
        <f t="shared" si="179"/>
        <v>0</v>
      </c>
      <c r="HP21" s="215">
        <f t="shared" si="179"/>
        <v>0</v>
      </c>
      <c r="HQ21" s="215">
        <f t="shared" si="179"/>
        <v>0</v>
      </c>
      <c r="HR21" s="215">
        <f t="shared" si="179"/>
        <v>0</v>
      </c>
      <c r="HS21" s="215">
        <f t="shared" si="179"/>
        <v>0</v>
      </c>
      <c r="HT21" s="215">
        <f t="shared" si="179"/>
        <v>0</v>
      </c>
      <c r="HU21" s="215">
        <f t="shared" si="179"/>
        <v>0</v>
      </c>
      <c r="HV21" s="215">
        <f t="shared" si="179"/>
        <v>0</v>
      </c>
      <c r="HW21" s="215">
        <f t="shared" si="179"/>
        <v>0</v>
      </c>
      <c r="HX21" s="215">
        <f t="shared" si="179"/>
        <v>0</v>
      </c>
      <c r="HY21" s="215">
        <f t="shared" si="179"/>
        <v>0</v>
      </c>
      <c r="HZ21" s="215">
        <f t="shared" si="179"/>
        <v>0</v>
      </c>
      <c r="IA21" s="215">
        <f t="shared" si="179"/>
        <v>0</v>
      </c>
      <c r="IB21" s="215">
        <f t="shared" si="179"/>
        <v>0</v>
      </c>
      <c r="IC21" s="215">
        <f t="shared" si="179"/>
        <v>0</v>
      </c>
      <c r="ID21" s="215">
        <f t="shared" si="179"/>
        <v>0</v>
      </c>
      <c r="IE21" s="215">
        <f t="shared" si="179"/>
        <v>0</v>
      </c>
      <c r="IF21" s="215">
        <f t="shared" si="179"/>
        <v>0</v>
      </c>
      <c r="IG21" s="215">
        <f t="shared" ref="IG21:JS21" si="180">SUM(IG19:IG20)</f>
        <v>0</v>
      </c>
      <c r="IH21" s="215">
        <f t="shared" si="180"/>
        <v>0</v>
      </c>
      <c r="II21" s="215">
        <f t="shared" si="180"/>
        <v>0</v>
      </c>
      <c r="IJ21" s="215">
        <f t="shared" si="180"/>
        <v>0</v>
      </c>
      <c r="IK21" s="215">
        <f t="shared" si="180"/>
        <v>0</v>
      </c>
      <c r="IL21" s="215">
        <f t="shared" si="180"/>
        <v>0</v>
      </c>
      <c r="IM21" s="215">
        <f t="shared" si="180"/>
        <v>0</v>
      </c>
      <c r="IN21" s="215">
        <f t="shared" si="180"/>
        <v>0</v>
      </c>
      <c r="IO21" s="215">
        <f t="shared" si="180"/>
        <v>0</v>
      </c>
      <c r="IP21" s="215">
        <f t="shared" si="180"/>
        <v>0</v>
      </c>
      <c r="IQ21" s="215">
        <f t="shared" si="180"/>
        <v>0</v>
      </c>
      <c r="IR21" s="215">
        <f t="shared" si="180"/>
        <v>0</v>
      </c>
      <c r="IS21" s="215">
        <f t="shared" si="180"/>
        <v>0</v>
      </c>
      <c r="IT21" s="215">
        <f t="shared" si="180"/>
        <v>0</v>
      </c>
      <c r="IU21" s="215">
        <f t="shared" si="180"/>
        <v>0</v>
      </c>
      <c r="IV21" s="215">
        <f t="shared" si="180"/>
        <v>0</v>
      </c>
      <c r="IW21" s="215">
        <f t="shared" si="180"/>
        <v>0</v>
      </c>
      <c r="IX21" s="215">
        <f t="shared" si="180"/>
        <v>0</v>
      </c>
      <c r="IY21" s="215">
        <f t="shared" si="180"/>
        <v>0</v>
      </c>
      <c r="IZ21" s="215">
        <f t="shared" si="180"/>
        <v>0</v>
      </c>
      <c r="JA21" s="215">
        <f t="shared" si="180"/>
        <v>0</v>
      </c>
      <c r="JB21" s="215">
        <f t="shared" si="180"/>
        <v>0</v>
      </c>
      <c r="JC21" s="215">
        <f t="shared" si="180"/>
        <v>0</v>
      </c>
      <c r="JD21" s="215">
        <f t="shared" si="180"/>
        <v>0</v>
      </c>
      <c r="JE21" s="215">
        <f t="shared" si="180"/>
        <v>0</v>
      </c>
      <c r="JF21" s="215">
        <f t="shared" si="180"/>
        <v>0</v>
      </c>
      <c r="JG21" s="215">
        <f t="shared" si="180"/>
        <v>0</v>
      </c>
      <c r="JH21" s="215">
        <f t="shared" si="180"/>
        <v>0</v>
      </c>
      <c r="JI21" s="215">
        <f t="shared" si="180"/>
        <v>0</v>
      </c>
      <c r="JJ21" s="215">
        <f t="shared" si="180"/>
        <v>0</v>
      </c>
      <c r="JK21" s="215">
        <f t="shared" si="180"/>
        <v>0</v>
      </c>
      <c r="JL21" s="215">
        <f t="shared" si="180"/>
        <v>0</v>
      </c>
      <c r="JM21" s="215">
        <f t="shared" si="180"/>
        <v>0</v>
      </c>
      <c r="JN21" s="215">
        <f t="shared" si="180"/>
        <v>0</v>
      </c>
      <c r="JO21" s="215">
        <f t="shared" si="180"/>
        <v>0</v>
      </c>
      <c r="JP21" s="215">
        <f t="shared" si="180"/>
        <v>0</v>
      </c>
      <c r="JQ21" s="215">
        <f t="shared" si="180"/>
        <v>0</v>
      </c>
      <c r="JR21" s="215">
        <f t="shared" si="180"/>
        <v>0</v>
      </c>
      <c r="JS21" s="258">
        <f t="shared" si="180"/>
        <v>0</v>
      </c>
    </row>
    <row r="22" spans="2:279" ht="15" customHeight="1">
      <c r="B22" s="1071">
        <v>6</v>
      </c>
      <c r="C22" s="1074" t="s">
        <v>384</v>
      </c>
      <c r="D22" s="1068" t="s">
        <v>409</v>
      </c>
      <c r="E22" s="212" t="s">
        <v>329</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72"/>
      <c r="C23" s="1075"/>
      <c r="D23" s="1069"/>
      <c r="E23" s="47" t="s">
        <v>333</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73"/>
      <c r="C24" s="1076"/>
      <c r="D24" s="1070"/>
      <c r="E24" s="214" t="s">
        <v>156</v>
      </c>
      <c r="F24" s="215">
        <f t="shared" ref="F24:BQ24" si="181">SUM(F22:F23)</f>
        <v>0</v>
      </c>
      <c r="G24" s="215">
        <f t="shared" si="181"/>
        <v>0</v>
      </c>
      <c r="H24" s="215">
        <f t="shared" si="181"/>
        <v>0</v>
      </c>
      <c r="I24" s="215">
        <f t="shared" si="181"/>
        <v>0</v>
      </c>
      <c r="J24" s="215">
        <f t="shared" si="181"/>
        <v>0</v>
      </c>
      <c r="K24" s="215">
        <f t="shared" si="181"/>
        <v>0</v>
      </c>
      <c r="L24" s="215">
        <f t="shared" si="181"/>
        <v>0</v>
      </c>
      <c r="M24" s="215">
        <f t="shared" si="181"/>
        <v>0</v>
      </c>
      <c r="N24" s="215">
        <f t="shared" si="181"/>
        <v>0</v>
      </c>
      <c r="O24" s="215">
        <f t="shared" si="181"/>
        <v>0</v>
      </c>
      <c r="P24" s="215">
        <f t="shared" si="181"/>
        <v>0</v>
      </c>
      <c r="Q24" s="215">
        <f t="shared" si="181"/>
        <v>0</v>
      </c>
      <c r="R24" s="215">
        <f t="shared" si="181"/>
        <v>0</v>
      </c>
      <c r="S24" s="215">
        <f t="shared" si="181"/>
        <v>0</v>
      </c>
      <c r="T24" s="215">
        <f t="shared" si="181"/>
        <v>0</v>
      </c>
      <c r="U24" s="215">
        <f t="shared" si="181"/>
        <v>0</v>
      </c>
      <c r="V24" s="215">
        <f t="shared" si="181"/>
        <v>0</v>
      </c>
      <c r="W24" s="215">
        <f t="shared" si="181"/>
        <v>0</v>
      </c>
      <c r="X24" s="215">
        <f t="shared" si="181"/>
        <v>0</v>
      </c>
      <c r="Y24" s="215">
        <f t="shared" si="181"/>
        <v>0</v>
      </c>
      <c r="Z24" s="215">
        <f t="shared" si="181"/>
        <v>0</v>
      </c>
      <c r="AA24" s="215">
        <f t="shared" si="181"/>
        <v>0</v>
      </c>
      <c r="AB24" s="215">
        <f t="shared" si="181"/>
        <v>0</v>
      </c>
      <c r="AC24" s="215">
        <f t="shared" si="181"/>
        <v>0</v>
      </c>
      <c r="AD24" s="215">
        <f t="shared" si="181"/>
        <v>0</v>
      </c>
      <c r="AE24" s="215">
        <f t="shared" si="181"/>
        <v>0</v>
      </c>
      <c r="AF24" s="215">
        <f t="shared" si="181"/>
        <v>0</v>
      </c>
      <c r="AG24" s="215">
        <f t="shared" si="181"/>
        <v>0</v>
      </c>
      <c r="AH24" s="215">
        <f t="shared" si="181"/>
        <v>0</v>
      </c>
      <c r="AI24" s="215">
        <f t="shared" si="181"/>
        <v>0</v>
      </c>
      <c r="AJ24" s="215">
        <f t="shared" si="181"/>
        <v>0</v>
      </c>
      <c r="AK24" s="215">
        <f t="shared" si="181"/>
        <v>0</v>
      </c>
      <c r="AL24" s="215">
        <f t="shared" si="181"/>
        <v>0</v>
      </c>
      <c r="AM24" s="215">
        <f t="shared" si="181"/>
        <v>0</v>
      </c>
      <c r="AN24" s="215">
        <f t="shared" si="181"/>
        <v>0</v>
      </c>
      <c r="AO24" s="215">
        <f t="shared" si="181"/>
        <v>0</v>
      </c>
      <c r="AP24" s="215">
        <f t="shared" si="181"/>
        <v>0</v>
      </c>
      <c r="AQ24" s="215">
        <f t="shared" si="181"/>
        <v>0</v>
      </c>
      <c r="AR24" s="215">
        <f t="shared" si="181"/>
        <v>0</v>
      </c>
      <c r="AS24" s="215">
        <f t="shared" si="181"/>
        <v>0</v>
      </c>
      <c r="AT24" s="215">
        <f t="shared" si="181"/>
        <v>0</v>
      </c>
      <c r="AU24" s="215">
        <f t="shared" si="181"/>
        <v>0</v>
      </c>
      <c r="AV24" s="215">
        <f t="shared" si="181"/>
        <v>0</v>
      </c>
      <c r="AW24" s="215">
        <f t="shared" si="181"/>
        <v>0</v>
      </c>
      <c r="AX24" s="215">
        <f t="shared" si="181"/>
        <v>0</v>
      </c>
      <c r="AY24" s="215">
        <f t="shared" si="181"/>
        <v>0</v>
      </c>
      <c r="AZ24" s="215">
        <f t="shared" si="181"/>
        <v>0</v>
      </c>
      <c r="BA24" s="215">
        <f t="shared" si="181"/>
        <v>0</v>
      </c>
      <c r="BB24" s="215">
        <f t="shared" si="181"/>
        <v>0</v>
      </c>
      <c r="BC24" s="215">
        <f t="shared" si="181"/>
        <v>0</v>
      </c>
      <c r="BD24" s="215">
        <f t="shared" si="181"/>
        <v>0</v>
      </c>
      <c r="BE24" s="215">
        <f t="shared" si="181"/>
        <v>0</v>
      </c>
      <c r="BF24" s="215">
        <f t="shared" si="181"/>
        <v>0</v>
      </c>
      <c r="BG24" s="215">
        <f t="shared" si="181"/>
        <v>6</v>
      </c>
      <c r="BH24" s="215">
        <f t="shared" si="181"/>
        <v>6</v>
      </c>
      <c r="BI24" s="215">
        <f t="shared" si="181"/>
        <v>5</v>
      </c>
      <c r="BJ24" s="215">
        <f t="shared" si="181"/>
        <v>5</v>
      </c>
      <c r="BK24" s="215">
        <f t="shared" si="181"/>
        <v>0</v>
      </c>
      <c r="BL24" s="215">
        <f t="shared" si="181"/>
        <v>5</v>
      </c>
      <c r="BM24" s="215">
        <f t="shared" si="181"/>
        <v>5</v>
      </c>
      <c r="BN24" s="215">
        <f t="shared" si="181"/>
        <v>10</v>
      </c>
      <c r="BO24" s="215">
        <f t="shared" si="181"/>
        <v>9</v>
      </c>
      <c r="BP24" s="215">
        <f t="shared" si="181"/>
        <v>0</v>
      </c>
      <c r="BQ24" s="215">
        <f t="shared" si="181"/>
        <v>9</v>
      </c>
      <c r="BR24" s="215">
        <f t="shared" ref="BR24" si="182">SUM(BR22:BR23)</f>
        <v>9</v>
      </c>
      <c r="BS24" s="215">
        <f t="shared" ref="BS24:CS24" si="183">SUM(BS22:BS23)</f>
        <v>9</v>
      </c>
      <c r="BT24" s="215">
        <f t="shared" si="183"/>
        <v>15</v>
      </c>
      <c r="BU24" s="215">
        <f t="shared" si="183"/>
        <v>15</v>
      </c>
      <c r="BV24" s="215">
        <f t="shared" si="183"/>
        <v>15</v>
      </c>
      <c r="BW24" s="215">
        <f t="shared" si="183"/>
        <v>16</v>
      </c>
      <c r="BX24" s="215">
        <f t="shared" si="183"/>
        <v>6</v>
      </c>
      <c r="BY24" s="215">
        <f t="shared" si="183"/>
        <v>0</v>
      </c>
      <c r="BZ24" s="215">
        <f t="shared" si="183"/>
        <v>18</v>
      </c>
      <c r="CA24" s="215">
        <f t="shared" si="183"/>
        <v>18</v>
      </c>
      <c r="CB24" s="215">
        <f t="shared" si="183"/>
        <v>18</v>
      </c>
      <c r="CC24" s="215">
        <f t="shared" si="183"/>
        <v>18</v>
      </c>
      <c r="CD24" s="215">
        <f t="shared" si="183"/>
        <v>18</v>
      </c>
      <c r="CE24" s="215">
        <f t="shared" si="183"/>
        <v>14</v>
      </c>
      <c r="CF24" s="215">
        <f t="shared" si="183"/>
        <v>17</v>
      </c>
      <c r="CG24" s="215">
        <f t="shared" si="183"/>
        <v>14</v>
      </c>
      <c r="CH24" s="215">
        <f t="shared" si="183"/>
        <v>16</v>
      </c>
      <c r="CI24" s="215">
        <f t="shared" si="183"/>
        <v>17</v>
      </c>
      <c r="CJ24" s="215">
        <f t="shared" si="183"/>
        <v>17</v>
      </c>
      <c r="CK24" s="215">
        <f t="shared" si="183"/>
        <v>17</v>
      </c>
      <c r="CL24" s="215">
        <f t="shared" si="183"/>
        <v>17</v>
      </c>
      <c r="CM24" s="215">
        <f t="shared" ref="CM24" si="184">SUM(CM22:CM23)</f>
        <v>17</v>
      </c>
      <c r="CN24" s="215">
        <f t="shared" si="183"/>
        <v>15</v>
      </c>
      <c r="CO24" s="215">
        <f t="shared" ref="CO24" si="185">SUM(CO22:CO23)</f>
        <v>15</v>
      </c>
      <c r="CP24" s="215">
        <f t="shared" si="183"/>
        <v>17</v>
      </c>
      <c r="CQ24" s="215">
        <f t="shared" ref="CQ24" si="186">SUM(CQ22:CQ23)</f>
        <v>17</v>
      </c>
      <c r="CR24" s="215">
        <f t="shared" si="183"/>
        <v>0</v>
      </c>
      <c r="CS24" s="215">
        <f t="shared" si="183"/>
        <v>0</v>
      </c>
      <c r="CT24" s="215">
        <f>CT23+CT22</f>
        <v>16</v>
      </c>
      <c r="CU24" s="215">
        <f t="shared" ref="CU24:DH24" si="187">CU23+CU22</f>
        <v>16</v>
      </c>
      <c r="CV24" s="215">
        <f t="shared" ref="CV24" si="188">CV23+CV22</f>
        <v>16</v>
      </c>
      <c r="CW24" s="215">
        <f t="shared" si="187"/>
        <v>19</v>
      </c>
      <c r="CX24" s="215">
        <f t="shared" si="187"/>
        <v>19</v>
      </c>
      <c r="CY24" s="215">
        <f t="shared" si="187"/>
        <v>19</v>
      </c>
      <c r="CZ24" s="215">
        <f t="shared" si="187"/>
        <v>16</v>
      </c>
      <c r="DA24" s="215">
        <f t="shared" si="187"/>
        <v>16</v>
      </c>
      <c r="DB24" s="215">
        <f t="shared" si="187"/>
        <v>14</v>
      </c>
      <c r="DC24" s="215">
        <f t="shared" ref="DC24" si="189">DC23+DC22</f>
        <v>14</v>
      </c>
      <c r="DD24" s="215">
        <f t="shared" si="187"/>
        <v>6</v>
      </c>
      <c r="DE24" s="215">
        <f t="shared" ref="DE24:DF24" si="190">DE23+DE22</f>
        <v>6</v>
      </c>
      <c r="DF24" s="215">
        <f t="shared" si="190"/>
        <v>6</v>
      </c>
      <c r="DG24" s="215">
        <f t="shared" si="187"/>
        <v>6</v>
      </c>
      <c r="DH24" s="215">
        <f t="shared" si="187"/>
        <v>0</v>
      </c>
      <c r="DI24" s="215">
        <f t="shared" ref="DI24" si="191">DI23+DI22</f>
        <v>6</v>
      </c>
      <c r="DJ24" s="215">
        <f t="shared" ref="DJ24:FT24" si="192">SUM(DJ22:DJ23)</f>
        <v>0</v>
      </c>
      <c r="DK24" s="215">
        <f t="shared" ref="DK24" si="193">SUM(DK22:DK23)</f>
        <v>0</v>
      </c>
      <c r="DL24" s="215">
        <f t="shared" si="192"/>
        <v>6</v>
      </c>
      <c r="DM24" s="215">
        <f t="shared" si="192"/>
        <v>6</v>
      </c>
      <c r="DN24" s="215">
        <f t="shared" si="192"/>
        <v>6</v>
      </c>
      <c r="DO24" s="215">
        <f t="shared" si="192"/>
        <v>6</v>
      </c>
      <c r="DP24" s="215">
        <f t="shared" si="192"/>
        <v>6</v>
      </c>
      <c r="DQ24" s="215">
        <f t="shared" si="192"/>
        <v>6</v>
      </c>
      <c r="DR24" s="215">
        <f t="shared" si="192"/>
        <v>6</v>
      </c>
      <c r="DS24" s="215">
        <f t="shared" si="192"/>
        <v>6</v>
      </c>
      <c r="DT24" s="215">
        <f t="shared" si="192"/>
        <v>6</v>
      </c>
      <c r="DU24" s="215">
        <f t="shared" si="192"/>
        <v>6</v>
      </c>
      <c r="DV24" s="215">
        <f t="shared" si="192"/>
        <v>9</v>
      </c>
      <c r="DW24" s="215">
        <f t="shared" si="192"/>
        <v>8</v>
      </c>
      <c r="DX24" s="215">
        <f t="shared" si="192"/>
        <v>6</v>
      </c>
      <c r="DY24" s="215">
        <f t="shared" si="192"/>
        <v>6</v>
      </c>
      <c r="DZ24" s="215">
        <f t="shared" si="192"/>
        <v>0</v>
      </c>
      <c r="EA24" s="215">
        <f t="shared" si="192"/>
        <v>6</v>
      </c>
      <c r="EB24" s="215">
        <f t="shared" si="192"/>
        <v>5</v>
      </c>
      <c r="EC24" s="215">
        <f t="shared" si="192"/>
        <v>13</v>
      </c>
      <c r="ED24" s="215">
        <f t="shared" si="192"/>
        <v>9</v>
      </c>
      <c r="EE24" s="215">
        <f t="shared" si="192"/>
        <v>8</v>
      </c>
      <c r="EF24" s="215">
        <f t="shared" si="192"/>
        <v>8</v>
      </c>
      <c r="EG24" s="215">
        <f t="shared" si="192"/>
        <v>0</v>
      </c>
      <c r="EH24" s="215">
        <f t="shared" si="192"/>
        <v>5</v>
      </c>
      <c r="EI24" s="215">
        <f t="shared" si="192"/>
        <v>4</v>
      </c>
      <c r="EJ24" s="215">
        <f t="shared" si="192"/>
        <v>4</v>
      </c>
      <c r="EK24" s="215">
        <f t="shared" si="192"/>
        <v>4</v>
      </c>
      <c r="EL24" s="215">
        <f t="shared" si="192"/>
        <v>5</v>
      </c>
      <c r="EM24" s="215">
        <f t="shared" si="192"/>
        <v>0</v>
      </c>
      <c r="EN24" s="215">
        <f t="shared" si="192"/>
        <v>0</v>
      </c>
      <c r="EO24" s="215">
        <f t="shared" si="192"/>
        <v>0</v>
      </c>
      <c r="EP24" s="215">
        <f t="shared" si="192"/>
        <v>0</v>
      </c>
      <c r="EQ24" s="215">
        <f t="shared" si="192"/>
        <v>0</v>
      </c>
      <c r="ER24" s="215">
        <f t="shared" si="192"/>
        <v>0</v>
      </c>
      <c r="ES24" s="215">
        <f t="shared" si="192"/>
        <v>0</v>
      </c>
      <c r="ET24" s="215">
        <f t="shared" si="192"/>
        <v>0</v>
      </c>
      <c r="EU24" s="215">
        <f t="shared" si="192"/>
        <v>0</v>
      </c>
      <c r="EV24" s="215">
        <f t="shared" si="192"/>
        <v>0</v>
      </c>
      <c r="EW24" s="215">
        <f t="shared" si="192"/>
        <v>0</v>
      </c>
      <c r="EX24" s="215">
        <f t="shared" si="192"/>
        <v>0</v>
      </c>
      <c r="EY24" s="215">
        <f t="shared" si="192"/>
        <v>0</v>
      </c>
      <c r="EZ24" s="215">
        <f t="shared" si="192"/>
        <v>0</v>
      </c>
      <c r="FA24" s="215">
        <f t="shared" si="192"/>
        <v>0</v>
      </c>
      <c r="FB24" s="215">
        <f t="shared" si="192"/>
        <v>0</v>
      </c>
      <c r="FC24" s="215">
        <f t="shared" si="192"/>
        <v>0</v>
      </c>
      <c r="FD24" s="215">
        <f t="shared" si="192"/>
        <v>0</v>
      </c>
      <c r="FE24" s="215">
        <f t="shared" si="192"/>
        <v>0</v>
      </c>
      <c r="FF24" s="215">
        <f t="shared" si="192"/>
        <v>0</v>
      </c>
      <c r="FG24" s="215">
        <f t="shared" si="192"/>
        <v>0</v>
      </c>
      <c r="FH24" s="215">
        <f t="shared" si="192"/>
        <v>0</v>
      </c>
      <c r="FI24" s="215">
        <f t="shared" si="192"/>
        <v>0</v>
      </c>
      <c r="FJ24" s="215">
        <f t="shared" si="192"/>
        <v>0</v>
      </c>
      <c r="FK24" s="215">
        <f t="shared" si="192"/>
        <v>0</v>
      </c>
      <c r="FL24" s="215">
        <f t="shared" si="192"/>
        <v>0</v>
      </c>
      <c r="FM24" s="215">
        <f t="shared" si="192"/>
        <v>0</v>
      </c>
      <c r="FN24" s="215">
        <f t="shared" si="192"/>
        <v>0</v>
      </c>
      <c r="FO24" s="215">
        <f t="shared" si="192"/>
        <v>0</v>
      </c>
      <c r="FP24" s="215">
        <f t="shared" si="192"/>
        <v>0</v>
      </c>
      <c r="FQ24" s="215">
        <f t="shared" si="192"/>
        <v>0</v>
      </c>
      <c r="FR24" s="215">
        <f t="shared" si="192"/>
        <v>0</v>
      </c>
      <c r="FS24" s="215">
        <f t="shared" si="192"/>
        <v>0</v>
      </c>
      <c r="FT24" s="215">
        <f t="shared" si="192"/>
        <v>0</v>
      </c>
      <c r="FU24" s="215">
        <f t="shared" ref="FU24:IF24" si="194">SUM(FU22:FU23)</f>
        <v>0</v>
      </c>
      <c r="FV24" s="215">
        <f t="shared" si="194"/>
        <v>0</v>
      </c>
      <c r="FW24" s="215">
        <f t="shared" si="194"/>
        <v>0</v>
      </c>
      <c r="FX24" s="215">
        <f t="shared" si="194"/>
        <v>0</v>
      </c>
      <c r="FY24" s="215">
        <f t="shared" si="194"/>
        <v>0</v>
      </c>
      <c r="FZ24" s="215">
        <f t="shared" si="194"/>
        <v>0</v>
      </c>
      <c r="GA24" s="215">
        <f t="shared" si="194"/>
        <v>0</v>
      </c>
      <c r="GB24" s="215">
        <f t="shared" si="194"/>
        <v>0</v>
      </c>
      <c r="GC24" s="215">
        <f t="shared" si="194"/>
        <v>0</v>
      </c>
      <c r="GD24" s="215">
        <f t="shared" si="194"/>
        <v>0</v>
      </c>
      <c r="GE24" s="215">
        <f t="shared" si="194"/>
        <v>0</v>
      </c>
      <c r="GF24" s="215">
        <f t="shared" si="194"/>
        <v>0</v>
      </c>
      <c r="GG24" s="215">
        <f t="shared" si="194"/>
        <v>0</v>
      </c>
      <c r="GH24" s="215">
        <f t="shared" si="194"/>
        <v>0</v>
      </c>
      <c r="GI24" s="215">
        <f t="shared" si="194"/>
        <v>0</v>
      </c>
      <c r="GJ24" s="215">
        <f t="shared" si="194"/>
        <v>0</v>
      </c>
      <c r="GK24" s="215">
        <f t="shared" si="194"/>
        <v>0</v>
      </c>
      <c r="GL24" s="215">
        <f t="shared" si="194"/>
        <v>0</v>
      </c>
      <c r="GM24" s="215">
        <f t="shared" si="194"/>
        <v>0</v>
      </c>
      <c r="GN24" s="215">
        <f t="shared" si="194"/>
        <v>0</v>
      </c>
      <c r="GO24" s="215">
        <f t="shared" si="194"/>
        <v>0</v>
      </c>
      <c r="GP24" s="215">
        <f t="shared" si="194"/>
        <v>0</v>
      </c>
      <c r="GQ24" s="215">
        <f t="shared" si="194"/>
        <v>0</v>
      </c>
      <c r="GR24" s="215">
        <f t="shared" si="194"/>
        <v>0</v>
      </c>
      <c r="GS24" s="215">
        <f t="shared" si="194"/>
        <v>0</v>
      </c>
      <c r="GT24" s="215">
        <f t="shared" si="194"/>
        <v>0</v>
      </c>
      <c r="GU24" s="215">
        <f t="shared" si="194"/>
        <v>0</v>
      </c>
      <c r="GV24" s="215">
        <f t="shared" si="194"/>
        <v>0</v>
      </c>
      <c r="GW24" s="215">
        <f t="shared" si="194"/>
        <v>0</v>
      </c>
      <c r="GX24" s="215">
        <f t="shared" si="194"/>
        <v>0</v>
      </c>
      <c r="GY24" s="215">
        <f t="shared" si="194"/>
        <v>0</v>
      </c>
      <c r="GZ24" s="215">
        <f t="shared" si="194"/>
        <v>0</v>
      </c>
      <c r="HA24" s="215">
        <f t="shared" si="194"/>
        <v>0</v>
      </c>
      <c r="HB24" s="215">
        <f t="shared" si="194"/>
        <v>0</v>
      </c>
      <c r="HC24" s="215">
        <f t="shared" si="194"/>
        <v>0</v>
      </c>
      <c r="HD24" s="215">
        <f t="shared" si="194"/>
        <v>0</v>
      </c>
      <c r="HE24" s="215">
        <f t="shared" si="194"/>
        <v>0</v>
      </c>
      <c r="HF24" s="215">
        <f t="shared" si="194"/>
        <v>0</v>
      </c>
      <c r="HG24" s="215">
        <f t="shared" si="194"/>
        <v>0</v>
      </c>
      <c r="HH24" s="215">
        <f t="shared" si="194"/>
        <v>0</v>
      </c>
      <c r="HI24" s="215">
        <f t="shared" si="194"/>
        <v>0</v>
      </c>
      <c r="HJ24" s="215">
        <f t="shared" si="194"/>
        <v>0</v>
      </c>
      <c r="HK24" s="215">
        <f t="shared" si="194"/>
        <v>0</v>
      </c>
      <c r="HL24" s="215">
        <f t="shared" si="194"/>
        <v>0</v>
      </c>
      <c r="HM24" s="215">
        <f t="shared" si="194"/>
        <v>0</v>
      </c>
      <c r="HN24" s="215">
        <f t="shared" si="194"/>
        <v>0</v>
      </c>
      <c r="HO24" s="215">
        <f t="shared" si="194"/>
        <v>0</v>
      </c>
      <c r="HP24" s="215">
        <f t="shared" si="194"/>
        <v>0</v>
      </c>
      <c r="HQ24" s="215">
        <f t="shared" si="194"/>
        <v>0</v>
      </c>
      <c r="HR24" s="215">
        <f t="shared" si="194"/>
        <v>0</v>
      </c>
      <c r="HS24" s="215">
        <f t="shared" si="194"/>
        <v>0</v>
      </c>
      <c r="HT24" s="215">
        <f t="shared" si="194"/>
        <v>0</v>
      </c>
      <c r="HU24" s="215">
        <f t="shared" si="194"/>
        <v>0</v>
      </c>
      <c r="HV24" s="215">
        <f t="shared" si="194"/>
        <v>0</v>
      </c>
      <c r="HW24" s="215">
        <f t="shared" si="194"/>
        <v>0</v>
      </c>
      <c r="HX24" s="215">
        <f t="shared" si="194"/>
        <v>0</v>
      </c>
      <c r="HY24" s="215">
        <f t="shared" si="194"/>
        <v>0</v>
      </c>
      <c r="HZ24" s="215">
        <f t="shared" si="194"/>
        <v>0</v>
      </c>
      <c r="IA24" s="215">
        <f t="shared" si="194"/>
        <v>0</v>
      </c>
      <c r="IB24" s="215">
        <f t="shared" si="194"/>
        <v>0</v>
      </c>
      <c r="IC24" s="215">
        <f t="shared" si="194"/>
        <v>0</v>
      </c>
      <c r="ID24" s="215">
        <f t="shared" si="194"/>
        <v>0</v>
      </c>
      <c r="IE24" s="215">
        <f t="shared" si="194"/>
        <v>0</v>
      </c>
      <c r="IF24" s="215">
        <f t="shared" si="194"/>
        <v>0</v>
      </c>
      <c r="IG24" s="215">
        <f t="shared" ref="IG24:JS24" si="195">SUM(IG22:IG23)</f>
        <v>0</v>
      </c>
      <c r="IH24" s="215">
        <f t="shared" si="195"/>
        <v>0</v>
      </c>
      <c r="II24" s="215">
        <f t="shared" si="195"/>
        <v>0</v>
      </c>
      <c r="IJ24" s="215">
        <f t="shared" si="195"/>
        <v>0</v>
      </c>
      <c r="IK24" s="215">
        <f t="shared" si="195"/>
        <v>0</v>
      </c>
      <c r="IL24" s="215">
        <f t="shared" si="195"/>
        <v>0</v>
      </c>
      <c r="IM24" s="215">
        <f t="shared" si="195"/>
        <v>0</v>
      </c>
      <c r="IN24" s="215">
        <f t="shared" si="195"/>
        <v>0</v>
      </c>
      <c r="IO24" s="215">
        <f t="shared" si="195"/>
        <v>0</v>
      </c>
      <c r="IP24" s="215">
        <f t="shared" si="195"/>
        <v>0</v>
      </c>
      <c r="IQ24" s="215">
        <f t="shared" si="195"/>
        <v>0</v>
      </c>
      <c r="IR24" s="215">
        <f t="shared" si="195"/>
        <v>0</v>
      </c>
      <c r="IS24" s="215">
        <f t="shared" si="195"/>
        <v>0</v>
      </c>
      <c r="IT24" s="215">
        <f t="shared" si="195"/>
        <v>0</v>
      </c>
      <c r="IU24" s="215">
        <f t="shared" si="195"/>
        <v>0</v>
      </c>
      <c r="IV24" s="215">
        <f t="shared" si="195"/>
        <v>0</v>
      </c>
      <c r="IW24" s="215">
        <f t="shared" si="195"/>
        <v>0</v>
      </c>
      <c r="IX24" s="215">
        <f t="shared" si="195"/>
        <v>0</v>
      </c>
      <c r="IY24" s="215">
        <f t="shared" si="195"/>
        <v>0</v>
      </c>
      <c r="IZ24" s="215">
        <f t="shared" si="195"/>
        <v>0</v>
      </c>
      <c r="JA24" s="215">
        <f t="shared" si="195"/>
        <v>0</v>
      </c>
      <c r="JB24" s="215">
        <f t="shared" si="195"/>
        <v>0</v>
      </c>
      <c r="JC24" s="215">
        <f t="shared" si="195"/>
        <v>0</v>
      </c>
      <c r="JD24" s="215">
        <f t="shared" si="195"/>
        <v>0</v>
      </c>
      <c r="JE24" s="215">
        <f t="shared" si="195"/>
        <v>0</v>
      </c>
      <c r="JF24" s="215">
        <f t="shared" si="195"/>
        <v>0</v>
      </c>
      <c r="JG24" s="215">
        <f t="shared" si="195"/>
        <v>0</v>
      </c>
      <c r="JH24" s="215">
        <f t="shared" si="195"/>
        <v>0</v>
      </c>
      <c r="JI24" s="215">
        <f t="shared" si="195"/>
        <v>0</v>
      </c>
      <c r="JJ24" s="215">
        <f t="shared" si="195"/>
        <v>0</v>
      </c>
      <c r="JK24" s="215">
        <f t="shared" si="195"/>
        <v>0</v>
      </c>
      <c r="JL24" s="215">
        <f t="shared" si="195"/>
        <v>0</v>
      </c>
      <c r="JM24" s="215">
        <f t="shared" si="195"/>
        <v>0</v>
      </c>
      <c r="JN24" s="215">
        <f t="shared" si="195"/>
        <v>0</v>
      </c>
      <c r="JO24" s="215">
        <f t="shared" si="195"/>
        <v>0</v>
      </c>
      <c r="JP24" s="215">
        <f t="shared" si="195"/>
        <v>0</v>
      </c>
      <c r="JQ24" s="215">
        <f t="shared" si="195"/>
        <v>0</v>
      </c>
      <c r="JR24" s="215">
        <f t="shared" si="195"/>
        <v>0</v>
      </c>
      <c r="JS24" s="258">
        <f t="shared" si="195"/>
        <v>0</v>
      </c>
    </row>
    <row r="25" spans="2:279" ht="15" customHeight="1">
      <c r="B25" s="1078">
        <v>7</v>
      </c>
      <c r="C25" s="1068" t="s">
        <v>375</v>
      </c>
      <c r="D25" s="1068" t="s">
        <v>409</v>
      </c>
      <c r="E25" s="212" t="s">
        <v>329</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79"/>
      <c r="C26" s="1069"/>
      <c r="D26" s="1069"/>
      <c r="E26" s="47" t="s">
        <v>333</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79"/>
      <c r="C27" s="1069"/>
      <c r="D27" s="1077"/>
      <c r="E27" s="214" t="s">
        <v>156</v>
      </c>
      <c r="F27" s="215">
        <f t="shared" ref="F27:BQ27" si="196">SUM(F25:F26)</f>
        <v>0</v>
      </c>
      <c r="G27" s="215">
        <f t="shared" si="196"/>
        <v>0</v>
      </c>
      <c r="H27" s="215">
        <f t="shared" si="196"/>
        <v>0</v>
      </c>
      <c r="I27" s="215">
        <f t="shared" si="196"/>
        <v>0</v>
      </c>
      <c r="J27" s="215">
        <f t="shared" si="196"/>
        <v>0</v>
      </c>
      <c r="K27" s="215">
        <f t="shared" si="196"/>
        <v>0</v>
      </c>
      <c r="L27" s="215">
        <f t="shared" si="196"/>
        <v>0</v>
      </c>
      <c r="M27" s="215">
        <f t="shared" si="196"/>
        <v>0</v>
      </c>
      <c r="N27" s="215">
        <f t="shared" si="196"/>
        <v>0</v>
      </c>
      <c r="O27" s="215">
        <f t="shared" si="196"/>
        <v>0</v>
      </c>
      <c r="P27" s="215">
        <f t="shared" si="196"/>
        <v>0</v>
      </c>
      <c r="Q27" s="215">
        <f t="shared" si="196"/>
        <v>0</v>
      </c>
      <c r="R27" s="215">
        <f t="shared" si="196"/>
        <v>0</v>
      </c>
      <c r="S27" s="215">
        <f t="shared" si="196"/>
        <v>0</v>
      </c>
      <c r="T27" s="215">
        <f t="shared" si="196"/>
        <v>0</v>
      </c>
      <c r="U27" s="215">
        <f t="shared" si="196"/>
        <v>0</v>
      </c>
      <c r="V27" s="215">
        <f t="shared" si="196"/>
        <v>0</v>
      </c>
      <c r="W27" s="215">
        <f t="shared" si="196"/>
        <v>0</v>
      </c>
      <c r="X27" s="215">
        <f t="shared" si="196"/>
        <v>0</v>
      </c>
      <c r="Y27" s="215">
        <f t="shared" si="196"/>
        <v>0</v>
      </c>
      <c r="Z27" s="215">
        <f t="shared" si="196"/>
        <v>0</v>
      </c>
      <c r="AA27" s="215">
        <f t="shared" si="196"/>
        <v>0</v>
      </c>
      <c r="AB27" s="215">
        <f t="shared" si="196"/>
        <v>0</v>
      </c>
      <c r="AC27" s="215">
        <f t="shared" si="196"/>
        <v>0</v>
      </c>
      <c r="AD27" s="215">
        <f t="shared" si="196"/>
        <v>0</v>
      </c>
      <c r="AE27" s="215">
        <f t="shared" si="196"/>
        <v>0</v>
      </c>
      <c r="AF27" s="215">
        <f t="shared" si="196"/>
        <v>0</v>
      </c>
      <c r="AG27" s="215">
        <f t="shared" si="196"/>
        <v>0</v>
      </c>
      <c r="AH27" s="215">
        <f t="shared" si="196"/>
        <v>0</v>
      </c>
      <c r="AI27" s="215">
        <f t="shared" si="196"/>
        <v>0</v>
      </c>
      <c r="AJ27" s="215">
        <f t="shared" si="196"/>
        <v>0</v>
      </c>
      <c r="AK27" s="215">
        <f t="shared" si="196"/>
        <v>0</v>
      </c>
      <c r="AL27" s="215">
        <f t="shared" si="196"/>
        <v>0</v>
      </c>
      <c r="AM27" s="215">
        <f t="shared" si="196"/>
        <v>0</v>
      </c>
      <c r="AN27" s="215">
        <f t="shared" si="196"/>
        <v>0</v>
      </c>
      <c r="AO27" s="215">
        <f t="shared" si="196"/>
        <v>0</v>
      </c>
      <c r="AP27" s="215">
        <f t="shared" si="196"/>
        <v>0</v>
      </c>
      <c r="AQ27" s="215">
        <f t="shared" si="196"/>
        <v>0</v>
      </c>
      <c r="AR27" s="215">
        <f t="shared" si="196"/>
        <v>0</v>
      </c>
      <c r="AS27" s="215">
        <f t="shared" si="196"/>
        <v>0</v>
      </c>
      <c r="AT27" s="215">
        <f t="shared" si="196"/>
        <v>0</v>
      </c>
      <c r="AU27" s="215">
        <f t="shared" si="196"/>
        <v>0</v>
      </c>
      <c r="AV27" s="215">
        <f t="shared" si="196"/>
        <v>0</v>
      </c>
      <c r="AW27" s="215">
        <f t="shared" si="196"/>
        <v>0</v>
      </c>
      <c r="AX27" s="215">
        <f t="shared" si="196"/>
        <v>0</v>
      </c>
      <c r="AY27" s="215">
        <f t="shared" si="196"/>
        <v>0</v>
      </c>
      <c r="AZ27" s="215">
        <f t="shared" si="196"/>
        <v>0</v>
      </c>
      <c r="BA27" s="215">
        <f t="shared" si="196"/>
        <v>0</v>
      </c>
      <c r="BB27" s="215">
        <f t="shared" si="196"/>
        <v>0</v>
      </c>
      <c r="BC27" s="215">
        <f t="shared" si="196"/>
        <v>0</v>
      </c>
      <c r="BD27" s="215">
        <f t="shared" si="196"/>
        <v>0</v>
      </c>
      <c r="BE27" s="215">
        <f t="shared" si="196"/>
        <v>0</v>
      </c>
      <c r="BF27" s="215">
        <f t="shared" si="196"/>
        <v>0</v>
      </c>
      <c r="BG27" s="215">
        <f t="shared" si="196"/>
        <v>0</v>
      </c>
      <c r="BH27" s="215">
        <f t="shared" si="196"/>
        <v>8</v>
      </c>
      <c r="BI27" s="215">
        <f t="shared" si="196"/>
        <v>8</v>
      </c>
      <c r="BJ27" s="215">
        <f t="shared" si="196"/>
        <v>8</v>
      </c>
      <c r="BK27" s="215">
        <f t="shared" si="196"/>
        <v>8</v>
      </c>
      <c r="BL27" s="215">
        <f t="shared" si="196"/>
        <v>8</v>
      </c>
      <c r="BM27" s="215">
        <f t="shared" si="196"/>
        <v>8</v>
      </c>
      <c r="BN27" s="215">
        <f t="shared" si="196"/>
        <v>8</v>
      </c>
      <c r="BO27" s="215">
        <f t="shared" si="196"/>
        <v>8</v>
      </c>
      <c r="BP27" s="215">
        <f t="shared" si="196"/>
        <v>0</v>
      </c>
      <c r="BQ27" s="215">
        <f t="shared" si="196"/>
        <v>8</v>
      </c>
      <c r="BR27" s="215">
        <f t="shared" ref="BR27" si="197">SUM(BR25:BR26)</f>
        <v>8</v>
      </c>
      <c r="BS27" s="215">
        <f t="shared" ref="BS27:CS27" si="198">SUM(BS25:BS26)</f>
        <v>8</v>
      </c>
      <c r="BT27" s="215">
        <f t="shared" si="198"/>
        <v>7</v>
      </c>
      <c r="BU27" s="215">
        <f t="shared" si="198"/>
        <v>7</v>
      </c>
      <c r="BV27" s="215">
        <f t="shared" si="198"/>
        <v>7</v>
      </c>
      <c r="BW27" s="215">
        <f t="shared" si="198"/>
        <v>7</v>
      </c>
      <c r="BX27" s="215">
        <f t="shared" si="198"/>
        <v>7</v>
      </c>
      <c r="BY27" s="215">
        <f t="shared" si="198"/>
        <v>8</v>
      </c>
      <c r="BZ27" s="215">
        <f t="shared" si="198"/>
        <v>14</v>
      </c>
      <c r="CA27" s="215">
        <f t="shared" si="198"/>
        <v>14</v>
      </c>
      <c r="CB27" s="215">
        <f t="shared" si="198"/>
        <v>14</v>
      </c>
      <c r="CC27" s="215">
        <f t="shared" si="198"/>
        <v>14</v>
      </c>
      <c r="CD27" s="215">
        <f t="shared" si="198"/>
        <v>14</v>
      </c>
      <c r="CE27" s="215">
        <f t="shared" si="198"/>
        <v>14</v>
      </c>
      <c r="CF27" s="215">
        <f t="shared" si="198"/>
        <v>15</v>
      </c>
      <c r="CG27" s="215">
        <f t="shared" si="198"/>
        <v>15</v>
      </c>
      <c r="CH27" s="215">
        <f t="shared" si="198"/>
        <v>15</v>
      </c>
      <c r="CI27" s="215">
        <f t="shared" si="198"/>
        <v>15</v>
      </c>
      <c r="CJ27" s="215">
        <f t="shared" si="198"/>
        <v>15</v>
      </c>
      <c r="CK27" s="215">
        <f t="shared" si="198"/>
        <v>15</v>
      </c>
      <c r="CL27" s="215">
        <f t="shared" si="198"/>
        <v>14</v>
      </c>
      <c r="CM27" s="215">
        <f t="shared" ref="CM27" si="199">SUM(CM25:CM26)</f>
        <v>14</v>
      </c>
      <c r="CN27" s="215">
        <f t="shared" si="198"/>
        <v>10</v>
      </c>
      <c r="CO27" s="215">
        <f t="shared" ref="CO27" si="200">SUM(CO25:CO26)</f>
        <v>10</v>
      </c>
      <c r="CP27" s="215">
        <f t="shared" si="198"/>
        <v>17</v>
      </c>
      <c r="CQ27" s="215">
        <f t="shared" ref="CQ27" si="201">SUM(CQ25:CQ26)</f>
        <v>17</v>
      </c>
      <c r="CR27" s="215">
        <f t="shared" si="198"/>
        <v>7</v>
      </c>
      <c r="CS27" s="215">
        <f t="shared" si="198"/>
        <v>7</v>
      </c>
      <c r="CT27" s="215">
        <f>CT26+CT25</f>
        <v>7</v>
      </c>
      <c r="CU27" s="215">
        <f t="shared" ref="CU27:DH27" si="202">CU26+CU25</f>
        <v>13</v>
      </c>
      <c r="CV27" s="215">
        <f t="shared" si="202"/>
        <v>13</v>
      </c>
      <c r="CW27" s="215">
        <f t="shared" si="202"/>
        <v>10</v>
      </c>
      <c r="CX27" s="215">
        <f t="shared" si="202"/>
        <v>0</v>
      </c>
      <c r="CY27" s="215">
        <f t="shared" si="202"/>
        <v>0</v>
      </c>
      <c r="CZ27" s="215">
        <f t="shared" si="202"/>
        <v>0</v>
      </c>
      <c r="DA27" s="215">
        <f t="shared" si="202"/>
        <v>0</v>
      </c>
      <c r="DB27" s="215">
        <f t="shared" si="202"/>
        <v>0</v>
      </c>
      <c r="DC27" s="215">
        <f t="shared" ref="DC27" si="203">DC26+DC25</f>
        <v>0</v>
      </c>
      <c r="DD27" s="215">
        <f t="shared" si="202"/>
        <v>0</v>
      </c>
      <c r="DE27" s="215">
        <f t="shared" ref="DE27:DF27" si="204">DE26+DE25</f>
        <v>0</v>
      </c>
      <c r="DF27" s="215">
        <f t="shared" si="204"/>
        <v>0</v>
      </c>
      <c r="DG27" s="215">
        <f t="shared" si="202"/>
        <v>0</v>
      </c>
      <c r="DH27" s="215">
        <f t="shared" si="202"/>
        <v>0</v>
      </c>
      <c r="DI27" s="215">
        <f t="shared" ref="DI27" si="205">DI26+DI25</f>
        <v>0</v>
      </c>
      <c r="DJ27" s="215">
        <f t="shared" ref="DJ27:FT27" si="206">SUM(DJ25:DJ26)</f>
        <v>0</v>
      </c>
      <c r="DK27" s="215">
        <f t="shared" ref="DK27" si="207">SUM(DK25:DK26)</f>
        <v>0</v>
      </c>
      <c r="DL27" s="215">
        <f t="shared" si="206"/>
        <v>0</v>
      </c>
      <c r="DM27" s="215">
        <f t="shared" ref="DM27:DN27" si="208">SUM(DM25:DM26)</f>
        <v>0</v>
      </c>
      <c r="DN27" s="215">
        <f t="shared" si="208"/>
        <v>0</v>
      </c>
      <c r="DO27" s="215">
        <f t="shared" si="206"/>
        <v>3</v>
      </c>
      <c r="DP27" s="215">
        <f t="shared" si="206"/>
        <v>6</v>
      </c>
      <c r="DQ27" s="215">
        <f t="shared" si="206"/>
        <v>6</v>
      </c>
      <c r="DR27" s="215">
        <f t="shared" si="206"/>
        <v>6</v>
      </c>
      <c r="DS27" s="215">
        <f t="shared" si="206"/>
        <v>6</v>
      </c>
      <c r="DT27" s="215">
        <f t="shared" si="206"/>
        <v>7</v>
      </c>
      <c r="DU27" s="215">
        <f t="shared" si="206"/>
        <v>7</v>
      </c>
      <c r="DV27" s="215">
        <f t="shared" si="206"/>
        <v>7</v>
      </c>
      <c r="DW27" s="215">
        <f t="shared" si="206"/>
        <v>8</v>
      </c>
      <c r="DX27" s="215">
        <f t="shared" si="206"/>
        <v>6</v>
      </c>
      <c r="DY27" s="215">
        <f t="shared" si="206"/>
        <v>6</v>
      </c>
      <c r="DZ27" s="215">
        <f t="shared" si="206"/>
        <v>0</v>
      </c>
      <c r="EA27" s="215">
        <f t="shared" si="206"/>
        <v>5</v>
      </c>
      <c r="EB27" s="215">
        <f t="shared" si="206"/>
        <v>5</v>
      </c>
      <c r="EC27" s="215">
        <f t="shared" si="206"/>
        <v>8</v>
      </c>
      <c r="ED27" s="215">
        <f t="shared" si="206"/>
        <v>6</v>
      </c>
      <c r="EE27" s="215">
        <f t="shared" si="206"/>
        <v>6</v>
      </c>
      <c r="EF27" s="215">
        <f t="shared" ref="EF27" si="209">SUM(EF25:EF26)</f>
        <v>6</v>
      </c>
      <c r="EG27" s="215">
        <f t="shared" si="206"/>
        <v>0</v>
      </c>
      <c r="EH27" s="215">
        <f t="shared" si="206"/>
        <v>0</v>
      </c>
      <c r="EI27" s="215">
        <f t="shared" si="206"/>
        <v>0</v>
      </c>
      <c r="EJ27" s="215">
        <f t="shared" si="206"/>
        <v>6</v>
      </c>
      <c r="EK27" s="215">
        <f t="shared" si="206"/>
        <v>6</v>
      </c>
      <c r="EL27" s="215">
        <f t="shared" si="206"/>
        <v>6</v>
      </c>
      <c r="EM27" s="215">
        <f t="shared" si="206"/>
        <v>0</v>
      </c>
      <c r="EN27" s="215">
        <f t="shared" si="206"/>
        <v>0</v>
      </c>
      <c r="EO27" s="215">
        <f t="shared" si="206"/>
        <v>0</v>
      </c>
      <c r="EP27" s="215">
        <f t="shared" si="206"/>
        <v>0</v>
      </c>
      <c r="EQ27" s="215">
        <f t="shared" si="206"/>
        <v>0</v>
      </c>
      <c r="ER27" s="215">
        <f t="shared" si="206"/>
        <v>0</v>
      </c>
      <c r="ES27" s="215">
        <f t="shared" si="206"/>
        <v>0</v>
      </c>
      <c r="ET27" s="215">
        <f t="shared" si="206"/>
        <v>0</v>
      </c>
      <c r="EU27" s="215">
        <f t="shared" si="206"/>
        <v>0</v>
      </c>
      <c r="EV27" s="215">
        <f t="shared" si="206"/>
        <v>0</v>
      </c>
      <c r="EW27" s="215">
        <f t="shared" si="206"/>
        <v>0</v>
      </c>
      <c r="EX27" s="215">
        <f t="shared" si="206"/>
        <v>0</v>
      </c>
      <c r="EY27" s="215">
        <f t="shared" si="206"/>
        <v>0</v>
      </c>
      <c r="EZ27" s="215">
        <f t="shared" si="206"/>
        <v>0</v>
      </c>
      <c r="FA27" s="215">
        <f t="shared" si="206"/>
        <v>0</v>
      </c>
      <c r="FB27" s="215">
        <f t="shared" si="206"/>
        <v>0</v>
      </c>
      <c r="FC27" s="215">
        <f t="shared" si="206"/>
        <v>0</v>
      </c>
      <c r="FD27" s="215">
        <f t="shared" si="206"/>
        <v>0</v>
      </c>
      <c r="FE27" s="215">
        <f t="shared" si="206"/>
        <v>0</v>
      </c>
      <c r="FF27" s="215">
        <f t="shared" si="206"/>
        <v>0</v>
      </c>
      <c r="FG27" s="215">
        <f t="shared" si="206"/>
        <v>0</v>
      </c>
      <c r="FH27" s="215">
        <f t="shared" si="206"/>
        <v>0</v>
      </c>
      <c r="FI27" s="215">
        <f t="shared" si="206"/>
        <v>0</v>
      </c>
      <c r="FJ27" s="215">
        <f t="shared" si="206"/>
        <v>0</v>
      </c>
      <c r="FK27" s="215">
        <f t="shared" si="206"/>
        <v>0</v>
      </c>
      <c r="FL27" s="215">
        <f t="shared" si="206"/>
        <v>0</v>
      </c>
      <c r="FM27" s="215">
        <f t="shared" si="206"/>
        <v>0</v>
      </c>
      <c r="FN27" s="215">
        <f t="shared" si="206"/>
        <v>0</v>
      </c>
      <c r="FO27" s="215">
        <f t="shared" si="206"/>
        <v>0</v>
      </c>
      <c r="FP27" s="215">
        <f t="shared" si="206"/>
        <v>0</v>
      </c>
      <c r="FQ27" s="215">
        <f t="shared" si="206"/>
        <v>0</v>
      </c>
      <c r="FR27" s="215">
        <f t="shared" si="206"/>
        <v>0</v>
      </c>
      <c r="FS27" s="215">
        <f t="shared" si="206"/>
        <v>0</v>
      </c>
      <c r="FT27" s="215">
        <f t="shared" si="206"/>
        <v>0</v>
      </c>
      <c r="FU27" s="215">
        <f t="shared" ref="FU27:IF27" si="210">SUM(FU25:FU26)</f>
        <v>0</v>
      </c>
      <c r="FV27" s="215">
        <f t="shared" si="210"/>
        <v>0</v>
      </c>
      <c r="FW27" s="215">
        <f t="shared" si="210"/>
        <v>0</v>
      </c>
      <c r="FX27" s="215">
        <f t="shared" si="210"/>
        <v>0</v>
      </c>
      <c r="FY27" s="215">
        <f t="shared" si="210"/>
        <v>0</v>
      </c>
      <c r="FZ27" s="215">
        <f t="shared" si="210"/>
        <v>0</v>
      </c>
      <c r="GA27" s="215">
        <f t="shared" si="210"/>
        <v>0</v>
      </c>
      <c r="GB27" s="215">
        <f t="shared" si="210"/>
        <v>0</v>
      </c>
      <c r="GC27" s="215">
        <f t="shared" si="210"/>
        <v>0</v>
      </c>
      <c r="GD27" s="215">
        <f t="shared" si="210"/>
        <v>0</v>
      </c>
      <c r="GE27" s="215">
        <f t="shared" si="210"/>
        <v>0</v>
      </c>
      <c r="GF27" s="215">
        <f t="shared" si="210"/>
        <v>0</v>
      </c>
      <c r="GG27" s="215">
        <f t="shared" si="210"/>
        <v>0</v>
      </c>
      <c r="GH27" s="215">
        <f t="shared" si="210"/>
        <v>0</v>
      </c>
      <c r="GI27" s="215">
        <f t="shared" si="210"/>
        <v>0</v>
      </c>
      <c r="GJ27" s="215">
        <f t="shared" si="210"/>
        <v>0</v>
      </c>
      <c r="GK27" s="215">
        <f t="shared" si="210"/>
        <v>0</v>
      </c>
      <c r="GL27" s="215">
        <f t="shared" si="210"/>
        <v>0</v>
      </c>
      <c r="GM27" s="215">
        <f t="shared" si="210"/>
        <v>0</v>
      </c>
      <c r="GN27" s="215">
        <f t="shared" si="210"/>
        <v>0</v>
      </c>
      <c r="GO27" s="215">
        <f t="shared" si="210"/>
        <v>0</v>
      </c>
      <c r="GP27" s="215">
        <f t="shared" si="210"/>
        <v>0</v>
      </c>
      <c r="GQ27" s="215">
        <f t="shared" si="210"/>
        <v>0</v>
      </c>
      <c r="GR27" s="215">
        <f t="shared" si="210"/>
        <v>0</v>
      </c>
      <c r="GS27" s="215">
        <f t="shared" si="210"/>
        <v>0</v>
      </c>
      <c r="GT27" s="215">
        <f t="shared" si="210"/>
        <v>0</v>
      </c>
      <c r="GU27" s="215">
        <f t="shared" si="210"/>
        <v>0</v>
      </c>
      <c r="GV27" s="215">
        <f t="shared" si="210"/>
        <v>0</v>
      </c>
      <c r="GW27" s="215">
        <f t="shared" si="210"/>
        <v>0</v>
      </c>
      <c r="GX27" s="215">
        <f t="shared" si="210"/>
        <v>0</v>
      </c>
      <c r="GY27" s="215">
        <f t="shared" si="210"/>
        <v>0</v>
      </c>
      <c r="GZ27" s="215">
        <f t="shared" si="210"/>
        <v>0</v>
      </c>
      <c r="HA27" s="215">
        <f t="shared" si="210"/>
        <v>0</v>
      </c>
      <c r="HB27" s="215">
        <f t="shared" si="210"/>
        <v>0</v>
      </c>
      <c r="HC27" s="215">
        <f t="shared" si="210"/>
        <v>0</v>
      </c>
      <c r="HD27" s="215">
        <f t="shared" si="210"/>
        <v>0</v>
      </c>
      <c r="HE27" s="215">
        <f t="shared" si="210"/>
        <v>0</v>
      </c>
      <c r="HF27" s="215">
        <f t="shared" si="210"/>
        <v>0</v>
      </c>
      <c r="HG27" s="215">
        <f t="shared" si="210"/>
        <v>0</v>
      </c>
      <c r="HH27" s="215">
        <f t="shared" si="210"/>
        <v>0</v>
      </c>
      <c r="HI27" s="215">
        <f t="shared" si="210"/>
        <v>0</v>
      </c>
      <c r="HJ27" s="215">
        <f t="shared" si="210"/>
        <v>0</v>
      </c>
      <c r="HK27" s="215">
        <f t="shared" si="210"/>
        <v>0</v>
      </c>
      <c r="HL27" s="215">
        <f t="shared" si="210"/>
        <v>0</v>
      </c>
      <c r="HM27" s="215">
        <f t="shared" si="210"/>
        <v>0</v>
      </c>
      <c r="HN27" s="215">
        <f t="shared" si="210"/>
        <v>0</v>
      </c>
      <c r="HO27" s="215">
        <f t="shared" si="210"/>
        <v>0</v>
      </c>
      <c r="HP27" s="215">
        <f t="shared" si="210"/>
        <v>0</v>
      </c>
      <c r="HQ27" s="215">
        <f t="shared" si="210"/>
        <v>0</v>
      </c>
      <c r="HR27" s="215">
        <f t="shared" si="210"/>
        <v>0</v>
      </c>
      <c r="HS27" s="215">
        <f t="shared" si="210"/>
        <v>0</v>
      </c>
      <c r="HT27" s="215">
        <f t="shared" si="210"/>
        <v>0</v>
      </c>
      <c r="HU27" s="215">
        <f t="shared" si="210"/>
        <v>0</v>
      </c>
      <c r="HV27" s="215">
        <f t="shared" si="210"/>
        <v>0</v>
      </c>
      <c r="HW27" s="215">
        <f t="shared" si="210"/>
        <v>0</v>
      </c>
      <c r="HX27" s="215">
        <f t="shared" si="210"/>
        <v>0</v>
      </c>
      <c r="HY27" s="215">
        <f t="shared" si="210"/>
        <v>0</v>
      </c>
      <c r="HZ27" s="215">
        <f t="shared" si="210"/>
        <v>0</v>
      </c>
      <c r="IA27" s="215">
        <f t="shared" si="210"/>
        <v>0</v>
      </c>
      <c r="IB27" s="215">
        <f t="shared" si="210"/>
        <v>0</v>
      </c>
      <c r="IC27" s="215">
        <f t="shared" si="210"/>
        <v>0</v>
      </c>
      <c r="ID27" s="215">
        <f t="shared" si="210"/>
        <v>0</v>
      </c>
      <c r="IE27" s="215">
        <f t="shared" si="210"/>
        <v>0</v>
      </c>
      <c r="IF27" s="215">
        <f t="shared" si="210"/>
        <v>0</v>
      </c>
      <c r="IG27" s="215">
        <f t="shared" ref="IG27:JS27" si="211">SUM(IG25:IG26)</f>
        <v>0</v>
      </c>
      <c r="IH27" s="215">
        <f t="shared" si="211"/>
        <v>0</v>
      </c>
      <c r="II27" s="215">
        <f t="shared" si="211"/>
        <v>0</v>
      </c>
      <c r="IJ27" s="215">
        <f t="shared" si="211"/>
        <v>0</v>
      </c>
      <c r="IK27" s="215">
        <f t="shared" si="211"/>
        <v>0</v>
      </c>
      <c r="IL27" s="215">
        <f t="shared" si="211"/>
        <v>0</v>
      </c>
      <c r="IM27" s="215">
        <f t="shared" si="211"/>
        <v>0</v>
      </c>
      <c r="IN27" s="215">
        <f t="shared" si="211"/>
        <v>0</v>
      </c>
      <c r="IO27" s="215">
        <f t="shared" si="211"/>
        <v>0</v>
      </c>
      <c r="IP27" s="215">
        <f t="shared" si="211"/>
        <v>0</v>
      </c>
      <c r="IQ27" s="215">
        <f t="shared" si="211"/>
        <v>0</v>
      </c>
      <c r="IR27" s="215">
        <f t="shared" si="211"/>
        <v>0</v>
      </c>
      <c r="IS27" s="215">
        <f t="shared" si="211"/>
        <v>0</v>
      </c>
      <c r="IT27" s="215">
        <f t="shared" si="211"/>
        <v>0</v>
      </c>
      <c r="IU27" s="215">
        <f t="shared" si="211"/>
        <v>0</v>
      </c>
      <c r="IV27" s="215">
        <f t="shared" si="211"/>
        <v>0</v>
      </c>
      <c r="IW27" s="215">
        <f t="shared" si="211"/>
        <v>0</v>
      </c>
      <c r="IX27" s="215">
        <f t="shared" si="211"/>
        <v>0</v>
      </c>
      <c r="IY27" s="215">
        <f t="shared" si="211"/>
        <v>0</v>
      </c>
      <c r="IZ27" s="215">
        <f t="shared" si="211"/>
        <v>0</v>
      </c>
      <c r="JA27" s="215">
        <f t="shared" si="211"/>
        <v>0</v>
      </c>
      <c r="JB27" s="215">
        <f t="shared" si="211"/>
        <v>0</v>
      </c>
      <c r="JC27" s="215">
        <f t="shared" si="211"/>
        <v>0</v>
      </c>
      <c r="JD27" s="215">
        <f t="shared" si="211"/>
        <v>0</v>
      </c>
      <c r="JE27" s="215">
        <f t="shared" si="211"/>
        <v>0</v>
      </c>
      <c r="JF27" s="215">
        <f t="shared" si="211"/>
        <v>0</v>
      </c>
      <c r="JG27" s="215">
        <f t="shared" si="211"/>
        <v>0</v>
      </c>
      <c r="JH27" s="215">
        <f t="shared" si="211"/>
        <v>0</v>
      </c>
      <c r="JI27" s="215">
        <f t="shared" si="211"/>
        <v>0</v>
      </c>
      <c r="JJ27" s="215">
        <f t="shared" si="211"/>
        <v>0</v>
      </c>
      <c r="JK27" s="215">
        <f t="shared" si="211"/>
        <v>0</v>
      </c>
      <c r="JL27" s="215">
        <f t="shared" si="211"/>
        <v>0</v>
      </c>
      <c r="JM27" s="215">
        <f t="shared" si="211"/>
        <v>0</v>
      </c>
      <c r="JN27" s="215">
        <f t="shared" si="211"/>
        <v>0</v>
      </c>
      <c r="JO27" s="215">
        <f t="shared" si="211"/>
        <v>0</v>
      </c>
      <c r="JP27" s="215">
        <f t="shared" si="211"/>
        <v>0</v>
      </c>
      <c r="JQ27" s="215">
        <f t="shared" si="211"/>
        <v>0</v>
      </c>
      <c r="JR27" s="215">
        <f t="shared" si="211"/>
        <v>0</v>
      </c>
      <c r="JS27" s="258">
        <f t="shared" si="211"/>
        <v>0</v>
      </c>
    </row>
    <row r="28" spans="2:279" ht="15" customHeight="1">
      <c r="B28" s="1079"/>
      <c r="C28" s="1069"/>
      <c r="D28" s="1069" t="s">
        <v>410</v>
      </c>
      <c r="E28" s="212" t="s">
        <v>329</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79"/>
      <c r="C29" s="1069"/>
      <c r="D29" s="1069"/>
      <c r="E29" s="47" t="s">
        <v>333</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80"/>
      <c r="C30" s="1077"/>
      <c r="D30" s="1077"/>
      <c r="E30" s="214" t="s">
        <v>156</v>
      </c>
      <c r="F30" s="215"/>
      <c r="G30" s="215"/>
      <c r="H30" s="215"/>
      <c r="I30" s="215"/>
      <c r="J30" s="215"/>
      <c r="K30" s="215"/>
      <c r="L30" s="215"/>
      <c r="M30" s="215"/>
      <c r="N30" s="215"/>
      <c r="O30" s="215"/>
      <c r="P30" s="215"/>
      <c r="Q30" s="215"/>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5"/>
      <c r="BK30" s="215"/>
      <c r="BL30" s="215"/>
      <c r="BM30" s="215"/>
      <c r="BN30" s="215"/>
      <c r="BO30" s="215"/>
      <c r="BP30" s="215"/>
      <c r="BQ30" s="215"/>
      <c r="BR30" s="215"/>
      <c r="BS30" s="215"/>
      <c r="BT30" s="215"/>
      <c r="BU30" s="215"/>
      <c r="BV30" s="215"/>
      <c r="BW30" s="215"/>
      <c r="BX30" s="215"/>
      <c r="BY30" s="215"/>
      <c r="BZ30" s="215"/>
      <c r="CA30" s="215"/>
      <c r="CB30" s="215"/>
      <c r="CC30" s="215"/>
      <c r="CD30" s="215"/>
      <c r="CE30" s="215"/>
      <c r="CF30" s="215"/>
      <c r="CG30" s="215"/>
      <c r="CH30" s="215"/>
      <c r="CI30" s="215"/>
      <c r="CJ30" s="215"/>
      <c r="CK30" s="215"/>
      <c r="CL30" s="215"/>
      <c r="CM30" s="215"/>
      <c r="CN30" s="215"/>
      <c r="CO30" s="215"/>
      <c r="CP30" s="215"/>
      <c r="CQ30" s="215"/>
      <c r="CR30" s="215"/>
      <c r="CS30" s="215"/>
      <c r="CT30" s="215"/>
      <c r="CU30" s="215"/>
      <c r="CV30" s="215"/>
      <c r="CW30" s="215"/>
      <c r="CX30" s="215">
        <f>CX28+CX29</f>
        <v>10</v>
      </c>
      <c r="CY30" s="215">
        <f t="shared" ref="CY30:DF30" si="212">CY28+CY29</f>
        <v>10</v>
      </c>
      <c r="CZ30" s="215">
        <f t="shared" si="212"/>
        <v>10</v>
      </c>
      <c r="DA30" s="215">
        <f t="shared" si="212"/>
        <v>10</v>
      </c>
      <c r="DB30" s="215">
        <f t="shared" si="212"/>
        <v>10</v>
      </c>
      <c r="DC30" s="215">
        <f t="shared" si="212"/>
        <v>10</v>
      </c>
      <c r="DD30" s="215">
        <f t="shared" si="212"/>
        <v>10</v>
      </c>
      <c r="DE30" s="215">
        <f t="shared" si="212"/>
        <v>10</v>
      </c>
      <c r="DF30" s="215">
        <f t="shared" si="212"/>
        <v>10</v>
      </c>
      <c r="DG30" s="215">
        <f t="shared" ref="DG30" si="213">DG28+DG29</f>
        <v>0</v>
      </c>
      <c r="DH30" s="215">
        <f t="shared" ref="DH30" si="214">DH28+DH29</f>
        <v>0</v>
      </c>
      <c r="DI30" s="215">
        <f t="shared" ref="DI30" si="215">DI28+DI29</f>
        <v>0</v>
      </c>
      <c r="DJ30" s="215">
        <f t="shared" ref="DJ30" si="216">DJ28+DJ29</f>
        <v>0</v>
      </c>
      <c r="DK30" s="215">
        <f t="shared" ref="DK30" si="217">DK28+DK29</f>
        <v>0</v>
      </c>
      <c r="DL30" s="215">
        <f t="shared" ref="DL30" si="218">DL28+DL29</f>
        <v>0</v>
      </c>
      <c r="DM30" s="215">
        <f t="shared" ref="DM30" si="219">DM28+DM29</f>
        <v>0</v>
      </c>
      <c r="DN30" s="215">
        <f t="shared" ref="DN30" si="220">DN28+DN29</f>
        <v>0</v>
      </c>
      <c r="DO30" s="215">
        <f t="shared" ref="DO30" si="221">DO28+DO29</f>
        <v>0</v>
      </c>
      <c r="DP30" s="215">
        <f t="shared" ref="DP30" si="222">DP28+DP29</f>
        <v>0</v>
      </c>
      <c r="DQ30" s="215">
        <f t="shared" ref="DQ30" si="223">DQ28+DQ29</f>
        <v>0</v>
      </c>
      <c r="DR30" s="215">
        <f t="shared" ref="DR30" si="224">DR28+DR29</f>
        <v>0</v>
      </c>
      <c r="DS30" s="215">
        <f t="shared" ref="DS30" si="225">DS28+DS29</f>
        <v>0</v>
      </c>
      <c r="DT30" s="215">
        <f t="shared" ref="DT30" si="226">DT28+DT29</f>
        <v>0</v>
      </c>
      <c r="DU30" s="215">
        <f t="shared" ref="DU30" si="227">DU28+DU29</f>
        <v>0</v>
      </c>
      <c r="DV30" s="215">
        <f t="shared" ref="DV30" si="228">DV28+DV29</f>
        <v>0</v>
      </c>
      <c r="DW30" s="215">
        <f t="shared" ref="DW30" si="229">DW28+DW29</f>
        <v>0</v>
      </c>
      <c r="DX30" s="215">
        <f t="shared" ref="DX30" si="230">DX28+DX29</f>
        <v>0</v>
      </c>
      <c r="DY30" s="215">
        <f t="shared" ref="DY30:FB30" si="231">DY28+DY29</f>
        <v>0</v>
      </c>
      <c r="DZ30" s="215">
        <f t="shared" si="231"/>
        <v>0</v>
      </c>
      <c r="EA30" s="215">
        <f t="shared" si="231"/>
        <v>0</v>
      </c>
      <c r="EB30" s="215">
        <f t="shared" si="231"/>
        <v>0</v>
      </c>
      <c r="EC30" s="215">
        <f t="shared" ref="EC30" si="232">EC28+EC29</f>
        <v>0</v>
      </c>
      <c r="ED30" s="215">
        <f t="shared" si="231"/>
        <v>0</v>
      </c>
      <c r="EE30" s="215">
        <f t="shared" si="231"/>
        <v>0</v>
      </c>
      <c r="EF30" s="215">
        <f t="shared" ref="EF30" si="233">EF28+EF29</f>
        <v>0</v>
      </c>
      <c r="EG30" s="215">
        <f t="shared" si="231"/>
        <v>0</v>
      </c>
      <c r="EH30" s="215">
        <f t="shared" si="231"/>
        <v>0</v>
      </c>
      <c r="EI30" s="215">
        <f t="shared" si="231"/>
        <v>0</v>
      </c>
      <c r="EJ30" s="215">
        <f t="shared" si="231"/>
        <v>0</v>
      </c>
      <c r="EK30" s="215">
        <f t="shared" si="231"/>
        <v>0</v>
      </c>
      <c r="EL30" s="215">
        <f t="shared" si="231"/>
        <v>0</v>
      </c>
      <c r="EM30" s="215">
        <f t="shared" si="231"/>
        <v>0</v>
      </c>
      <c r="EN30" s="215">
        <f t="shared" si="231"/>
        <v>0</v>
      </c>
      <c r="EO30" s="215">
        <f t="shared" si="231"/>
        <v>0</v>
      </c>
      <c r="EP30" s="215">
        <f t="shared" si="231"/>
        <v>0</v>
      </c>
      <c r="EQ30" s="215">
        <f t="shared" si="231"/>
        <v>0</v>
      </c>
      <c r="ER30" s="215">
        <f t="shared" si="231"/>
        <v>0</v>
      </c>
      <c r="ES30" s="215">
        <f t="shared" si="231"/>
        <v>0</v>
      </c>
      <c r="ET30" s="215">
        <f t="shared" si="231"/>
        <v>0</v>
      </c>
      <c r="EU30" s="215">
        <f t="shared" si="231"/>
        <v>0</v>
      </c>
      <c r="EV30" s="215">
        <f t="shared" si="231"/>
        <v>0</v>
      </c>
      <c r="EW30" s="215">
        <f t="shared" si="231"/>
        <v>0</v>
      </c>
      <c r="EX30" s="215">
        <f t="shared" si="231"/>
        <v>0</v>
      </c>
      <c r="EY30" s="215">
        <f t="shared" si="231"/>
        <v>0</v>
      </c>
      <c r="EZ30" s="215">
        <f t="shared" si="231"/>
        <v>0</v>
      </c>
      <c r="FA30" s="215">
        <f t="shared" si="231"/>
        <v>0</v>
      </c>
      <c r="FB30" s="215">
        <f t="shared" si="231"/>
        <v>0</v>
      </c>
      <c r="FC30" s="215"/>
      <c r="FD30" s="215"/>
      <c r="FE30" s="215"/>
      <c r="FF30" s="215"/>
      <c r="FG30" s="215"/>
      <c r="FH30" s="215"/>
      <c r="FI30" s="215"/>
      <c r="FJ30" s="215"/>
      <c r="FK30" s="215"/>
      <c r="FL30" s="215"/>
      <c r="FM30" s="215"/>
      <c r="FN30" s="215"/>
      <c r="FO30" s="215"/>
      <c r="FP30" s="215"/>
      <c r="FQ30" s="215"/>
      <c r="FR30" s="215"/>
      <c r="FS30" s="215"/>
      <c r="FT30" s="215"/>
      <c r="FU30" s="215"/>
      <c r="FV30" s="215"/>
      <c r="FW30" s="215"/>
      <c r="FX30" s="215"/>
      <c r="FY30" s="215"/>
      <c r="FZ30" s="215"/>
      <c r="GA30" s="215"/>
      <c r="GB30" s="215"/>
      <c r="GC30" s="215"/>
      <c r="GD30" s="215"/>
      <c r="GE30" s="215"/>
      <c r="GF30" s="215"/>
      <c r="GG30" s="215"/>
      <c r="GH30" s="215"/>
      <c r="GI30" s="215"/>
      <c r="GJ30" s="215"/>
      <c r="GK30" s="215"/>
      <c r="GL30" s="215"/>
      <c r="GM30" s="215"/>
      <c r="GN30" s="215"/>
      <c r="GO30" s="215"/>
      <c r="GP30" s="215"/>
      <c r="GQ30" s="215"/>
      <c r="GR30" s="215"/>
      <c r="GS30" s="215"/>
      <c r="GT30" s="215"/>
      <c r="GU30" s="215"/>
      <c r="GV30" s="215"/>
      <c r="GW30" s="215"/>
      <c r="GX30" s="215"/>
      <c r="GY30" s="215"/>
      <c r="GZ30" s="215"/>
      <c r="HA30" s="215"/>
      <c r="HB30" s="215"/>
      <c r="HC30" s="215"/>
      <c r="HD30" s="215"/>
      <c r="HE30" s="215"/>
      <c r="HF30" s="215"/>
      <c r="HG30" s="215"/>
      <c r="HH30" s="215"/>
      <c r="HI30" s="215"/>
      <c r="HJ30" s="215"/>
      <c r="HK30" s="215"/>
      <c r="HL30" s="215"/>
      <c r="HM30" s="215"/>
      <c r="HN30" s="215"/>
      <c r="HO30" s="215"/>
      <c r="HP30" s="215"/>
      <c r="HQ30" s="215"/>
      <c r="HR30" s="215"/>
      <c r="HS30" s="215"/>
      <c r="HT30" s="215"/>
      <c r="HU30" s="215"/>
      <c r="HV30" s="215"/>
      <c r="HW30" s="215"/>
      <c r="HX30" s="215"/>
      <c r="HY30" s="215"/>
      <c r="HZ30" s="215"/>
      <c r="IA30" s="215"/>
      <c r="IB30" s="215"/>
      <c r="IC30" s="215"/>
      <c r="ID30" s="215"/>
      <c r="IE30" s="215"/>
      <c r="IF30" s="215"/>
      <c r="IG30" s="215"/>
      <c r="IH30" s="215"/>
      <c r="II30" s="215"/>
      <c r="IJ30" s="215"/>
      <c r="IK30" s="215"/>
      <c r="IL30" s="215"/>
      <c r="IM30" s="215"/>
      <c r="IN30" s="215"/>
      <c r="IO30" s="215"/>
      <c r="IP30" s="215"/>
      <c r="IQ30" s="215"/>
      <c r="IR30" s="215"/>
      <c r="IS30" s="215"/>
      <c r="IT30" s="215"/>
      <c r="IU30" s="215"/>
      <c r="IV30" s="215"/>
      <c r="IW30" s="215"/>
      <c r="IX30" s="215"/>
      <c r="IY30" s="215"/>
      <c r="IZ30" s="215"/>
      <c r="JA30" s="215"/>
      <c r="JB30" s="215"/>
      <c r="JC30" s="215"/>
      <c r="JD30" s="215"/>
      <c r="JE30" s="215"/>
      <c r="JF30" s="215"/>
      <c r="JG30" s="215"/>
      <c r="JH30" s="215"/>
      <c r="JI30" s="215"/>
      <c r="JJ30" s="215"/>
      <c r="JK30" s="215"/>
      <c r="JL30" s="215"/>
      <c r="JM30" s="215"/>
      <c r="JN30" s="215"/>
      <c r="JO30" s="215"/>
      <c r="JP30" s="215"/>
      <c r="JQ30" s="215"/>
      <c r="JR30" s="215"/>
      <c r="JS30" s="258"/>
    </row>
    <row r="31" spans="2:279" ht="15" customHeight="1">
      <c r="B31" s="1071">
        <v>8</v>
      </c>
      <c r="C31" s="1074" t="s">
        <v>389</v>
      </c>
      <c r="D31" s="1068" t="s">
        <v>409</v>
      </c>
      <c r="E31" s="212" t="s">
        <v>329</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72"/>
      <c r="C32" s="1075"/>
      <c r="D32" s="1069"/>
      <c r="E32" s="47" t="s">
        <v>333</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73"/>
      <c r="C33" s="1076"/>
      <c r="D33" s="1070"/>
      <c r="E33" s="214" t="s">
        <v>156</v>
      </c>
      <c r="F33" s="215">
        <f t="shared" ref="F33:BQ33" si="234">SUM(F31:F32)</f>
        <v>0</v>
      </c>
      <c r="G33" s="215">
        <f t="shared" si="234"/>
        <v>0</v>
      </c>
      <c r="H33" s="215">
        <f t="shared" si="234"/>
        <v>0</v>
      </c>
      <c r="I33" s="215">
        <f t="shared" si="234"/>
        <v>0</v>
      </c>
      <c r="J33" s="215">
        <f t="shared" si="234"/>
        <v>0</v>
      </c>
      <c r="K33" s="215">
        <f t="shared" si="234"/>
        <v>0</v>
      </c>
      <c r="L33" s="215">
        <f t="shared" si="234"/>
        <v>0</v>
      </c>
      <c r="M33" s="215">
        <f t="shared" si="234"/>
        <v>0</v>
      </c>
      <c r="N33" s="215">
        <f t="shared" si="234"/>
        <v>0</v>
      </c>
      <c r="O33" s="215">
        <f t="shared" si="234"/>
        <v>0</v>
      </c>
      <c r="P33" s="215">
        <f t="shared" si="234"/>
        <v>0</v>
      </c>
      <c r="Q33" s="215">
        <f t="shared" si="234"/>
        <v>0</v>
      </c>
      <c r="R33" s="215">
        <f t="shared" si="234"/>
        <v>0</v>
      </c>
      <c r="S33" s="215">
        <f t="shared" si="234"/>
        <v>0</v>
      </c>
      <c r="T33" s="215">
        <f t="shared" si="234"/>
        <v>0</v>
      </c>
      <c r="U33" s="215">
        <f t="shared" si="234"/>
        <v>0</v>
      </c>
      <c r="V33" s="215">
        <f t="shared" si="234"/>
        <v>0</v>
      </c>
      <c r="W33" s="215">
        <f t="shared" si="234"/>
        <v>0</v>
      </c>
      <c r="X33" s="215">
        <f t="shared" si="234"/>
        <v>0</v>
      </c>
      <c r="Y33" s="215">
        <f t="shared" si="234"/>
        <v>0</v>
      </c>
      <c r="Z33" s="215">
        <f t="shared" si="234"/>
        <v>0</v>
      </c>
      <c r="AA33" s="215">
        <f t="shared" si="234"/>
        <v>0</v>
      </c>
      <c r="AB33" s="215">
        <f t="shared" si="234"/>
        <v>0</v>
      </c>
      <c r="AC33" s="215">
        <f t="shared" si="234"/>
        <v>0</v>
      </c>
      <c r="AD33" s="215">
        <f t="shared" si="234"/>
        <v>0</v>
      </c>
      <c r="AE33" s="215">
        <f t="shared" si="234"/>
        <v>0</v>
      </c>
      <c r="AF33" s="215">
        <f t="shared" si="234"/>
        <v>0</v>
      </c>
      <c r="AG33" s="215">
        <f t="shared" si="234"/>
        <v>0</v>
      </c>
      <c r="AH33" s="215">
        <f t="shared" si="234"/>
        <v>0</v>
      </c>
      <c r="AI33" s="215">
        <f t="shared" si="234"/>
        <v>0</v>
      </c>
      <c r="AJ33" s="215">
        <f t="shared" si="234"/>
        <v>0</v>
      </c>
      <c r="AK33" s="215">
        <f t="shared" si="234"/>
        <v>0</v>
      </c>
      <c r="AL33" s="215">
        <f t="shared" si="234"/>
        <v>0</v>
      </c>
      <c r="AM33" s="215">
        <f t="shared" si="234"/>
        <v>0</v>
      </c>
      <c r="AN33" s="215">
        <f t="shared" si="234"/>
        <v>0</v>
      </c>
      <c r="AO33" s="215">
        <f t="shared" si="234"/>
        <v>0</v>
      </c>
      <c r="AP33" s="215">
        <f t="shared" si="234"/>
        <v>0</v>
      </c>
      <c r="AQ33" s="215">
        <f t="shared" si="234"/>
        <v>0</v>
      </c>
      <c r="AR33" s="215">
        <f t="shared" si="234"/>
        <v>0</v>
      </c>
      <c r="AS33" s="215">
        <f t="shared" si="234"/>
        <v>0</v>
      </c>
      <c r="AT33" s="215">
        <f t="shared" si="234"/>
        <v>0</v>
      </c>
      <c r="AU33" s="215">
        <f t="shared" si="234"/>
        <v>0</v>
      </c>
      <c r="AV33" s="215">
        <f t="shared" si="234"/>
        <v>0</v>
      </c>
      <c r="AW33" s="215">
        <f t="shared" si="234"/>
        <v>0</v>
      </c>
      <c r="AX33" s="215">
        <f t="shared" si="234"/>
        <v>0</v>
      </c>
      <c r="AY33" s="215">
        <f t="shared" si="234"/>
        <v>0</v>
      </c>
      <c r="AZ33" s="215">
        <f t="shared" si="234"/>
        <v>0</v>
      </c>
      <c r="BA33" s="215">
        <f t="shared" si="234"/>
        <v>0</v>
      </c>
      <c r="BB33" s="215">
        <f t="shared" si="234"/>
        <v>0</v>
      </c>
      <c r="BC33" s="215">
        <f t="shared" si="234"/>
        <v>0</v>
      </c>
      <c r="BD33" s="215">
        <f t="shared" si="234"/>
        <v>0</v>
      </c>
      <c r="BE33" s="215">
        <f t="shared" si="234"/>
        <v>0</v>
      </c>
      <c r="BF33" s="215">
        <f t="shared" si="234"/>
        <v>0</v>
      </c>
      <c r="BG33" s="215">
        <f t="shared" si="234"/>
        <v>0</v>
      </c>
      <c r="BH33" s="215">
        <f t="shared" si="234"/>
        <v>0</v>
      </c>
      <c r="BI33" s="215">
        <f t="shared" si="234"/>
        <v>0</v>
      </c>
      <c r="BJ33" s="215">
        <f t="shared" si="234"/>
        <v>0</v>
      </c>
      <c r="BK33" s="215">
        <f t="shared" si="234"/>
        <v>0</v>
      </c>
      <c r="BL33" s="215">
        <f t="shared" si="234"/>
        <v>0</v>
      </c>
      <c r="BM33" s="215">
        <f t="shared" si="234"/>
        <v>0</v>
      </c>
      <c r="BN33" s="215">
        <f t="shared" si="234"/>
        <v>0</v>
      </c>
      <c r="BO33" s="215">
        <f t="shared" si="234"/>
        <v>0</v>
      </c>
      <c r="BP33" s="215">
        <f t="shared" si="234"/>
        <v>0</v>
      </c>
      <c r="BQ33" s="215">
        <f t="shared" si="234"/>
        <v>0</v>
      </c>
      <c r="BR33" s="215">
        <f t="shared" ref="BR33:CS33" si="235">SUM(BR31:BR32)</f>
        <v>0</v>
      </c>
      <c r="BS33" s="215">
        <f t="shared" si="235"/>
        <v>0</v>
      </c>
      <c r="BT33" s="215">
        <f t="shared" si="235"/>
        <v>0</v>
      </c>
      <c r="BU33" s="215">
        <f t="shared" si="235"/>
        <v>0</v>
      </c>
      <c r="BV33" s="215">
        <f t="shared" si="235"/>
        <v>0</v>
      </c>
      <c r="BW33" s="215">
        <f t="shared" si="235"/>
        <v>0</v>
      </c>
      <c r="BX33" s="215">
        <f t="shared" si="235"/>
        <v>0</v>
      </c>
      <c r="BY33" s="215">
        <f t="shared" si="235"/>
        <v>0</v>
      </c>
      <c r="BZ33" s="215">
        <f t="shared" si="235"/>
        <v>0</v>
      </c>
      <c r="CA33" s="215">
        <f t="shared" si="235"/>
        <v>0</v>
      </c>
      <c r="CB33" s="215">
        <f t="shared" si="235"/>
        <v>7</v>
      </c>
      <c r="CC33" s="215">
        <f t="shared" si="235"/>
        <v>7</v>
      </c>
      <c r="CD33" s="215">
        <f t="shared" si="235"/>
        <v>7</v>
      </c>
      <c r="CE33" s="215">
        <f t="shared" si="235"/>
        <v>6</v>
      </c>
      <c r="CF33" s="215">
        <f t="shared" si="235"/>
        <v>6</v>
      </c>
      <c r="CG33" s="215">
        <f t="shared" si="235"/>
        <v>6</v>
      </c>
      <c r="CH33" s="215">
        <f t="shared" si="235"/>
        <v>0</v>
      </c>
      <c r="CI33" s="215">
        <f t="shared" si="235"/>
        <v>0</v>
      </c>
      <c r="CJ33" s="215">
        <f t="shared" si="235"/>
        <v>0</v>
      </c>
      <c r="CK33" s="215">
        <f t="shared" ref="CK33" si="236">SUM(CK31:CK32)</f>
        <v>0</v>
      </c>
      <c r="CL33" s="215">
        <f t="shared" si="235"/>
        <v>0</v>
      </c>
      <c r="CM33" s="215">
        <f t="shared" ref="CM33" si="237">SUM(CM31:CM32)</f>
        <v>0</v>
      </c>
      <c r="CN33" s="215">
        <f t="shared" si="235"/>
        <v>3</v>
      </c>
      <c r="CO33" s="215">
        <f t="shared" ref="CO33" si="238">SUM(CO31:CO32)</f>
        <v>3</v>
      </c>
      <c r="CP33" s="215">
        <f t="shared" si="235"/>
        <v>8</v>
      </c>
      <c r="CQ33" s="215">
        <f t="shared" ref="CQ33" si="239">SUM(CQ31:CQ32)</f>
        <v>8</v>
      </c>
      <c r="CR33" s="215">
        <f t="shared" si="235"/>
        <v>8</v>
      </c>
      <c r="CS33" s="215">
        <f t="shared" si="235"/>
        <v>8</v>
      </c>
      <c r="CT33" s="215">
        <f>CT32+CT31</f>
        <v>8</v>
      </c>
      <c r="CU33" s="215">
        <f>CU32+CU31</f>
        <v>8</v>
      </c>
      <c r="CV33" s="215">
        <f>CV32+CV31</f>
        <v>8</v>
      </c>
      <c r="CW33" s="215">
        <f t="shared" ref="CW33:DH33" si="240">CW32+CW31</f>
        <v>8</v>
      </c>
      <c r="CX33" s="215">
        <f t="shared" si="240"/>
        <v>8</v>
      </c>
      <c r="CY33" s="215">
        <f t="shared" si="240"/>
        <v>7</v>
      </c>
      <c r="CZ33" s="215">
        <f t="shared" si="240"/>
        <v>8</v>
      </c>
      <c r="DA33" s="215">
        <f t="shared" si="240"/>
        <v>7</v>
      </c>
      <c r="DB33" s="215">
        <f t="shared" si="240"/>
        <v>7</v>
      </c>
      <c r="DC33" s="215">
        <f t="shared" ref="DC33" si="241">DC32+DC31</f>
        <v>7</v>
      </c>
      <c r="DD33" s="215">
        <f t="shared" si="240"/>
        <v>10</v>
      </c>
      <c r="DE33" s="215">
        <f t="shared" ref="DE33:DF33" si="242">DE32+DE31</f>
        <v>10</v>
      </c>
      <c r="DF33" s="215">
        <f t="shared" si="242"/>
        <v>10</v>
      </c>
      <c r="DG33" s="215">
        <f t="shared" si="240"/>
        <v>7</v>
      </c>
      <c r="DH33" s="215">
        <f t="shared" si="240"/>
        <v>0</v>
      </c>
      <c r="DI33" s="215">
        <f t="shared" ref="DI33" si="243">DI32+DI31</f>
        <v>0</v>
      </c>
      <c r="DJ33" s="215">
        <f t="shared" ref="DJ33:FT33" si="244">SUM(DJ31:DJ32)</f>
        <v>0</v>
      </c>
      <c r="DK33" s="215">
        <f t="shared" ref="DK33" si="245">SUM(DK31:DK32)</f>
        <v>0</v>
      </c>
      <c r="DL33" s="215">
        <f t="shared" si="244"/>
        <v>0</v>
      </c>
      <c r="DM33" s="215">
        <f t="shared" si="244"/>
        <v>0</v>
      </c>
      <c r="DN33" s="215">
        <f t="shared" si="244"/>
        <v>0</v>
      </c>
      <c r="DO33" s="215">
        <f t="shared" si="244"/>
        <v>0</v>
      </c>
      <c r="DP33" s="215">
        <f t="shared" si="244"/>
        <v>0</v>
      </c>
      <c r="DQ33" s="215">
        <f t="shared" si="244"/>
        <v>0</v>
      </c>
      <c r="DR33" s="215">
        <f t="shared" si="244"/>
        <v>0</v>
      </c>
      <c r="DS33" s="215">
        <f t="shared" si="244"/>
        <v>0</v>
      </c>
      <c r="DT33" s="215">
        <f t="shared" si="244"/>
        <v>0</v>
      </c>
      <c r="DU33" s="215">
        <f t="shared" si="244"/>
        <v>4</v>
      </c>
      <c r="DV33" s="215">
        <f t="shared" si="244"/>
        <v>6</v>
      </c>
      <c r="DW33" s="215">
        <f t="shared" si="244"/>
        <v>6</v>
      </c>
      <c r="DX33" s="215">
        <f t="shared" si="244"/>
        <v>0</v>
      </c>
      <c r="DY33" s="215">
        <f t="shared" si="244"/>
        <v>0</v>
      </c>
      <c r="DZ33" s="215">
        <f t="shared" si="244"/>
        <v>0</v>
      </c>
      <c r="EA33" s="215">
        <f t="shared" si="244"/>
        <v>0</v>
      </c>
      <c r="EB33" s="215">
        <f t="shared" si="244"/>
        <v>0</v>
      </c>
      <c r="EC33" s="215">
        <f t="shared" ref="EC33" si="246">SUM(EC31:EC32)</f>
        <v>0</v>
      </c>
      <c r="ED33" s="215">
        <f t="shared" si="244"/>
        <v>0</v>
      </c>
      <c r="EE33" s="215">
        <f t="shared" si="244"/>
        <v>0</v>
      </c>
      <c r="EF33" s="215">
        <f t="shared" si="244"/>
        <v>0</v>
      </c>
      <c r="EG33" s="215">
        <f t="shared" si="244"/>
        <v>0</v>
      </c>
      <c r="EH33" s="215">
        <f t="shared" si="244"/>
        <v>0</v>
      </c>
      <c r="EI33" s="215">
        <f t="shared" si="244"/>
        <v>0</v>
      </c>
      <c r="EJ33" s="215">
        <f t="shared" si="244"/>
        <v>0</v>
      </c>
      <c r="EK33" s="215">
        <f t="shared" si="244"/>
        <v>0</v>
      </c>
      <c r="EL33" s="215">
        <f t="shared" si="244"/>
        <v>0</v>
      </c>
      <c r="EM33" s="215">
        <f t="shared" si="244"/>
        <v>0</v>
      </c>
      <c r="EN33" s="215">
        <f t="shared" si="244"/>
        <v>0</v>
      </c>
      <c r="EO33" s="215">
        <f t="shared" si="244"/>
        <v>0</v>
      </c>
      <c r="EP33" s="215">
        <f t="shared" si="244"/>
        <v>0</v>
      </c>
      <c r="EQ33" s="215">
        <f t="shared" si="244"/>
        <v>0</v>
      </c>
      <c r="ER33" s="215">
        <f t="shared" si="244"/>
        <v>0</v>
      </c>
      <c r="ES33" s="215">
        <f t="shared" si="244"/>
        <v>0</v>
      </c>
      <c r="ET33" s="215">
        <f t="shared" si="244"/>
        <v>0</v>
      </c>
      <c r="EU33" s="215">
        <f t="shared" si="244"/>
        <v>0</v>
      </c>
      <c r="EV33" s="215">
        <f t="shared" si="244"/>
        <v>0</v>
      </c>
      <c r="EW33" s="215">
        <f t="shared" si="244"/>
        <v>0</v>
      </c>
      <c r="EX33" s="215">
        <f t="shared" si="244"/>
        <v>0</v>
      </c>
      <c r="EY33" s="215">
        <f t="shared" si="244"/>
        <v>0</v>
      </c>
      <c r="EZ33" s="215">
        <f t="shared" si="244"/>
        <v>0</v>
      </c>
      <c r="FA33" s="215">
        <f t="shared" si="244"/>
        <v>0</v>
      </c>
      <c r="FB33" s="215">
        <f t="shared" si="244"/>
        <v>0</v>
      </c>
      <c r="FC33" s="215">
        <f t="shared" si="244"/>
        <v>0</v>
      </c>
      <c r="FD33" s="215">
        <f t="shared" si="244"/>
        <v>0</v>
      </c>
      <c r="FE33" s="215">
        <f t="shared" si="244"/>
        <v>0</v>
      </c>
      <c r="FF33" s="215">
        <f t="shared" si="244"/>
        <v>0</v>
      </c>
      <c r="FG33" s="215">
        <f t="shared" si="244"/>
        <v>0</v>
      </c>
      <c r="FH33" s="215">
        <f t="shared" si="244"/>
        <v>0</v>
      </c>
      <c r="FI33" s="215">
        <f t="shared" si="244"/>
        <v>0</v>
      </c>
      <c r="FJ33" s="215">
        <f t="shared" si="244"/>
        <v>0</v>
      </c>
      <c r="FK33" s="215">
        <f t="shared" si="244"/>
        <v>0</v>
      </c>
      <c r="FL33" s="215">
        <f t="shared" si="244"/>
        <v>0</v>
      </c>
      <c r="FM33" s="215">
        <f t="shared" si="244"/>
        <v>0</v>
      </c>
      <c r="FN33" s="215">
        <f t="shared" si="244"/>
        <v>0</v>
      </c>
      <c r="FO33" s="215">
        <f t="shared" si="244"/>
        <v>0</v>
      </c>
      <c r="FP33" s="215">
        <f t="shared" si="244"/>
        <v>0</v>
      </c>
      <c r="FQ33" s="215">
        <f t="shared" si="244"/>
        <v>0</v>
      </c>
      <c r="FR33" s="215">
        <f t="shared" si="244"/>
        <v>0</v>
      </c>
      <c r="FS33" s="215">
        <f t="shared" si="244"/>
        <v>0</v>
      </c>
      <c r="FT33" s="215">
        <f t="shared" si="244"/>
        <v>0</v>
      </c>
      <c r="FU33" s="215">
        <f t="shared" ref="FU33:IF33" si="247">SUM(FU31:FU32)</f>
        <v>0</v>
      </c>
      <c r="FV33" s="215">
        <f t="shared" si="247"/>
        <v>0</v>
      </c>
      <c r="FW33" s="215">
        <f t="shared" si="247"/>
        <v>0</v>
      </c>
      <c r="FX33" s="215">
        <f t="shared" si="247"/>
        <v>0</v>
      </c>
      <c r="FY33" s="215">
        <f t="shared" si="247"/>
        <v>0</v>
      </c>
      <c r="FZ33" s="215">
        <f t="shared" si="247"/>
        <v>0</v>
      </c>
      <c r="GA33" s="215">
        <f t="shared" si="247"/>
        <v>0</v>
      </c>
      <c r="GB33" s="215">
        <f t="shared" si="247"/>
        <v>0</v>
      </c>
      <c r="GC33" s="215">
        <f t="shared" si="247"/>
        <v>0</v>
      </c>
      <c r="GD33" s="215">
        <f t="shared" si="247"/>
        <v>0</v>
      </c>
      <c r="GE33" s="215">
        <f t="shared" si="247"/>
        <v>0</v>
      </c>
      <c r="GF33" s="215">
        <f t="shared" si="247"/>
        <v>0</v>
      </c>
      <c r="GG33" s="215">
        <f t="shared" si="247"/>
        <v>0</v>
      </c>
      <c r="GH33" s="215">
        <f t="shared" si="247"/>
        <v>0</v>
      </c>
      <c r="GI33" s="215">
        <f t="shared" si="247"/>
        <v>0</v>
      </c>
      <c r="GJ33" s="215">
        <f t="shared" si="247"/>
        <v>0</v>
      </c>
      <c r="GK33" s="215">
        <f t="shared" si="247"/>
        <v>0</v>
      </c>
      <c r="GL33" s="215">
        <f t="shared" si="247"/>
        <v>0</v>
      </c>
      <c r="GM33" s="215">
        <f t="shared" si="247"/>
        <v>0</v>
      </c>
      <c r="GN33" s="215">
        <f t="shared" si="247"/>
        <v>0</v>
      </c>
      <c r="GO33" s="215">
        <f t="shared" si="247"/>
        <v>0</v>
      </c>
      <c r="GP33" s="215">
        <f t="shared" si="247"/>
        <v>0</v>
      </c>
      <c r="GQ33" s="215">
        <f t="shared" si="247"/>
        <v>0</v>
      </c>
      <c r="GR33" s="215">
        <f t="shared" si="247"/>
        <v>0</v>
      </c>
      <c r="GS33" s="215">
        <f t="shared" si="247"/>
        <v>0</v>
      </c>
      <c r="GT33" s="215">
        <f t="shared" si="247"/>
        <v>0</v>
      </c>
      <c r="GU33" s="215">
        <f t="shared" si="247"/>
        <v>0</v>
      </c>
      <c r="GV33" s="215">
        <f t="shared" si="247"/>
        <v>0</v>
      </c>
      <c r="GW33" s="215">
        <f t="shared" si="247"/>
        <v>0</v>
      </c>
      <c r="GX33" s="215">
        <f t="shared" si="247"/>
        <v>0</v>
      </c>
      <c r="GY33" s="215">
        <f t="shared" si="247"/>
        <v>0</v>
      </c>
      <c r="GZ33" s="215">
        <f t="shared" si="247"/>
        <v>0</v>
      </c>
      <c r="HA33" s="215">
        <f t="shared" si="247"/>
        <v>0</v>
      </c>
      <c r="HB33" s="215">
        <f t="shared" si="247"/>
        <v>0</v>
      </c>
      <c r="HC33" s="215">
        <f t="shared" si="247"/>
        <v>0</v>
      </c>
      <c r="HD33" s="215">
        <f t="shared" si="247"/>
        <v>0</v>
      </c>
      <c r="HE33" s="215">
        <f t="shared" si="247"/>
        <v>0</v>
      </c>
      <c r="HF33" s="215">
        <f t="shared" si="247"/>
        <v>0</v>
      </c>
      <c r="HG33" s="215">
        <f t="shared" si="247"/>
        <v>0</v>
      </c>
      <c r="HH33" s="215">
        <f t="shared" si="247"/>
        <v>0</v>
      </c>
      <c r="HI33" s="215">
        <f t="shared" si="247"/>
        <v>0</v>
      </c>
      <c r="HJ33" s="215">
        <f t="shared" si="247"/>
        <v>0</v>
      </c>
      <c r="HK33" s="215">
        <f t="shared" si="247"/>
        <v>0</v>
      </c>
      <c r="HL33" s="215">
        <f t="shared" si="247"/>
        <v>0</v>
      </c>
      <c r="HM33" s="215">
        <f t="shared" si="247"/>
        <v>0</v>
      </c>
      <c r="HN33" s="215">
        <f t="shared" si="247"/>
        <v>0</v>
      </c>
      <c r="HO33" s="215">
        <f t="shared" si="247"/>
        <v>0</v>
      </c>
      <c r="HP33" s="215">
        <f t="shared" si="247"/>
        <v>0</v>
      </c>
      <c r="HQ33" s="215">
        <f t="shared" si="247"/>
        <v>0</v>
      </c>
      <c r="HR33" s="215">
        <f t="shared" si="247"/>
        <v>0</v>
      </c>
      <c r="HS33" s="215">
        <f t="shared" si="247"/>
        <v>0</v>
      </c>
      <c r="HT33" s="215">
        <f t="shared" si="247"/>
        <v>0</v>
      </c>
      <c r="HU33" s="215">
        <f t="shared" si="247"/>
        <v>0</v>
      </c>
      <c r="HV33" s="215">
        <f t="shared" si="247"/>
        <v>0</v>
      </c>
      <c r="HW33" s="215">
        <f t="shared" si="247"/>
        <v>0</v>
      </c>
      <c r="HX33" s="215">
        <f t="shared" si="247"/>
        <v>0</v>
      </c>
      <c r="HY33" s="215">
        <f t="shared" si="247"/>
        <v>0</v>
      </c>
      <c r="HZ33" s="215">
        <f t="shared" si="247"/>
        <v>0</v>
      </c>
      <c r="IA33" s="215">
        <f t="shared" si="247"/>
        <v>0</v>
      </c>
      <c r="IB33" s="215">
        <f t="shared" si="247"/>
        <v>0</v>
      </c>
      <c r="IC33" s="215">
        <f t="shared" si="247"/>
        <v>0</v>
      </c>
      <c r="ID33" s="215">
        <f t="shared" si="247"/>
        <v>0</v>
      </c>
      <c r="IE33" s="215">
        <f t="shared" si="247"/>
        <v>0</v>
      </c>
      <c r="IF33" s="215">
        <f t="shared" si="247"/>
        <v>0</v>
      </c>
      <c r="IG33" s="215">
        <f t="shared" ref="IG33:JS33" si="248">SUM(IG31:IG32)</f>
        <v>0</v>
      </c>
      <c r="IH33" s="215">
        <f t="shared" si="248"/>
        <v>0</v>
      </c>
      <c r="II33" s="215">
        <f t="shared" si="248"/>
        <v>0</v>
      </c>
      <c r="IJ33" s="215">
        <f t="shared" si="248"/>
        <v>0</v>
      </c>
      <c r="IK33" s="215">
        <f t="shared" si="248"/>
        <v>0</v>
      </c>
      <c r="IL33" s="215">
        <f t="shared" si="248"/>
        <v>0</v>
      </c>
      <c r="IM33" s="215">
        <f t="shared" si="248"/>
        <v>0</v>
      </c>
      <c r="IN33" s="215">
        <f t="shared" si="248"/>
        <v>0</v>
      </c>
      <c r="IO33" s="215">
        <f t="shared" si="248"/>
        <v>0</v>
      </c>
      <c r="IP33" s="215">
        <f t="shared" si="248"/>
        <v>0</v>
      </c>
      <c r="IQ33" s="215">
        <f t="shared" si="248"/>
        <v>0</v>
      </c>
      <c r="IR33" s="215">
        <f t="shared" si="248"/>
        <v>0</v>
      </c>
      <c r="IS33" s="215">
        <f t="shared" si="248"/>
        <v>0</v>
      </c>
      <c r="IT33" s="215">
        <f t="shared" si="248"/>
        <v>0</v>
      </c>
      <c r="IU33" s="215">
        <f t="shared" si="248"/>
        <v>0</v>
      </c>
      <c r="IV33" s="215">
        <f t="shared" si="248"/>
        <v>0</v>
      </c>
      <c r="IW33" s="215">
        <f t="shared" si="248"/>
        <v>0</v>
      </c>
      <c r="IX33" s="215">
        <f t="shared" si="248"/>
        <v>0</v>
      </c>
      <c r="IY33" s="215">
        <f t="shared" si="248"/>
        <v>0</v>
      </c>
      <c r="IZ33" s="215">
        <f t="shared" si="248"/>
        <v>0</v>
      </c>
      <c r="JA33" s="215">
        <f t="shared" si="248"/>
        <v>0</v>
      </c>
      <c r="JB33" s="215">
        <f t="shared" si="248"/>
        <v>0</v>
      </c>
      <c r="JC33" s="215">
        <f t="shared" si="248"/>
        <v>0</v>
      </c>
      <c r="JD33" s="215">
        <f t="shared" si="248"/>
        <v>0</v>
      </c>
      <c r="JE33" s="215">
        <f t="shared" si="248"/>
        <v>0</v>
      </c>
      <c r="JF33" s="215">
        <f t="shared" si="248"/>
        <v>0</v>
      </c>
      <c r="JG33" s="215">
        <f t="shared" si="248"/>
        <v>0</v>
      </c>
      <c r="JH33" s="215">
        <f t="shared" si="248"/>
        <v>0</v>
      </c>
      <c r="JI33" s="215">
        <f t="shared" si="248"/>
        <v>0</v>
      </c>
      <c r="JJ33" s="215">
        <f t="shared" si="248"/>
        <v>0</v>
      </c>
      <c r="JK33" s="215">
        <f t="shared" si="248"/>
        <v>0</v>
      </c>
      <c r="JL33" s="215">
        <f t="shared" si="248"/>
        <v>0</v>
      </c>
      <c r="JM33" s="215">
        <f t="shared" si="248"/>
        <v>0</v>
      </c>
      <c r="JN33" s="215">
        <f t="shared" si="248"/>
        <v>0</v>
      </c>
      <c r="JO33" s="215">
        <f t="shared" si="248"/>
        <v>0</v>
      </c>
      <c r="JP33" s="215">
        <f t="shared" si="248"/>
        <v>0</v>
      </c>
      <c r="JQ33" s="215">
        <f t="shared" si="248"/>
        <v>0</v>
      </c>
      <c r="JR33" s="215">
        <f t="shared" si="248"/>
        <v>0</v>
      </c>
      <c r="JS33" s="258">
        <f t="shared" si="248"/>
        <v>0</v>
      </c>
    </row>
    <row r="34" spans="2:279" ht="15" customHeight="1">
      <c r="B34" s="1071">
        <v>9</v>
      </c>
      <c r="C34" s="1074" t="s">
        <v>394</v>
      </c>
      <c r="D34" s="1068" t="s">
        <v>409</v>
      </c>
      <c r="E34" s="212" t="s">
        <v>329</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72"/>
      <c r="C35" s="1075"/>
      <c r="D35" s="1069"/>
      <c r="E35" s="47" t="s">
        <v>333</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73"/>
      <c r="C36" s="1076"/>
      <c r="D36" s="1070"/>
      <c r="E36" s="214" t="s">
        <v>156</v>
      </c>
      <c r="F36" s="215">
        <f t="shared" ref="F36:BQ36" si="249">SUM(F34:F35)</f>
        <v>0</v>
      </c>
      <c r="G36" s="215">
        <f t="shared" si="249"/>
        <v>0</v>
      </c>
      <c r="H36" s="215">
        <f t="shared" si="249"/>
        <v>0</v>
      </c>
      <c r="I36" s="215">
        <f t="shared" si="249"/>
        <v>0</v>
      </c>
      <c r="J36" s="215">
        <f t="shared" si="249"/>
        <v>0</v>
      </c>
      <c r="K36" s="215">
        <f t="shared" si="249"/>
        <v>0</v>
      </c>
      <c r="L36" s="215">
        <f t="shared" si="249"/>
        <v>0</v>
      </c>
      <c r="M36" s="215">
        <f t="shared" si="249"/>
        <v>0</v>
      </c>
      <c r="N36" s="215">
        <f t="shared" si="249"/>
        <v>0</v>
      </c>
      <c r="O36" s="215">
        <f t="shared" si="249"/>
        <v>0</v>
      </c>
      <c r="P36" s="215">
        <f t="shared" si="249"/>
        <v>0</v>
      </c>
      <c r="Q36" s="215">
        <f t="shared" si="249"/>
        <v>0</v>
      </c>
      <c r="R36" s="215">
        <f t="shared" si="249"/>
        <v>0</v>
      </c>
      <c r="S36" s="215">
        <f t="shared" si="249"/>
        <v>0</v>
      </c>
      <c r="T36" s="215">
        <f t="shared" si="249"/>
        <v>0</v>
      </c>
      <c r="U36" s="215">
        <f t="shared" si="249"/>
        <v>0</v>
      </c>
      <c r="V36" s="215">
        <f t="shared" si="249"/>
        <v>0</v>
      </c>
      <c r="W36" s="215">
        <f t="shared" si="249"/>
        <v>0</v>
      </c>
      <c r="X36" s="215">
        <f t="shared" si="249"/>
        <v>0</v>
      </c>
      <c r="Y36" s="215">
        <f t="shared" si="249"/>
        <v>0</v>
      </c>
      <c r="Z36" s="215">
        <f t="shared" si="249"/>
        <v>0</v>
      </c>
      <c r="AA36" s="215">
        <f t="shared" si="249"/>
        <v>0</v>
      </c>
      <c r="AB36" s="215">
        <f t="shared" si="249"/>
        <v>0</v>
      </c>
      <c r="AC36" s="215">
        <f t="shared" si="249"/>
        <v>0</v>
      </c>
      <c r="AD36" s="215">
        <f t="shared" si="249"/>
        <v>0</v>
      </c>
      <c r="AE36" s="215">
        <f t="shared" si="249"/>
        <v>0</v>
      </c>
      <c r="AF36" s="215">
        <f t="shared" si="249"/>
        <v>0</v>
      </c>
      <c r="AG36" s="215">
        <f t="shared" si="249"/>
        <v>0</v>
      </c>
      <c r="AH36" s="215">
        <f t="shared" si="249"/>
        <v>0</v>
      </c>
      <c r="AI36" s="215">
        <f t="shared" si="249"/>
        <v>0</v>
      </c>
      <c r="AJ36" s="215">
        <f t="shared" si="249"/>
        <v>0</v>
      </c>
      <c r="AK36" s="215">
        <f t="shared" si="249"/>
        <v>0</v>
      </c>
      <c r="AL36" s="215">
        <f t="shared" si="249"/>
        <v>0</v>
      </c>
      <c r="AM36" s="215">
        <f t="shared" si="249"/>
        <v>0</v>
      </c>
      <c r="AN36" s="215">
        <f t="shared" si="249"/>
        <v>0</v>
      </c>
      <c r="AO36" s="215">
        <f t="shared" si="249"/>
        <v>0</v>
      </c>
      <c r="AP36" s="215">
        <f t="shared" si="249"/>
        <v>0</v>
      </c>
      <c r="AQ36" s="215">
        <f t="shared" si="249"/>
        <v>0</v>
      </c>
      <c r="AR36" s="215">
        <f t="shared" si="249"/>
        <v>0</v>
      </c>
      <c r="AS36" s="215">
        <f t="shared" si="249"/>
        <v>0</v>
      </c>
      <c r="AT36" s="215">
        <f t="shared" si="249"/>
        <v>0</v>
      </c>
      <c r="AU36" s="215">
        <f t="shared" si="249"/>
        <v>0</v>
      </c>
      <c r="AV36" s="215">
        <f t="shared" si="249"/>
        <v>0</v>
      </c>
      <c r="AW36" s="215">
        <f t="shared" si="249"/>
        <v>0</v>
      </c>
      <c r="AX36" s="215">
        <f t="shared" si="249"/>
        <v>0</v>
      </c>
      <c r="AY36" s="215">
        <f t="shared" si="249"/>
        <v>0</v>
      </c>
      <c r="AZ36" s="215">
        <f t="shared" si="249"/>
        <v>0</v>
      </c>
      <c r="BA36" s="215">
        <f t="shared" si="249"/>
        <v>0</v>
      </c>
      <c r="BB36" s="215">
        <f t="shared" si="249"/>
        <v>0</v>
      </c>
      <c r="BC36" s="215">
        <f t="shared" si="249"/>
        <v>0</v>
      </c>
      <c r="BD36" s="215">
        <f t="shared" si="249"/>
        <v>0</v>
      </c>
      <c r="BE36" s="215">
        <f t="shared" si="249"/>
        <v>0</v>
      </c>
      <c r="BF36" s="215">
        <f t="shared" si="249"/>
        <v>0</v>
      </c>
      <c r="BG36" s="215">
        <f t="shared" si="249"/>
        <v>0</v>
      </c>
      <c r="BH36" s="215">
        <f t="shared" si="249"/>
        <v>0</v>
      </c>
      <c r="BI36" s="215">
        <f t="shared" si="249"/>
        <v>0</v>
      </c>
      <c r="BJ36" s="215">
        <f t="shared" si="249"/>
        <v>0</v>
      </c>
      <c r="BK36" s="215">
        <f t="shared" si="249"/>
        <v>0</v>
      </c>
      <c r="BL36" s="215">
        <f t="shared" si="249"/>
        <v>0</v>
      </c>
      <c r="BM36" s="215">
        <f t="shared" si="249"/>
        <v>0</v>
      </c>
      <c r="BN36" s="215">
        <f t="shared" si="249"/>
        <v>0</v>
      </c>
      <c r="BO36" s="215">
        <f t="shared" si="249"/>
        <v>0</v>
      </c>
      <c r="BP36" s="215">
        <f t="shared" si="249"/>
        <v>0</v>
      </c>
      <c r="BQ36" s="215">
        <f t="shared" si="249"/>
        <v>0</v>
      </c>
      <c r="BR36" s="215">
        <f t="shared" ref="BR36:CS36" si="250">SUM(BR34:BR35)</f>
        <v>0</v>
      </c>
      <c r="BS36" s="215">
        <f t="shared" si="250"/>
        <v>0</v>
      </c>
      <c r="BT36" s="215">
        <f t="shared" si="250"/>
        <v>0</v>
      </c>
      <c r="BU36" s="215">
        <f t="shared" si="250"/>
        <v>0</v>
      </c>
      <c r="BV36" s="215">
        <f t="shared" si="250"/>
        <v>5</v>
      </c>
      <c r="BW36" s="215">
        <f t="shared" si="250"/>
        <v>7</v>
      </c>
      <c r="BX36" s="215">
        <f t="shared" si="250"/>
        <v>7</v>
      </c>
      <c r="BY36" s="215">
        <f t="shared" si="250"/>
        <v>7</v>
      </c>
      <c r="BZ36" s="215">
        <f t="shared" si="250"/>
        <v>7</v>
      </c>
      <c r="CA36" s="215">
        <f t="shared" si="250"/>
        <v>12</v>
      </c>
      <c r="CB36" s="215">
        <f t="shared" si="250"/>
        <v>12</v>
      </c>
      <c r="CC36" s="215">
        <f t="shared" si="250"/>
        <v>9</v>
      </c>
      <c r="CD36" s="215">
        <f t="shared" si="250"/>
        <v>14</v>
      </c>
      <c r="CE36" s="215">
        <f t="shared" si="250"/>
        <v>14</v>
      </c>
      <c r="CF36" s="215">
        <f t="shared" si="250"/>
        <v>18</v>
      </c>
      <c r="CG36" s="215">
        <f t="shared" si="250"/>
        <v>18</v>
      </c>
      <c r="CH36" s="215">
        <f t="shared" si="250"/>
        <v>6</v>
      </c>
      <c r="CI36" s="215">
        <f t="shared" si="250"/>
        <v>6</v>
      </c>
      <c r="CJ36" s="215">
        <f t="shared" si="250"/>
        <v>13</v>
      </c>
      <c r="CK36" s="215">
        <f t="shared" si="250"/>
        <v>13</v>
      </c>
      <c r="CL36" s="215">
        <f t="shared" si="250"/>
        <v>13</v>
      </c>
      <c r="CM36" s="215">
        <f t="shared" si="250"/>
        <v>13</v>
      </c>
      <c r="CN36" s="215">
        <f t="shared" si="250"/>
        <v>14</v>
      </c>
      <c r="CO36" s="215">
        <f t="shared" si="250"/>
        <v>14</v>
      </c>
      <c r="CP36" s="215">
        <f t="shared" si="250"/>
        <v>14</v>
      </c>
      <c r="CQ36" s="215">
        <f t="shared" ref="CQ36" si="251">SUM(CQ34:CQ35)</f>
        <v>14</v>
      </c>
      <c r="CR36" s="215">
        <f t="shared" si="250"/>
        <v>14</v>
      </c>
      <c r="CS36" s="215">
        <f t="shared" si="250"/>
        <v>14</v>
      </c>
      <c r="CT36" s="215">
        <f>CT35+CT34</f>
        <v>14</v>
      </c>
      <c r="CU36" s="215">
        <f t="shared" ref="CU36:DH36" si="252">CU35+CU34</f>
        <v>14</v>
      </c>
      <c r="CV36" s="215">
        <f t="shared" si="252"/>
        <v>14</v>
      </c>
      <c r="CW36" s="215">
        <f t="shared" si="252"/>
        <v>13</v>
      </c>
      <c r="CX36" s="215">
        <f t="shared" si="252"/>
        <v>13</v>
      </c>
      <c r="CY36" s="215">
        <f t="shared" si="252"/>
        <v>13</v>
      </c>
      <c r="CZ36" s="215">
        <f t="shared" si="252"/>
        <v>13</v>
      </c>
      <c r="DA36" s="215">
        <f t="shared" si="252"/>
        <v>13</v>
      </c>
      <c r="DB36" s="215">
        <f t="shared" si="252"/>
        <v>14</v>
      </c>
      <c r="DC36" s="215">
        <f t="shared" ref="DC36" si="253">DC35+DC34</f>
        <v>14</v>
      </c>
      <c r="DD36" s="215">
        <f t="shared" si="252"/>
        <v>14</v>
      </c>
      <c r="DE36" s="215">
        <f t="shared" ref="DE36:DF36" si="254">DE35+DE34</f>
        <v>14</v>
      </c>
      <c r="DF36" s="215">
        <f t="shared" si="254"/>
        <v>14</v>
      </c>
      <c r="DG36" s="215">
        <f t="shared" si="252"/>
        <v>6</v>
      </c>
      <c r="DH36" s="215">
        <f t="shared" si="252"/>
        <v>6</v>
      </c>
      <c r="DI36" s="215">
        <f t="shared" ref="DI36" si="255">DI35+DI34</f>
        <v>6</v>
      </c>
      <c r="DJ36" s="215">
        <f t="shared" ref="DJ36:FT36" si="256">SUM(DJ34:DJ35)</f>
        <v>0</v>
      </c>
      <c r="DK36" s="215">
        <f t="shared" ref="DK36" si="257">SUM(DK34:DK35)</f>
        <v>0</v>
      </c>
      <c r="DL36" s="215">
        <f t="shared" si="256"/>
        <v>5</v>
      </c>
      <c r="DM36" s="215">
        <f t="shared" si="256"/>
        <v>7</v>
      </c>
      <c r="DN36" s="215">
        <f t="shared" si="256"/>
        <v>6</v>
      </c>
      <c r="DO36" s="215">
        <f t="shared" si="256"/>
        <v>6</v>
      </c>
      <c r="DP36" s="215">
        <f t="shared" si="256"/>
        <v>10</v>
      </c>
      <c r="DQ36" s="215">
        <f t="shared" si="256"/>
        <v>11</v>
      </c>
      <c r="DR36" s="215">
        <f t="shared" si="256"/>
        <v>11</v>
      </c>
      <c r="DS36" s="215">
        <f t="shared" si="256"/>
        <v>12</v>
      </c>
      <c r="DT36" s="215">
        <f t="shared" si="256"/>
        <v>13</v>
      </c>
      <c r="DU36" s="215">
        <f t="shared" si="256"/>
        <v>7</v>
      </c>
      <c r="DV36" s="215">
        <f t="shared" si="256"/>
        <v>14</v>
      </c>
      <c r="DW36" s="215">
        <f t="shared" si="256"/>
        <v>7</v>
      </c>
      <c r="DX36" s="215">
        <f t="shared" si="256"/>
        <v>7</v>
      </c>
      <c r="DY36" s="215">
        <f t="shared" si="256"/>
        <v>7</v>
      </c>
      <c r="DZ36" s="215">
        <f t="shared" si="256"/>
        <v>7</v>
      </c>
      <c r="EA36" s="215">
        <f t="shared" si="256"/>
        <v>7</v>
      </c>
      <c r="EB36" s="215">
        <f t="shared" si="256"/>
        <v>0</v>
      </c>
      <c r="EC36" s="215">
        <f t="shared" si="256"/>
        <v>6</v>
      </c>
      <c r="ED36" s="215">
        <f t="shared" si="256"/>
        <v>6</v>
      </c>
      <c r="EE36" s="215">
        <f t="shared" si="256"/>
        <v>12</v>
      </c>
      <c r="EF36" s="215">
        <f t="shared" si="256"/>
        <v>8</v>
      </c>
      <c r="EG36" s="215">
        <f t="shared" si="256"/>
        <v>9</v>
      </c>
      <c r="EH36" s="215">
        <f t="shared" si="256"/>
        <v>6</v>
      </c>
      <c r="EI36" s="215">
        <f t="shared" si="256"/>
        <v>11</v>
      </c>
      <c r="EJ36" s="215">
        <f>SUM(EJ34:EJ35)</f>
        <v>11</v>
      </c>
      <c r="EK36" s="215">
        <f t="shared" si="256"/>
        <v>5</v>
      </c>
      <c r="EL36" s="215">
        <f t="shared" si="256"/>
        <v>11</v>
      </c>
      <c r="EM36" s="215">
        <f t="shared" si="256"/>
        <v>0</v>
      </c>
      <c r="EN36" s="215">
        <f t="shared" si="256"/>
        <v>0</v>
      </c>
      <c r="EO36" s="215">
        <f t="shared" si="256"/>
        <v>0</v>
      </c>
      <c r="EP36" s="215">
        <f t="shared" si="256"/>
        <v>0</v>
      </c>
      <c r="EQ36" s="215">
        <f t="shared" si="256"/>
        <v>0</v>
      </c>
      <c r="ER36" s="215">
        <f t="shared" si="256"/>
        <v>0</v>
      </c>
      <c r="ES36" s="215">
        <f t="shared" si="256"/>
        <v>0</v>
      </c>
      <c r="ET36" s="215">
        <f t="shared" si="256"/>
        <v>0</v>
      </c>
      <c r="EU36" s="215">
        <f t="shared" si="256"/>
        <v>0</v>
      </c>
      <c r="EV36" s="215">
        <f t="shared" si="256"/>
        <v>0</v>
      </c>
      <c r="EW36" s="215">
        <f t="shared" si="256"/>
        <v>0</v>
      </c>
      <c r="EX36" s="215">
        <f t="shared" si="256"/>
        <v>0</v>
      </c>
      <c r="EY36" s="215">
        <f t="shared" si="256"/>
        <v>0</v>
      </c>
      <c r="EZ36" s="215">
        <f t="shared" si="256"/>
        <v>0</v>
      </c>
      <c r="FA36" s="215">
        <f t="shared" si="256"/>
        <v>0</v>
      </c>
      <c r="FB36" s="215">
        <f t="shared" si="256"/>
        <v>0</v>
      </c>
      <c r="FC36" s="215">
        <f t="shared" si="256"/>
        <v>0</v>
      </c>
      <c r="FD36" s="215">
        <f t="shared" si="256"/>
        <v>0</v>
      </c>
      <c r="FE36" s="215">
        <f t="shared" si="256"/>
        <v>0</v>
      </c>
      <c r="FF36" s="215">
        <f t="shared" si="256"/>
        <v>0</v>
      </c>
      <c r="FG36" s="215">
        <f t="shared" si="256"/>
        <v>0</v>
      </c>
      <c r="FH36" s="215">
        <f t="shared" si="256"/>
        <v>0</v>
      </c>
      <c r="FI36" s="215">
        <f t="shared" si="256"/>
        <v>0</v>
      </c>
      <c r="FJ36" s="215">
        <f t="shared" si="256"/>
        <v>0</v>
      </c>
      <c r="FK36" s="215">
        <f t="shared" si="256"/>
        <v>0</v>
      </c>
      <c r="FL36" s="215">
        <f t="shared" si="256"/>
        <v>0</v>
      </c>
      <c r="FM36" s="215">
        <f t="shared" si="256"/>
        <v>0</v>
      </c>
      <c r="FN36" s="215">
        <f t="shared" si="256"/>
        <v>0</v>
      </c>
      <c r="FO36" s="215">
        <f t="shared" si="256"/>
        <v>0</v>
      </c>
      <c r="FP36" s="215">
        <f t="shared" si="256"/>
        <v>0</v>
      </c>
      <c r="FQ36" s="215">
        <f t="shared" si="256"/>
        <v>0</v>
      </c>
      <c r="FR36" s="215">
        <f t="shared" si="256"/>
        <v>0</v>
      </c>
      <c r="FS36" s="215">
        <f t="shared" si="256"/>
        <v>0</v>
      </c>
      <c r="FT36" s="215">
        <f t="shared" si="256"/>
        <v>0</v>
      </c>
      <c r="FU36" s="215">
        <f t="shared" ref="FU36:IF36" si="258">SUM(FU34:FU35)</f>
        <v>0</v>
      </c>
      <c r="FV36" s="215">
        <f t="shared" si="258"/>
        <v>0</v>
      </c>
      <c r="FW36" s="215">
        <f t="shared" si="258"/>
        <v>0</v>
      </c>
      <c r="FX36" s="215">
        <f t="shared" si="258"/>
        <v>0</v>
      </c>
      <c r="FY36" s="215">
        <f t="shared" si="258"/>
        <v>0</v>
      </c>
      <c r="FZ36" s="215">
        <f t="shared" si="258"/>
        <v>0</v>
      </c>
      <c r="GA36" s="215">
        <f t="shared" si="258"/>
        <v>0</v>
      </c>
      <c r="GB36" s="215">
        <f t="shared" si="258"/>
        <v>0</v>
      </c>
      <c r="GC36" s="215">
        <f t="shared" si="258"/>
        <v>0</v>
      </c>
      <c r="GD36" s="215">
        <f t="shared" si="258"/>
        <v>0</v>
      </c>
      <c r="GE36" s="215">
        <f t="shared" si="258"/>
        <v>0</v>
      </c>
      <c r="GF36" s="215">
        <f t="shared" si="258"/>
        <v>0</v>
      </c>
      <c r="GG36" s="215">
        <f t="shared" si="258"/>
        <v>0</v>
      </c>
      <c r="GH36" s="215">
        <f t="shared" si="258"/>
        <v>0</v>
      </c>
      <c r="GI36" s="215">
        <f t="shared" si="258"/>
        <v>0</v>
      </c>
      <c r="GJ36" s="215">
        <f t="shared" si="258"/>
        <v>0</v>
      </c>
      <c r="GK36" s="215">
        <f t="shared" si="258"/>
        <v>0</v>
      </c>
      <c r="GL36" s="215">
        <f t="shared" si="258"/>
        <v>0</v>
      </c>
      <c r="GM36" s="215">
        <f t="shared" si="258"/>
        <v>0</v>
      </c>
      <c r="GN36" s="215">
        <f t="shared" si="258"/>
        <v>0</v>
      </c>
      <c r="GO36" s="215">
        <f t="shared" si="258"/>
        <v>0</v>
      </c>
      <c r="GP36" s="215">
        <f t="shared" si="258"/>
        <v>0</v>
      </c>
      <c r="GQ36" s="215">
        <f t="shared" si="258"/>
        <v>0</v>
      </c>
      <c r="GR36" s="215">
        <f t="shared" si="258"/>
        <v>0</v>
      </c>
      <c r="GS36" s="215">
        <f t="shared" si="258"/>
        <v>0</v>
      </c>
      <c r="GT36" s="215">
        <f t="shared" si="258"/>
        <v>0</v>
      </c>
      <c r="GU36" s="215">
        <f t="shared" si="258"/>
        <v>0</v>
      </c>
      <c r="GV36" s="215">
        <f t="shared" si="258"/>
        <v>0</v>
      </c>
      <c r="GW36" s="215">
        <f t="shared" si="258"/>
        <v>0</v>
      </c>
      <c r="GX36" s="215">
        <f t="shared" si="258"/>
        <v>0</v>
      </c>
      <c r="GY36" s="215">
        <f t="shared" si="258"/>
        <v>0</v>
      </c>
      <c r="GZ36" s="215">
        <f t="shared" si="258"/>
        <v>0</v>
      </c>
      <c r="HA36" s="215">
        <f t="shared" si="258"/>
        <v>0</v>
      </c>
      <c r="HB36" s="215">
        <f t="shared" si="258"/>
        <v>0</v>
      </c>
      <c r="HC36" s="215">
        <f t="shared" si="258"/>
        <v>0</v>
      </c>
      <c r="HD36" s="215">
        <f t="shared" si="258"/>
        <v>0</v>
      </c>
      <c r="HE36" s="215">
        <f t="shared" si="258"/>
        <v>0</v>
      </c>
      <c r="HF36" s="215">
        <f t="shared" si="258"/>
        <v>0</v>
      </c>
      <c r="HG36" s="215">
        <f t="shared" si="258"/>
        <v>0</v>
      </c>
      <c r="HH36" s="215">
        <f t="shared" si="258"/>
        <v>0</v>
      </c>
      <c r="HI36" s="215">
        <f t="shared" si="258"/>
        <v>0</v>
      </c>
      <c r="HJ36" s="215">
        <f t="shared" si="258"/>
        <v>0</v>
      </c>
      <c r="HK36" s="215">
        <f t="shared" si="258"/>
        <v>0</v>
      </c>
      <c r="HL36" s="215">
        <f t="shared" si="258"/>
        <v>0</v>
      </c>
      <c r="HM36" s="215">
        <f t="shared" si="258"/>
        <v>0</v>
      </c>
      <c r="HN36" s="215">
        <f t="shared" si="258"/>
        <v>0</v>
      </c>
      <c r="HO36" s="215">
        <f t="shared" si="258"/>
        <v>0</v>
      </c>
      <c r="HP36" s="215">
        <f t="shared" si="258"/>
        <v>0</v>
      </c>
      <c r="HQ36" s="215">
        <f t="shared" si="258"/>
        <v>0</v>
      </c>
      <c r="HR36" s="215">
        <f t="shared" si="258"/>
        <v>0</v>
      </c>
      <c r="HS36" s="215">
        <f t="shared" si="258"/>
        <v>0</v>
      </c>
      <c r="HT36" s="215">
        <f t="shared" si="258"/>
        <v>0</v>
      </c>
      <c r="HU36" s="215">
        <f t="shared" si="258"/>
        <v>0</v>
      </c>
      <c r="HV36" s="215">
        <f t="shared" si="258"/>
        <v>0</v>
      </c>
      <c r="HW36" s="215">
        <f t="shared" si="258"/>
        <v>0</v>
      </c>
      <c r="HX36" s="215">
        <f t="shared" si="258"/>
        <v>0</v>
      </c>
      <c r="HY36" s="215">
        <f t="shared" si="258"/>
        <v>0</v>
      </c>
      <c r="HZ36" s="215">
        <f t="shared" si="258"/>
        <v>0</v>
      </c>
      <c r="IA36" s="215">
        <f t="shared" si="258"/>
        <v>0</v>
      </c>
      <c r="IB36" s="215">
        <f t="shared" si="258"/>
        <v>0</v>
      </c>
      <c r="IC36" s="215">
        <f t="shared" si="258"/>
        <v>0</v>
      </c>
      <c r="ID36" s="215">
        <f t="shared" si="258"/>
        <v>0</v>
      </c>
      <c r="IE36" s="215">
        <f t="shared" si="258"/>
        <v>0</v>
      </c>
      <c r="IF36" s="215">
        <f t="shared" si="258"/>
        <v>0</v>
      </c>
      <c r="IG36" s="215">
        <f t="shared" ref="IG36:JS36" si="259">SUM(IG34:IG35)</f>
        <v>0</v>
      </c>
      <c r="IH36" s="215">
        <f t="shared" si="259"/>
        <v>0</v>
      </c>
      <c r="II36" s="215">
        <f t="shared" si="259"/>
        <v>0</v>
      </c>
      <c r="IJ36" s="215">
        <f t="shared" si="259"/>
        <v>0</v>
      </c>
      <c r="IK36" s="215">
        <f t="shared" si="259"/>
        <v>0</v>
      </c>
      <c r="IL36" s="215">
        <f t="shared" si="259"/>
        <v>0</v>
      </c>
      <c r="IM36" s="215">
        <f t="shared" si="259"/>
        <v>0</v>
      </c>
      <c r="IN36" s="215">
        <f t="shared" si="259"/>
        <v>0</v>
      </c>
      <c r="IO36" s="215">
        <f t="shared" si="259"/>
        <v>0</v>
      </c>
      <c r="IP36" s="215">
        <f t="shared" si="259"/>
        <v>0</v>
      </c>
      <c r="IQ36" s="215">
        <f t="shared" si="259"/>
        <v>0</v>
      </c>
      <c r="IR36" s="215">
        <f t="shared" si="259"/>
        <v>0</v>
      </c>
      <c r="IS36" s="215">
        <f t="shared" si="259"/>
        <v>0</v>
      </c>
      <c r="IT36" s="215">
        <f t="shared" si="259"/>
        <v>0</v>
      </c>
      <c r="IU36" s="215">
        <f t="shared" si="259"/>
        <v>0</v>
      </c>
      <c r="IV36" s="215">
        <f t="shared" si="259"/>
        <v>0</v>
      </c>
      <c r="IW36" s="215">
        <f t="shared" si="259"/>
        <v>0</v>
      </c>
      <c r="IX36" s="215">
        <f t="shared" si="259"/>
        <v>0</v>
      </c>
      <c r="IY36" s="215">
        <f t="shared" si="259"/>
        <v>0</v>
      </c>
      <c r="IZ36" s="215">
        <f t="shared" si="259"/>
        <v>0</v>
      </c>
      <c r="JA36" s="215">
        <f t="shared" si="259"/>
        <v>0</v>
      </c>
      <c r="JB36" s="215">
        <f t="shared" si="259"/>
        <v>0</v>
      </c>
      <c r="JC36" s="215">
        <f t="shared" si="259"/>
        <v>0</v>
      </c>
      <c r="JD36" s="215">
        <f t="shared" si="259"/>
        <v>0</v>
      </c>
      <c r="JE36" s="215">
        <f t="shared" si="259"/>
        <v>0</v>
      </c>
      <c r="JF36" s="215">
        <f t="shared" si="259"/>
        <v>0</v>
      </c>
      <c r="JG36" s="215">
        <f t="shared" si="259"/>
        <v>0</v>
      </c>
      <c r="JH36" s="215">
        <f t="shared" si="259"/>
        <v>0</v>
      </c>
      <c r="JI36" s="215">
        <f t="shared" si="259"/>
        <v>0</v>
      </c>
      <c r="JJ36" s="215">
        <f t="shared" si="259"/>
        <v>0</v>
      </c>
      <c r="JK36" s="215">
        <f t="shared" si="259"/>
        <v>0</v>
      </c>
      <c r="JL36" s="215">
        <f t="shared" si="259"/>
        <v>0</v>
      </c>
      <c r="JM36" s="215">
        <f t="shared" si="259"/>
        <v>0</v>
      </c>
      <c r="JN36" s="215">
        <f t="shared" si="259"/>
        <v>0</v>
      </c>
      <c r="JO36" s="215">
        <f t="shared" si="259"/>
        <v>0</v>
      </c>
      <c r="JP36" s="215">
        <f t="shared" si="259"/>
        <v>0</v>
      </c>
      <c r="JQ36" s="215">
        <f t="shared" si="259"/>
        <v>0</v>
      </c>
      <c r="JR36" s="215">
        <f t="shared" si="259"/>
        <v>0</v>
      </c>
      <c r="JS36" s="258">
        <f t="shared" si="259"/>
        <v>0</v>
      </c>
    </row>
    <row r="37" spans="2:279" ht="15" customHeight="1">
      <c r="B37" s="1071">
        <v>10</v>
      </c>
      <c r="C37" s="1074" t="s">
        <v>395</v>
      </c>
      <c r="D37" s="1068" t="s">
        <v>409</v>
      </c>
      <c r="E37" s="212" t="s">
        <v>329</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72"/>
      <c r="C38" s="1075"/>
      <c r="D38" s="1069"/>
      <c r="E38" s="47" t="s">
        <v>333</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73"/>
      <c r="C39" s="1076"/>
      <c r="D39" s="1070"/>
      <c r="E39" s="214" t="s">
        <v>156</v>
      </c>
      <c r="F39" s="215">
        <f t="shared" ref="F39:BQ39" si="260">SUM(F37:F38)</f>
        <v>0</v>
      </c>
      <c r="G39" s="215">
        <f t="shared" si="260"/>
        <v>0</v>
      </c>
      <c r="H39" s="215">
        <f t="shared" si="260"/>
        <v>0</v>
      </c>
      <c r="I39" s="215">
        <f t="shared" si="260"/>
        <v>0</v>
      </c>
      <c r="J39" s="215">
        <f t="shared" si="260"/>
        <v>0</v>
      </c>
      <c r="K39" s="215">
        <f t="shared" si="260"/>
        <v>0</v>
      </c>
      <c r="L39" s="215">
        <f t="shared" si="260"/>
        <v>0</v>
      </c>
      <c r="M39" s="215">
        <f t="shared" si="260"/>
        <v>0</v>
      </c>
      <c r="N39" s="215">
        <f t="shared" si="260"/>
        <v>0</v>
      </c>
      <c r="O39" s="215">
        <f t="shared" si="260"/>
        <v>0</v>
      </c>
      <c r="P39" s="215">
        <f t="shared" si="260"/>
        <v>0</v>
      </c>
      <c r="Q39" s="215">
        <f t="shared" si="260"/>
        <v>0</v>
      </c>
      <c r="R39" s="215">
        <f t="shared" si="260"/>
        <v>0</v>
      </c>
      <c r="S39" s="215">
        <f t="shared" si="260"/>
        <v>0</v>
      </c>
      <c r="T39" s="215">
        <f t="shared" si="260"/>
        <v>0</v>
      </c>
      <c r="U39" s="215">
        <f t="shared" si="260"/>
        <v>0</v>
      </c>
      <c r="V39" s="215">
        <f t="shared" si="260"/>
        <v>0</v>
      </c>
      <c r="W39" s="215">
        <f t="shared" si="260"/>
        <v>0</v>
      </c>
      <c r="X39" s="215">
        <f t="shared" si="260"/>
        <v>0</v>
      </c>
      <c r="Y39" s="215">
        <f t="shared" si="260"/>
        <v>0</v>
      </c>
      <c r="Z39" s="215">
        <f t="shared" si="260"/>
        <v>0</v>
      </c>
      <c r="AA39" s="215">
        <f t="shared" si="260"/>
        <v>0</v>
      </c>
      <c r="AB39" s="215">
        <f t="shared" si="260"/>
        <v>0</v>
      </c>
      <c r="AC39" s="215">
        <f t="shared" si="260"/>
        <v>0</v>
      </c>
      <c r="AD39" s="215">
        <f t="shared" si="260"/>
        <v>0</v>
      </c>
      <c r="AE39" s="215">
        <f t="shared" si="260"/>
        <v>0</v>
      </c>
      <c r="AF39" s="215">
        <f t="shared" si="260"/>
        <v>0</v>
      </c>
      <c r="AG39" s="215">
        <f t="shared" si="260"/>
        <v>0</v>
      </c>
      <c r="AH39" s="215">
        <f t="shared" si="260"/>
        <v>0</v>
      </c>
      <c r="AI39" s="215">
        <f t="shared" si="260"/>
        <v>0</v>
      </c>
      <c r="AJ39" s="215">
        <f t="shared" si="260"/>
        <v>0</v>
      </c>
      <c r="AK39" s="215">
        <f t="shared" si="260"/>
        <v>0</v>
      </c>
      <c r="AL39" s="215">
        <f t="shared" si="260"/>
        <v>0</v>
      </c>
      <c r="AM39" s="215">
        <f t="shared" si="260"/>
        <v>0</v>
      </c>
      <c r="AN39" s="215">
        <f t="shared" si="260"/>
        <v>0</v>
      </c>
      <c r="AO39" s="215">
        <f t="shared" si="260"/>
        <v>0</v>
      </c>
      <c r="AP39" s="215">
        <f t="shared" si="260"/>
        <v>0</v>
      </c>
      <c r="AQ39" s="215">
        <f t="shared" si="260"/>
        <v>0</v>
      </c>
      <c r="AR39" s="215">
        <f t="shared" si="260"/>
        <v>0</v>
      </c>
      <c r="AS39" s="215">
        <f t="shared" si="260"/>
        <v>0</v>
      </c>
      <c r="AT39" s="215">
        <f t="shared" si="260"/>
        <v>0</v>
      </c>
      <c r="AU39" s="215">
        <f t="shared" si="260"/>
        <v>0</v>
      </c>
      <c r="AV39" s="215">
        <f t="shared" si="260"/>
        <v>0</v>
      </c>
      <c r="AW39" s="215">
        <f t="shared" si="260"/>
        <v>0</v>
      </c>
      <c r="AX39" s="215">
        <f t="shared" si="260"/>
        <v>0</v>
      </c>
      <c r="AY39" s="215">
        <f t="shared" si="260"/>
        <v>0</v>
      </c>
      <c r="AZ39" s="215">
        <f t="shared" si="260"/>
        <v>0</v>
      </c>
      <c r="BA39" s="215">
        <f t="shared" si="260"/>
        <v>0</v>
      </c>
      <c r="BB39" s="215">
        <f t="shared" si="260"/>
        <v>0</v>
      </c>
      <c r="BC39" s="215">
        <f t="shared" si="260"/>
        <v>0</v>
      </c>
      <c r="BD39" s="215">
        <f t="shared" si="260"/>
        <v>0</v>
      </c>
      <c r="BE39" s="215">
        <f t="shared" si="260"/>
        <v>0</v>
      </c>
      <c r="BF39" s="215">
        <f t="shared" si="260"/>
        <v>0</v>
      </c>
      <c r="BG39" s="215">
        <f t="shared" si="260"/>
        <v>0</v>
      </c>
      <c r="BH39" s="215">
        <f t="shared" si="260"/>
        <v>0</v>
      </c>
      <c r="BI39" s="215">
        <f t="shared" si="260"/>
        <v>0</v>
      </c>
      <c r="BJ39" s="215">
        <f t="shared" si="260"/>
        <v>0</v>
      </c>
      <c r="BK39" s="215">
        <f t="shared" si="260"/>
        <v>0</v>
      </c>
      <c r="BL39" s="215">
        <f t="shared" si="260"/>
        <v>0</v>
      </c>
      <c r="BM39" s="215">
        <f t="shared" si="260"/>
        <v>0</v>
      </c>
      <c r="BN39" s="215">
        <f t="shared" si="260"/>
        <v>0</v>
      </c>
      <c r="BO39" s="215">
        <f t="shared" si="260"/>
        <v>0</v>
      </c>
      <c r="BP39" s="215">
        <f t="shared" si="260"/>
        <v>0</v>
      </c>
      <c r="BQ39" s="215">
        <f t="shared" si="260"/>
        <v>0</v>
      </c>
      <c r="BR39" s="215">
        <f t="shared" ref="BR39:CS39" si="261">SUM(BR37:BR38)</f>
        <v>0</v>
      </c>
      <c r="BS39" s="215">
        <f t="shared" si="261"/>
        <v>0</v>
      </c>
      <c r="BT39" s="215">
        <f t="shared" si="261"/>
        <v>0</v>
      </c>
      <c r="BU39" s="215">
        <f t="shared" si="261"/>
        <v>0</v>
      </c>
      <c r="BV39" s="215">
        <f t="shared" si="261"/>
        <v>0</v>
      </c>
      <c r="BW39" s="215">
        <f t="shared" si="261"/>
        <v>0</v>
      </c>
      <c r="BX39" s="215">
        <f t="shared" si="261"/>
        <v>0</v>
      </c>
      <c r="BY39" s="215">
        <f t="shared" si="261"/>
        <v>0</v>
      </c>
      <c r="BZ39" s="215">
        <f t="shared" si="261"/>
        <v>0</v>
      </c>
      <c r="CA39" s="215">
        <f t="shared" si="261"/>
        <v>0</v>
      </c>
      <c r="CB39" s="215">
        <f t="shared" si="261"/>
        <v>0</v>
      </c>
      <c r="CC39" s="215">
        <f t="shared" si="261"/>
        <v>0</v>
      </c>
      <c r="CD39" s="215">
        <f t="shared" si="261"/>
        <v>0</v>
      </c>
      <c r="CE39" s="215">
        <f t="shared" si="261"/>
        <v>0</v>
      </c>
      <c r="CF39" s="215">
        <f t="shared" si="261"/>
        <v>0</v>
      </c>
      <c r="CG39" s="215">
        <f t="shared" si="261"/>
        <v>0</v>
      </c>
      <c r="CH39" s="215">
        <f t="shared" si="261"/>
        <v>0</v>
      </c>
      <c r="CI39" s="215">
        <f t="shared" si="261"/>
        <v>0</v>
      </c>
      <c r="CJ39" s="215">
        <f t="shared" si="261"/>
        <v>0</v>
      </c>
      <c r="CK39" s="215">
        <f t="shared" si="261"/>
        <v>0</v>
      </c>
      <c r="CL39" s="215">
        <f t="shared" si="261"/>
        <v>0</v>
      </c>
      <c r="CM39" s="215">
        <f t="shared" si="261"/>
        <v>0</v>
      </c>
      <c r="CN39" s="215">
        <f t="shared" si="261"/>
        <v>0</v>
      </c>
      <c r="CO39" s="215">
        <f t="shared" si="261"/>
        <v>0</v>
      </c>
      <c r="CP39" s="215">
        <f t="shared" si="261"/>
        <v>0</v>
      </c>
      <c r="CQ39" s="215">
        <f t="shared" si="261"/>
        <v>0</v>
      </c>
      <c r="CR39" s="215">
        <f t="shared" si="261"/>
        <v>0</v>
      </c>
      <c r="CS39" s="215">
        <f t="shared" si="261"/>
        <v>0</v>
      </c>
      <c r="CT39" s="215">
        <f>CT38+CT37</f>
        <v>0</v>
      </c>
      <c r="CU39" s="215">
        <f t="shared" ref="CU39:DH39" si="262">CU38+CU37</f>
        <v>0</v>
      </c>
      <c r="CV39" s="215">
        <f t="shared" si="262"/>
        <v>8</v>
      </c>
      <c r="CW39" s="215">
        <f t="shared" si="262"/>
        <v>8</v>
      </c>
      <c r="CX39" s="215">
        <f t="shared" si="262"/>
        <v>9</v>
      </c>
      <c r="CY39" s="215">
        <f t="shared" si="262"/>
        <v>9</v>
      </c>
      <c r="CZ39" s="215">
        <f t="shared" si="262"/>
        <v>9</v>
      </c>
      <c r="DA39" s="215">
        <f t="shared" si="262"/>
        <v>9</v>
      </c>
      <c r="DB39" s="215">
        <f t="shared" si="262"/>
        <v>9</v>
      </c>
      <c r="DC39" s="215">
        <f t="shared" ref="DC39" si="263">DC38+DC37</f>
        <v>9</v>
      </c>
      <c r="DD39" s="215">
        <f t="shared" si="262"/>
        <v>9</v>
      </c>
      <c r="DE39" s="215">
        <f t="shared" ref="DE39:DF39" si="264">DE38+DE37</f>
        <v>9</v>
      </c>
      <c r="DF39" s="215">
        <f t="shared" si="264"/>
        <v>9</v>
      </c>
      <c r="DG39" s="215">
        <f t="shared" si="262"/>
        <v>9</v>
      </c>
      <c r="DH39" s="215">
        <f t="shared" si="262"/>
        <v>7</v>
      </c>
      <c r="DI39" s="215">
        <f t="shared" ref="DI39" si="265">DI38+DI37</f>
        <v>7</v>
      </c>
      <c r="DJ39" s="215">
        <f t="shared" ref="DJ39:FT39" si="266">SUM(DJ37:DJ38)</f>
        <v>0</v>
      </c>
      <c r="DK39" s="215">
        <f t="shared" ref="DK39:DL39" si="267">SUM(DK37:DK38)</f>
        <v>0</v>
      </c>
      <c r="DL39" s="215">
        <f t="shared" si="267"/>
        <v>0</v>
      </c>
      <c r="DM39" s="215">
        <f t="shared" ref="DM39:DN39" si="268">SUM(DM37:DM38)</f>
        <v>0</v>
      </c>
      <c r="DN39" s="215">
        <f t="shared" si="268"/>
        <v>0</v>
      </c>
      <c r="DO39" s="215">
        <f t="shared" ref="DO39" si="269">SUM(DO37:DO38)</f>
        <v>0</v>
      </c>
      <c r="DP39" s="215">
        <f t="shared" si="266"/>
        <v>5</v>
      </c>
      <c r="DQ39" s="215">
        <f t="shared" si="266"/>
        <v>5</v>
      </c>
      <c r="DR39" s="215">
        <f t="shared" si="266"/>
        <v>5</v>
      </c>
      <c r="DS39" s="215">
        <f t="shared" si="266"/>
        <v>6</v>
      </c>
      <c r="DT39" s="215">
        <f t="shared" si="266"/>
        <v>6</v>
      </c>
      <c r="DU39" s="215">
        <f t="shared" si="266"/>
        <v>6</v>
      </c>
      <c r="DV39" s="215">
        <f t="shared" si="266"/>
        <v>9</v>
      </c>
      <c r="DW39" s="215">
        <f t="shared" si="266"/>
        <v>9</v>
      </c>
      <c r="DX39" s="215">
        <f t="shared" si="266"/>
        <v>9</v>
      </c>
      <c r="DY39" s="215">
        <f t="shared" si="266"/>
        <v>9</v>
      </c>
      <c r="DZ39" s="215">
        <f t="shared" si="266"/>
        <v>0</v>
      </c>
      <c r="EA39" s="215">
        <f t="shared" si="266"/>
        <v>0</v>
      </c>
      <c r="EB39" s="215">
        <f t="shared" si="266"/>
        <v>0</v>
      </c>
      <c r="EC39" s="215">
        <f t="shared" ref="EC39:ED39" si="270">SUM(EC37:EC38)</f>
        <v>0</v>
      </c>
      <c r="ED39" s="215">
        <f t="shared" si="270"/>
        <v>0</v>
      </c>
      <c r="EE39" s="215">
        <f t="shared" si="266"/>
        <v>6</v>
      </c>
      <c r="EF39" s="215">
        <f t="shared" ref="EF39" si="271">SUM(EF37:EF38)</f>
        <v>6</v>
      </c>
      <c r="EG39" s="215">
        <f t="shared" si="266"/>
        <v>6</v>
      </c>
      <c r="EH39" s="215">
        <f t="shared" si="266"/>
        <v>6</v>
      </c>
      <c r="EI39" s="215">
        <f t="shared" si="266"/>
        <v>6</v>
      </c>
      <c r="EJ39" s="215">
        <f t="shared" si="266"/>
        <v>6</v>
      </c>
      <c r="EK39" s="215">
        <f t="shared" si="266"/>
        <v>5</v>
      </c>
      <c r="EL39" s="215">
        <f t="shared" si="266"/>
        <v>5</v>
      </c>
      <c r="EM39" s="215">
        <f t="shared" si="266"/>
        <v>0</v>
      </c>
      <c r="EN39" s="215">
        <f t="shared" si="266"/>
        <v>0</v>
      </c>
      <c r="EO39" s="215">
        <f t="shared" si="266"/>
        <v>0</v>
      </c>
      <c r="EP39" s="215">
        <f t="shared" si="266"/>
        <v>0</v>
      </c>
      <c r="EQ39" s="215">
        <f t="shared" si="266"/>
        <v>0</v>
      </c>
      <c r="ER39" s="215">
        <f t="shared" si="266"/>
        <v>0</v>
      </c>
      <c r="ES39" s="215">
        <f t="shared" si="266"/>
        <v>0</v>
      </c>
      <c r="ET39" s="215">
        <f t="shared" si="266"/>
        <v>0</v>
      </c>
      <c r="EU39" s="215">
        <f t="shared" si="266"/>
        <v>0</v>
      </c>
      <c r="EV39" s="215">
        <f t="shared" si="266"/>
        <v>0</v>
      </c>
      <c r="EW39" s="215">
        <f t="shared" si="266"/>
        <v>0</v>
      </c>
      <c r="EX39" s="215">
        <f t="shared" si="266"/>
        <v>0</v>
      </c>
      <c r="EY39" s="215">
        <f t="shared" si="266"/>
        <v>0</v>
      </c>
      <c r="EZ39" s="215">
        <f t="shared" si="266"/>
        <v>0</v>
      </c>
      <c r="FA39" s="215">
        <f t="shared" si="266"/>
        <v>0</v>
      </c>
      <c r="FB39" s="215">
        <f t="shared" si="266"/>
        <v>0</v>
      </c>
      <c r="FC39" s="215">
        <f t="shared" si="266"/>
        <v>0</v>
      </c>
      <c r="FD39" s="215">
        <f t="shared" si="266"/>
        <v>0</v>
      </c>
      <c r="FE39" s="215">
        <f t="shared" si="266"/>
        <v>0</v>
      </c>
      <c r="FF39" s="215">
        <f t="shared" si="266"/>
        <v>0</v>
      </c>
      <c r="FG39" s="215">
        <f t="shared" si="266"/>
        <v>0</v>
      </c>
      <c r="FH39" s="215">
        <f t="shared" si="266"/>
        <v>0</v>
      </c>
      <c r="FI39" s="215">
        <f t="shared" si="266"/>
        <v>0</v>
      </c>
      <c r="FJ39" s="215">
        <f t="shared" si="266"/>
        <v>0</v>
      </c>
      <c r="FK39" s="215">
        <f t="shared" si="266"/>
        <v>0</v>
      </c>
      <c r="FL39" s="215">
        <f t="shared" si="266"/>
        <v>0</v>
      </c>
      <c r="FM39" s="215">
        <f t="shared" si="266"/>
        <v>0</v>
      </c>
      <c r="FN39" s="215">
        <f t="shared" si="266"/>
        <v>0</v>
      </c>
      <c r="FO39" s="215">
        <f t="shared" si="266"/>
        <v>0</v>
      </c>
      <c r="FP39" s="215">
        <f t="shared" si="266"/>
        <v>0</v>
      </c>
      <c r="FQ39" s="215">
        <f t="shared" si="266"/>
        <v>0</v>
      </c>
      <c r="FR39" s="215">
        <f t="shared" si="266"/>
        <v>0</v>
      </c>
      <c r="FS39" s="215">
        <f t="shared" si="266"/>
        <v>0</v>
      </c>
      <c r="FT39" s="215">
        <f t="shared" si="266"/>
        <v>0</v>
      </c>
      <c r="FU39" s="215">
        <f t="shared" ref="FU39:IF39" si="272">SUM(FU37:FU38)</f>
        <v>0</v>
      </c>
      <c r="FV39" s="215">
        <f t="shared" si="272"/>
        <v>0</v>
      </c>
      <c r="FW39" s="215">
        <f t="shared" si="272"/>
        <v>0</v>
      </c>
      <c r="FX39" s="215">
        <f t="shared" si="272"/>
        <v>0</v>
      </c>
      <c r="FY39" s="215">
        <f t="shared" si="272"/>
        <v>0</v>
      </c>
      <c r="FZ39" s="215">
        <f t="shared" si="272"/>
        <v>0</v>
      </c>
      <c r="GA39" s="215">
        <f t="shared" si="272"/>
        <v>0</v>
      </c>
      <c r="GB39" s="215">
        <f t="shared" si="272"/>
        <v>0</v>
      </c>
      <c r="GC39" s="215">
        <f t="shared" si="272"/>
        <v>0</v>
      </c>
      <c r="GD39" s="215">
        <f t="shared" si="272"/>
        <v>0</v>
      </c>
      <c r="GE39" s="215">
        <f t="shared" si="272"/>
        <v>0</v>
      </c>
      <c r="GF39" s="215">
        <f t="shared" si="272"/>
        <v>0</v>
      </c>
      <c r="GG39" s="215">
        <f t="shared" si="272"/>
        <v>0</v>
      </c>
      <c r="GH39" s="215">
        <f t="shared" si="272"/>
        <v>0</v>
      </c>
      <c r="GI39" s="215">
        <f t="shared" si="272"/>
        <v>0</v>
      </c>
      <c r="GJ39" s="215">
        <f t="shared" si="272"/>
        <v>0</v>
      </c>
      <c r="GK39" s="215">
        <f t="shared" si="272"/>
        <v>0</v>
      </c>
      <c r="GL39" s="215">
        <f t="shared" si="272"/>
        <v>0</v>
      </c>
      <c r="GM39" s="215">
        <f t="shared" si="272"/>
        <v>0</v>
      </c>
      <c r="GN39" s="215">
        <f t="shared" si="272"/>
        <v>0</v>
      </c>
      <c r="GO39" s="215">
        <f t="shared" si="272"/>
        <v>0</v>
      </c>
      <c r="GP39" s="215">
        <f t="shared" si="272"/>
        <v>0</v>
      </c>
      <c r="GQ39" s="215">
        <f t="shared" si="272"/>
        <v>0</v>
      </c>
      <c r="GR39" s="215">
        <f t="shared" si="272"/>
        <v>0</v>
      </c>
      <c r="GS39" s="215">
        <f t="shared" si="272"/>
        <v>0</v>
      </c>
      <c r="GT39" s="215">
        <f t="shared" si="272"/>
        <v>0</v>
      </c>
      <c r="GU39" s="215">
        <f t="shared" si="272"/>
        <v>0</v>
      </c>
      <c r="GV39" s="215">
        <f t="shared" si="272"/>
        <v>0</v>
      </c>
      <c r="GW39" s="215">
        <f t="shared" si="272"/>
        <v>0</v>
      </c>
      <c r="GX39" s="215">
        <f t="shared" si="272"/>
        <v>0</v>
      </c>
      <c r="GY39" s="215">
        <f t="shared" si="272"/>
        <v>0</v>
      </c>
      <c r="GZ39" s="215">
        <f t="shared" si="272"/>
        <v>0</v>
      </c>
      <c r="HA39" s="215">
        <f t="shared" si="272"/>
        <v>0</v>
      </c>
      <c r="HB39" s="215">
        <f t="shared" si="272"/>
        <v>0</v>
      </c>
      <c r="HC39" s="215">
        <f t="shared" si="272"/>
        <v>0</v>
      </c>
      <c r="HD39" s="215">
        <f t="shared" si="272"/>
        <v>0</v>
      </c>
      <c r="HE39" s="215">
        <f t="shared" si="272"/>
        <v>0</v>
      </c>
      <c r="HF39" s="215">
        <f t="shared" si="272"/>
        <v>0</v>
      </c>
      <c r="HG39" s="215">
        <f t="shared" si="272"/>
        <v>0</v>
      </c>
      <c r="HH39" s="215">
        <f t="shared" si="272"/>
        <v>0</v>
      </c>
      <c r="HI39" s="215">
        <f t="shared" si="272"/>
        <v>0</v>
      </c>
      <c r="HJ39" s="215">
        <f t="shared" si="272"/>
        <v>0</v>
      </c>
      <c r="HK39" s="215">
        <f t="shared" si="272"/>
        <v>0</v>
      </c>
      <c r="HL39" s="215">
        <f t="shared" si="272"/>
        <v>0</v>
      </c>
      <c r="HM39" s="215">
        <f t="shared" si="272"/>
        <v>0</v>
      </c>
      <c r="HN39" s="215">
        <f t="shared" si="272"/>
        <v>0</v>
      </c>
      <c r="HO39" s="215">
        <f t="shared" si="272"/>
        <v>0</v>
      </c>
      <c r="HP39" s="215">
        <f t="shared" si="272"/>
        <v>0</v>
      </c>
      <c r="HQ39" s="215">
        <f t="shared" si="272"/>
        <v>0</v>
      </c>
      <c r="HR39" s="215">
        <f t="shared" si="272"/>
        <v>0</v>
      </c>
      <c r="HS39" s="215">
        <f t="shared" si="272"/>
        <v>0</v>
      </c>
      <c r="HT39" s="215">
        <f t="shared" si="272"/>
        <v>0</v>
      </c>
      <c r="HU39" s="215">
        <f t="shared" si="272"/>
        <v>0</v>
      </c>
      <c r="HV39" s="215">
        <f t="shared" si="272"/>
        <v>0</v>
      </c>
      <c r="HW39" s="215">
        <f t="shared" si="272"/>
        <v>0</v>
      </c>
      <c r="HX39" s="215">
        <f t="shared" si="272"/>
        <v>0</v>
      </c>
      <c r="HY39" s="215">
        <f t="shared" si="272"/>
        <v>0</v>
      </c>
      <c r="HZ39" s="215">
        <f t="shared" si="272"/>
        <v>0</v>
      </c>
      <c r="IA39" s="215">
        <f t="shared" si="272"/>
        <v>0</v>
      </c>
      <c r="IB39" s="215">
        <f t="shared" si="272"/>
        <v>0</v>
      </c>
      <c r="IC39" s="215">
        <f t="shared" si="272"/>
        <v>0</v>
      </c>
      <c r="ID39" s="215">
        <f t="shared" si="272"/>
        <v>0</v>
      </c>
      <c r="IE39" s="215">
        <f t="shared" si="272"/>
        <v>0</v>
      </c>
      <c r="IF39" s="215">
        <f t="shared" si="272"/>
        <v>0</v>
      </c>
      <c r="IG39" s="215">
        <f t="shared" ref="IG39:JS39" si="273">SUM(IG37:IG38)</f>
        <v>0</v>
      </c>
      <c r="IH39" s="215">
        <f t="shared" si="273"/>
        <v>0</v>
      </c>
      <c r="II39" s="215">
        <f t="shared" si="273"/>
        <v>0</v>
      </c>
      <c r="IJ39" s="215">
        <f t="shared" si="273"/>
        <v>0</v>
      </c>
      <c r="IK39" s="215">
        <f t="shared" si="273"/>
        <v>0</v>
      </c>
      <c r="IL39" s="215">
        <f t="shared" si="273"/>
        <v>0</v>
      </c>
      <c r="IM39" s="215">
        <f t="shared" si="273"/>
        <v>0</v>
      </c>
      <c r="IN39" s="215">
        <f t="shared" si="273"/>
        <v>0</v>
      </c>
      <c r="IO39" s="215">
        <f t="shared" si="273"/>
        <v>0</v>
      </c>
      <c r="IP39" s="215">
        <f t="shared" si="273"/>
        <v>0</v>
      </c>
      <c r="IQ39" s="215">
        <f t="shared" si="273"/>
        <v>0</v>
      </c>
      <c r="IR39" s="215">
        <f t="shared" si="273"/>
        <v>0</v>
      </c>
      <c r="IS39" s="215">
        <f t="shared" si="273"/>
        <v>0</v>
      </c>
      <c r="IT39" s="215">
        <f t="shared" si="273"/>
        <v>0</v>
      </c>
      <c r="IU39" s="215">
        <f t="shared" si="273"/>
        <v>0</v>
      </c>
      <c r="IV39" s="215">
        <f t="shared" si="273"/>
        <v>0</v>
      </c>
      <c r="IW39" s="215">
        <f t="shared" si="273"/>
        <v>0</v>
      </c>
      <c r="IX39" s="215">
        <f t="shared" si="273"/>
        <v>0</v>
      </c>
      <c r="IY39" s="215">
        <f t="shared" si="273"/>
        <v>0</v>
      </c>
      <c r="IZ39" s="215">
        <f t="shared" si="273"/>
        <v>0</v>
      </c>
      <c r="JA39" s="215">
        <f t="shared" si="273"/>
        <v>0</v>
      </c>
      <c r="JB39" s="215">
        <f t="shared" si="273"/>
        <v>0</v>
      </c>
      <c r="JC39" s="215">
        <f t="shared" si="273"/>
        <v>0</v>
      </c>
      <c r="JD39" s="215">
        <f t="shared" si="273"/>
        <v>0</v>
      </c>
      <c r="JE39" s="215">
        <f t="shared" si="273"/>
        <v>0</v>
      </c>
      <c r="JF39" s="215">
        <f t="shared" si="273"/>
        <v>0</v>
      </c>
      <c r="JG39" s="215">
        <f t="shared" si="273"/>
        <v>0</v>
      </c>
      <c r="JH39" s="215">
        <f t="shared" si="273"/>
        <v>0</v>
      </c>
      <c r="JI39" s="215">
        <f t="shared" si="273"/>
        <v>0</v>
      </c>
      <c r="JJ39" s="215">
        <f t="shared" si="273"/>
        <v>0</v>
      </c>
      <c r="JK39" s="215">
        <f t="shared" si="273"/>
        <v>0</v>
      </c>
      <c r="JL39" s="215">
        <f t="shared" si="273"/>
        <v>0</v>
      </c>
      <c r="JM39" s="215">
        <f t="shared" si="273"/>
        <v>0</v>
      </c>
      <c r="JN39" s="215">
        <f t="shared" si="273"/>
        <v>0</v>
      </c>
      <c r="JO39" s="215">
        <f t="shared" si="273"/>
        <v>0</v>
      </c>
      <c r="JP39" s="215">
        <f t="shared" si="273"/>
        <v>0</v>
      </c>
      <c r="JQ39" s="215">
        <f t="shared" si="273"/>
        <v>0</v>
      </c>
      <c r="JR39" s="215">
        <f t="shared" si="273"/>
        <v>0</v>
      </c>
      <c r="JS39" s="258">
        <f t="shared" si="273"/>
        <v>0</v>
      </c>
    </row>
    <row r="40" spans="2:279" ht="15" customHeight="1">
      <c r="B40" s="1071">
        <v>11</v>
      </c>
      <c r="C40" s="1074" t="s">
        <v>398</v>
      </c>
      <c r="D40" s="1068" t="s">
        <v>409</v>
      </c>
      <c r="E40" s="212" t="s">
        <v>329</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72"/>
      <c r="C41" s="1075"/>
      <c r="D41" s="1069"/>
      <c r="E41" s="47" t="s">
        <v>333</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73"/>
      <c r="C42" s="1076"/>
      <c r="D42" s="1070"/>
      <c r="E42" s="214" t="s">
        <v>156</v>
      </c>
      <c r="F42" s="215">
        <f t="shared" ref="F42:BQ42" si="274">SUM(F40:F41)</f>
        <v>0</v>
      </c>
      <c r="G42" s="215">
        <f t="shared" si="274"/>
        <v>0</v>
      </c>
      <c r="H42" s="215">
        <f t="shared" si="274"/>
        <v>0</v>
      </c>
      <c r="I42" s="215">
        <f t="shared" si="274"/>
        <v>0</v>
      </c>
      <c r="J42" s="215">
        <f t="shared" si="274"/>
        <v>0</v>
      </c>
      <c r="K42" s="215">
        <f t="shared" si="274"/>
        <v>0</v>
      </c>
      <c r="L42" s="215">
        <f t="shared" si="274"/>
        <v>0</v>
      </c>
      <c r="M42" s="215">
        <f t="shared" si="274"/>
        <v>0</v>
      </c>
      <c r="N42" s="215">
        <f t="shared" si="274"/>
        <v>0</v>
      </c>
      <c r="O42" s="215">
        <f t="shared" si="274"/>
        <v>0</v>
      </c>
      <c r="P42" s="215">
        <f t="shared" si="274"/>
        <v>0</v>
      </c>
      <c r="Q42" s="215">
        <f t="shared" si="274"/>
        <v>0</v>
      </c>
      <c r="R42" s="215">
        <f t="shared" si="274"/>
        <v>0</v>
      </c>
      <c r="S42" s="215">
        <f t="shared" si="274"/>
        <v>0</v>
      </c>
      <c r="T42" s="215">
        <f t="shared" si="274"/>
        <v>0</v>
      </c>
      <c r="U42" s="215">
        <f t="shared" si="274"/>
        <v>0</v>
      </c>
      <c r="V42" s="215">
        <f t="shared" si="274"/>
        <v>0</v>
      </c>
      <c r="W42" s="215">
        <f t="shared" si="274"/>
        <v>0</v>
      </c>
      <c r="X42" s="215">
        <f t="shared" si="274"/>
        <v>0</v>
      </c>
      <c r="Y42" s="215">
        <f t="shared" si="274"/>
        <v>0</v>
      </c>
      <c r="Z42" s="215">
        <f t="shared" si="274"/>
        <v>0</v>
      </c>
      <c r="AA42" s="215">
        <f t="shared" si="274"/>
        <v>0</v>
      </c>
      <c r="AB42" s="215">
        <f t="shared" si="274"/>
        <v>0</v>
      </c>
      <c r="AC42" s="215">
        <f t="shared" si="274"/>
        <v>0</v>
      </c>
      <c r="AD42" s="215">
        <f t="shared" si="274"/>
        <v>0</v>
      </c>
      <c r="AE42" s="215">
        <f t="shared" si="274"/>
        <v>0</v>
      </c>
      <c r="AF42" s="215">
        <f t="shared" si="274"/>
        <v>0</v>
      </c>
      <c r="AG42" s="215">
        <f t="shared" si="274"/>
        <v>0</v>
      </c>
      <c r="AH42" s="215">
        <f t="shared" si="274"/>
        <v>0</v>
      </c>
      <c r="AI42" s="215">
        <f t="shared" si="274"/>
        <v>0</v>
      </c>
      <c r="AJ42" s="215">
        <f t="shared" si="274"/>
        <v>0</v>
      </c>
      <c r="AK42" s="215">
        <f t="shared" si="274"/>
        <v>0</v>
      </c>
      <c r="AL42" s="215">
        <f t="shared" si="274"/>
        <v>0</v>
      </c>
      <c r="AM42" s="215">
        <f t="shared" si="274"/>
        <v>0</v>
      </c>
      <c r="AN42" s="215">
        <f t="shared" si="274"/>
        <v>0</v>
      </c>
      <c r="AO42" s="215">
        <f t="shared" si="274"/>
        <v>0</v>
      </c>
      <c r="AP42" s="215">
        <f t="shared" si="274"/>
        <v>0</v>
      </c>
      <c r="AQ42" s="215">
        <f t="shared" si="274"/>
        <v>0</v>
      </c>
      <c r="AR42" s="215">
        <f t="shared" si="274"/>
        <v>0</v>
      </c>
      <c r="AS42" s="215">
        <f t="shared" si="274"/>
        <v>0</v>
      </c>
      <c r="AT42" s="215">
        <f t="shared" si="274"/>
        <v>0</v>
      </c>
      <c r="AU42" s="215">
        <f t="shared" si="274"/>
        <v>0</v>
      </c>
      <c r="AV42" s="215">
        <f t="shared" si="274"/>
        <v>0</v>
      </c>
      <c r="AW42" s="215">
        <f t="shared" si="274"/>
        <v>0</v>
      </c>
      <c r="AX42" s="215">
        <f t="shared" si="274"/>
        <v>0</v>
      </c>
      <c r="AY42" s="215">
        <f t="shared" si="274"/>
        <v>0</v>
      </c>
      <c r="AZ42" s="215">
        <f t="shared" si="274"/>
        <v>0</v>
      </c>
      <c r="BA42" s="215">
        <f t="shared" si="274"/>
        <v>0</v>
      </c>
      <c r="BB42" s="215">
        <f t="shared" si="274"/>
        <v>0</v>
      </c>
      <c r="BC42" s="215">
        <f t="shared" si="274"/>
        <v>0</v>
      </c>
      <c r="BD42" s="215">
        <f t="shared" si="274"/>
        <v>0</v>
      </c>
      <c r="BE42" s="215">
        <f t="shared" si="274"/>
        <v>0</v>
      </c>
      <c r="BF42" s="215">
        <f t="shared" si="274"/>
        <v>0</v>
      </c>
      <c r="BG42" s="215">
        <f t="shared" si="274"/>
        <v>0</v>
      </c>
      <c r="BH42" s="215">
        <f t="shared" si="274"/>
        <v>0</v>
      </c>
      <c r="BI42" s="215">
        <f t="shared" si="274"/>
        <v>0</v>
      </c>
      <c r="BJ42" s="215">
        <f t="shared" si="274"/>
        <v>0</v>
      </c>
      <c r="BK42" s="215">
        <f t="shared" si="274"/>
        <v>0</v>
      </c>
      <c r="BL42" s="215">
        <f t="shared" si="274"/>
        <v>0</v>
      </c>
      <c r="BM42" s="215">
        <f t="shared" si="274"/>
        <v>0</v>
      </c>
      <c r="BN42" s="215">
        <f t="shared" si="274"/>
        <v>0</v>
      </c>
      <c r="BO42" s="215">
        <f t="shared" si="274"/>
        <v>0</v>
      </c>
      <c r="BP42" s="215">
        <f t="shared" si="274"/>
        <v>0</v>
      </c>
      <c r="BQ42" s="215">
        <f t="shared" si="274"/>
        <v>0</v>
      </c>
      <c r="BR42" s="215">
        <f t="shared" ref="BR42:CS42" si="275">SUM(BR40:BR41)</f>
        <v>0</v>
      </c>
      <c r="BS42" s="215">
        <f t="shared" si="275"/>
        <v>0</v>
      </c>
      <c r="BT42" s="215">
        <f t="shared" si="275"/>
        <v>0</v>
      </c>
      <c r="BU42" s="215">
        <f t="shared" si="275"/>
        <v>0</v>
      </c>
      <c r="BV42" s="215">
        <f t="shared" si="275"/>
        <v>0</v>
      </c>
      <c r="BW42" s="215">
        <f t="shared" si="275"/>
        <v>0</v>
      </c>
      <c r="BX42" s="215">
        <f t="shared" si="275"/>
        <v>0</v>
      </c>
      <c r="BY42" s="215">
        <f t="shared" si="275"/>
        <v>0</v>
      </c>
      <c r="BZ42" s="215">
        <f t="shared" si="275"/>
        <v>0</v>
      </c>
      <c r="CA42" s="215">
        <f t="shared" si="275"/>
        <v>0</v>
      </c>
      <c r="CB42" s="215">
        <f t="shared" si="275"/>
        <v>0</v>
      </c>
      <c r="CC42" s="215">
        <f t="shared" si="275"/>
        <v>0</v>
      </c>
      <c r="CD42" s="215">
        <f t="shared" si="275"/>
        <v>0</v>
      </c>
      <c r="CE42" s="215">
        <f t="shared" si="275"/>
        <v>0</v>
      </c>
      <c r="CF42" s="215">
        <f t="shared" si="275"/>
        <v>0</v>
      </c>
      <c r="CG42" s="215">
        <f t="shared" si="275"/>
        <v>0</v>
      </c>
      <c r="CH42" s="215">
        <f t="shared" si="275"/>
        <v>0</v>
      </c>
      <c r="CI42" s="215">
        <f t="shared" si="275"/>
        <v>0</v>
      </c>
      <c r="CJ42" s="215">
        <f t="shared" si="275"/>
        <v>0</v>
      </c>
      <c r="CK42" s="215">
        <f t="shared" si="275"/>
        <v>0</v>
      </c>
      <c r="CL42" s="215">
        <f t="shared" si="275"/>
        <v>0</v>
      </c>
      <c r="CM42" s="215">
        <f t="shared" si="275"/>
        <v>0</v>
      </c>
      <c r="CN42" s="215">
        <f t="shared" si="275"/>
        <v>0</v>
      </c>
      <c r="CO42" s="215">
        <f t="shared" si="275"/>
        <v>0</v>
      </c>
      <c r="CP42" s="215">
        <f t="shared" si="275"/>
        <v>0</v>
      </c>
      <c r="CQ42" s="215">
        <f t="shared" si="275"/>
        <v>0</v>
      </c>
      <c r="CR42" s="215">
        <f t="shared" si="275"/>
        <v>0</v>
      </c>
      <c r="CS42" s="215">
        <f t="shared" si="275"/>
        <v>0</v>
      </c>
      <c r="CT42" s="215">
        <f>CT41+CT40</f>
        <v>0</v>
      </c>
      <c r="CU42" s="215">
        <f t="shared" ref="CU42:DH42" si="276">CU41+CU40</f>
        <v>0</v>
      </c>
      <c r="CV42" s="215">
        <f t="shared" si="276"/>
        <v>0</v>
      </c>
      <c r="CW42" s="215">
        <f t="shared" si="276"/>
        <v>0</v>
      </c>
      <c r="CX42" s="215">
        <f t="shared" si="276"/>
        <v>5</v>
      </c>
      <c r="CY42" s="215">
        <f t="shared" si="276"/>
        <v>5</v>
      </c>
      <c r="CZ42" s="215">
        <f t="shared" si="276"/>
        <v>5</v>
      </c>
      <c r="DA42" s="215">
        <f t="shared" si="276"/>
        <v>5</v>
      </c>
      <c r="DB42" s="215">
        <f t="shared" si="276"/>
        <v>5</v>
      </c>
      <c r="DC42" s="215">
        <f t="shared" ref="DC42" si="277">DC41+DC40</f>
        <v>5</v>
      </c>
      <c r="DD42" s="215">
        <f t="shared" si="276"/>
        <v>5</v>
      </c>
      <c r="DE42" s="215">
        <f t="shared" si="276"/>
        <v>5</v>
      </c>
      <c r="DF42" s="215">
        <f t="shared" si="276"/>
        <v>5</v>
      </c>
      <c r="DG42" s="215">
        <f t="shared" si="276"/>
        <v>0</v>
      </c>
      <c r="DH42" s="215">
        <f t="shared" si="276"/>
        <v>0</v>
      </c>
      <c r="DI42" s="215">
        <f t="shared" ref="DI42" si="278">DI41+DI40</f>
        <v>0</v>
      </c>
      <c r="DJ42" s="215">
        <f t="shared" ref="DJ42:FT42" si="279">SUM(DJ40:DJ41)</f>
        <v>0</v>
      </c>
      <c r="DK42" s="215">
        <f t="shared" ref="DK42" si="280">SUM(DK40:DK41)</f>
        <v>0</v>
      </c>
      <c r="DL42" s="215">
        <f t="shared" si="279"/>
        <v>0</v>
      </c>
      <c r="DM42" s="215">
        <f t="shared" ref="DM42" si="281">SUM(DM40:DM41)</f>
        <v>0</v>
      </c>
      <c r="DN42" s="215">
        <f t="shared" si="279"/>
        <v>0</v>
      </c>
      <c r="DO42" s="215">
        <f t="shared" si="279"/>
        <v>0</v>
      </c>
      <c r="DP42" s="215">
        <f t="shared" si="279"/>
        <v>0</v>
      </c>
      <c r="DQ42" s="215">
        <f t="shared" si="279"/>
        <v>0</v>
      </c>
      <c r="DR42" s="215">
        <f t="shared" si="279"/>
        <v>0</v>
      </c>
      <c r="DS42" s="215">
        <f t="shared" si="279"/>
        <v>0</v>
      </c>
      <c r="DT42" s="215">
        <f t="shared" si="279"/>
        <v>0</v>
      </c>
      <c r="DU42" s="215">
        <f t="shared" si="279"/>
        <v>0</v>
      </c>
      <c r="DV42" s="215">
        <f t="shared" si="279"/>
        <v>0</v>
      </c>
      <c r="DW42" s="215">
        <f t="shared" si="279"/>
        <v>0</v>
      </c>
      <c r="DX42" s="215">
        <f t="shared" si="279"/>
        <v>0</v>
      </c>
      <c r="DY42" s="215">
        <f t="shared" si="279"/>
        <v>0</v>
      </c>
      <c r="DZ42" s="215">
        <f t="shared" si="279"/>
        <v>0</v>
      </c>
      <c r="EA42" s="215">
        <f t="shared" si="279"/>
        <v>0</v>
      </c>
      <c r="EB42" s="215">
        <f t="shared" si="279"/>
        <v>0</v>
      </c>
      <c r="EC42" s="215">
        <f t="shared" si="279"/>
        <v>0</v>
      </c>
      <c r="ED42" s="215">
        <f t="shared" ref="ED42" si="282">SUM(ED40:ED41)</f>
        <v>0</v>
      </c>
      <c r="EE42" s="215">
        <f t="shared" si="279"/>
        <v>0</v>
      </c>
      <c r="EF42" s="215">
        <f t="shared" si="279"/>
        <v>0</v>
      </c>
      <c r="EG42" s="215">
        <f t="shared" si="279"/>
        <v>0</v>
      </c>
      <c r="EH42" s="215">
        <f t="shared" si="279"/>
        <v>0</v>
      </c>
      <c r="EI42" s="215">
        <f t="shared" si="279"/>
        <v>0</v>
      </c>
      <c r="EJ42" s="215">
        <f t="shared" si="279"/>
        <v>0</v>
      </c>
      <c r="EK42" s="215">
        <f t="shared" si="279"/>
        <v>0</v>
      </c>
      <c r="EL42" s="215">
        <f t="shared" si="279"/>
        <v>0</v>
      </c>
      <c r="EM42" s="215">
        <f t="shared" si="279"/>
        <v>0</v>
      </c>
      <c r="EN42" s="215">
        <f t="shared" si="279"/>
        <v>0</v>
      </c>
      <c r="EO42" s="215">
        <f t="shared" si="279"/>
        <v>0</v>
      </c>
      <c r="EP42" s="215">
        <f t="shared" si="279"/>
        <v>0</v>
      </c>
      <c r="EQ42" s="215">
        <f t="shared" si="279"/>
        <v>0</v>
      </c>
      <c r="ER42" s="215">
        <f t="shared" si="279"/>
        <v>0</v>
      </c>
      <c r="ES42" s="215">
        <f t="shared" si="279"/>
        <v>0</v>
      </c>
      <c r="ET42" s="215">
        <f t="shared" si="279"/>
        <v>0</v>
      </c>
      <c r="EU42" s="215">
        <f t="shared" si="279"/>
        <v>0</v>
      </c>
      <c r="EV42" s="215">
        <f t="shared" si="279"/>
        <v>0</v>
      </c>
      <c r="EW42" s="215">
        <f t="shared" si="279"/>
        <v>0</v>
      </c>
      <c r="EX42" s="215">
        <f t="shared" si="279"/>
        <v>0</v>
      </c>
      <c r="EY42" s="215">
        <f t="shared" si="279"/>
        <v>0</v>
      </c>
      <c r="EZ42" s="215">
        <f t="shared" si="279"/>
        <v>0</v>
      </c>
      <c r="FA42" s="215">
        <f t="shared" si="279"/>
        <v>0</v>
      </c>
      <c r="FB42" s="215">
        <f t="shared" si="279"/>
        <v>0</v>
      </c>
      <c r="FC42" s="215">
        <f t="shared" si="279"/>
        <v>0</v>
      </c>
      <c r="FD42" s="215">
        <f t="shared" si="279"/>
        <v>0</v>
      </c>
      <c r="FE42" s="215">
        <f t="shared" si="279"/>
        <v>0</v>
      </c>
      <c r="FF42" s="215">
        <f t="shared" si="279"/>
        <v>0</v>
      </c>
      <c r="FG42" s="215">
        <f t="shared" si="279"/>
        <v>0</v>
      </c>
      <c r="FH42" s="215">
        <f t="shared" si="279"/>
        <v>0</v>
      </c>
      <c r="FI42" s="215">
        <f t="shared" si="279"/>
        <v>0</v>
      </c>
      <c r="FJ42" s="215">
        <f t="shared" si="279"/>
        <v>0</v>
      </c>
      <c r="FK42" s="215">
        <f t="shared" si="279"/>
        <v>0</v>
      </c>
      <c r="FL42" s="215">
        <f t="shared" si="279"/>
        <v>0</v>
      </c>
      <c r="FM42" s="215">
        <f t="shared" si="279"/>
        <v>0</v>
      </c>
      <c r="FN42" s="215">
        <f t="shared" si="279"/>
        <v>0</v>
      </c>
      <c r="FO42" s="215">
        <f t="shared" si="279"/>
        <v>0</v>
      </c>
      <c r="FP42" s="215">
        <f t="shared" si="279"/>
        <v>0</v>
      </c>
      <c r="FQ42" s="215">
        <f t="shared" si="279"/>
        <v>0</v>
      </c>
      <c r="FR42" s="215">
        <f t="shared" si="279"/>
        <v>0</v>
      </c>
      <c r="FS42" s="215">
        <f t="shared" si="279"/>
        <v>0</v>
      </c>
      <c r="FT42" s="215">
        <f t="shared" si="279"/>
        <v>0</v>
      </c>
      <c r="FU42" s="215">
        <f t="shared" ref="FU42:IF42" si="283">SUM(FU40:FU41)</f>
        <v>0</v>
      </c>
      <c r="FV42" s="215">
        <f t="shared" si="283"/>
        <v>0</v>
      </c>
      <c r="FW42" s="215">
        <f t="shared" si="283"/>
        <v>0</v>
      </c>
      <c r="FX42" s="215">
        <f t="shared" si="283"/>
        <v>0</v>
      </c>
      <c r="FY42" s="215">
        <f t="shared" si="283"/>
        <v>0</v>
      </c>
      <c r="FZ42" s="215">
        <f t="shared" si="283"/>
        <v>0</v>
      </c>
      <c r="GA42" s="215">
        <f t="shared" si="283"/>
        <v>0</v>
      </c>
      <c r="GB42" s="215">
        <f t="shared" si="283"/>
        <v>0</v>
      </c>
      <c r="GC42" s="215">
        <f t="shared" si="283"/>
        <v>0</v>
      </c>
      <c r="GD42" s="215">
        <f t="shared" si="283"/>
        <v>0</v>
      </c>
      <c r="GE42" s="215">
        <f t="shared" si="283"/>
        <v>0</v>
      </c>
      <c r="GF42" s="215">
        <f t="shared" si="283"/>
        <v>0</v>
      </c>
      <c r="GG42" s="215">
        <f t="shared" si="283"/>
        <v>0</v>
      </c>
      <c r="GH42" s="215">
        <f t="shared" si="283"/>
        <v>0</v>
      </c>
      <c r="GI42" s="215">
        <f t="shared" si="283"/>
        <v>0</v>
      </c>
      <c r="GJ42" s="215">
        <f t="shared" si="283"/>
        <v>0</v>
      </c>
      <c r="GK42" s="215">
        <f t="shared" si="283"/>
        <v>0</v>
      </c>
      <c r="GL42" s="215">
        <f t="shared" si="283"/>
        <v>0</v>
      </c>
      <c r="GM42" s="215">
        <f t="shared" si="283"/>
        <v>0</v>
      </c>
      <c r="GN42" s="215">
        <f t="shared" si="283"/>
        <v>0</v>
      </c>
      <c r="GO42" s="215">
        <f t="shared" si="283"/>
        <v>0</v>
      </c>
      <c r="GP42" s="215">
        <f t="shared" si="283"/>
        <v>0</v>
      </c>
      <c r="GQ42" s="215">
        <f t="shared" si="283"/>
        <v>0</v>
      </c>
      <c r="GR42" s="215">
        <f t="shared" si="283"/>
        <v>0</v>
      </c>
      <c r="GS42" s="215">
        <f t="shared" si="283"/>
        <v>0</v>
      </c>
      <c r="GT42" s="215">
        <f t="shared" si="283"/>
        <v>0</v>
      </c>
      <c r="GU42" s="215">
        <f t="shared" si="283"/>
        <v>0</v>
      </c>
      <c r="GV42" s="215">
        <f t="shared" si="283"/>
        <v>0</v>
      </c>
      <c r="GW42" s="215">
        <f t="shared" si="283"/>
        <v>0</v>
      </c>
      <c r="GX42" s="215">
        <f t="shared" si="283"/>
        <v>0</v>
      </c>
      <c r="GY42" s="215">
        <f t="shared" si="283"/>
        <v>0</v>
      </c>
      <c r="GZ42" s="215">
        <f t="shared" si="283"/>
        <v>0</v>
      </c>
      <c r="HA42" s="215">
        <f t="shared" si="283"/>
        <v>0</v>
      </c>
      <c r="HB42" s="215">
        <f t="shared" si="283"/>
        <v>0</v>
      </c>
      <c r="HC42" s="215">
        <f t="shared" si="283"/>
        <v>0</v>
      </c>
      <c r="HD42" s="215">
        <f t="shared" si="283"/>
        <v>0</v>
      </c>
      <c r="HE42" s="215">
        <f t="shared" si="283"/>
        <v>0</v>
      </c>
      <c r="HF42" s="215">
        <f t="shared" si="283"/>
        <v>0</v>
      </c>
      <c r="HG42" s="215">
        <f t="shared" si="283"/>
        <v>0</v>
      </c>
      <c r="HH42" s="215">
        <f t="shared" si="283"/>
        <v>0</v>
      </c>
      <c r="HI42" s="215">
        <f t="shared" si="283"/>
        <v>0</v>
      </c>
      <c r="HJ42" s="215">
        <f t="shared" si="283"/>
        <v>0</v>
      </c>
      <c r="HK42" s="215">
        <f t="shared" si="283"/>
        <v>0</v>
      </c>
      <c r="HL42" s="215">
        <f t="shared" si="283"/>
        <v>0</v>
      </c>
      <c r="HM42" s="215">
        <f t="shared" si="283"/>
        <v>0</v>
      </c>
      <c r="HN42" s="215">
        <f t="shared" si="283"/>
        <v>0</v>
      </c>
      <c r="HO42" s="215">
        <f t="shared" si="283"/>
        <v>0</v>
      </c>
      <c r="HP42" s="215">
        <f t="shared" si="283"/>
        <v>0</v>
      </c>
      <c r="HQ42" s="215">
        <f t="shared" si="283"/>
        <v>0</v>
      </c>
      <c r="HR42" s="215">
        <f t="shared" si="283"/>
        <v>0</v>
      </c>
      <c r="HS42" s="215">
        <f t="shared" si="283"/>
        <v>0</v>
      </c>
      <c r="HT42" s="215">
        <f t="shared" si="283"/>
        <v>0</v>
      </c>
      <c r="HU42" s="215">
        <f t="shared" si="283"/>
        <v>0</v>
      </c>
      <c r="HV42" s="215">
        <f t="shared" si="283"/>
        <v>0</v>
      </c>
      <c r="HW42" s="215">
        <f t="shared" si="283"/>
        <v>0</v>
      </c>
      <c r="HX42" s="215">
        <f t="shared" si="283"/>
        <v>0</v>
      </c>
      <c r="HY42" s="215">
        <f t="shared" si="283"/>
        <v>0</v>
      </c>
      <c r="HZ42" s="215">
        <f t="shared" si="283"/>
        <v>0</v>
      </c>
      <c r="IA42" s="215">
        <f t="shared" si="283"/>
        <v>0</v>
      </c>
      <c r="IB42" s="215">
        <f t="shared" si="283"/>
        <v>0</v>
      </c>
      <c r="IC42" s="215">
        <f t="shared" si="283"/>
        <v>0</v>
      </c>
      <c r="ID42" s="215">
        <f t="shared" si="283"/>
        <v>0</v>
      </c>
      <c r="IE42" s="215">
        <f t="shared" si="283"/>
        <v>0</v>
      </c>
      <c r="IF42" s="215">
        <f t="shared" si="283"/>
        <v>0</v>
      </c>
      <c r="IG42" s="215">
        <f t="shared" ref="IG42:JS42" si="284">SUM(IG40:IG41)</f>
        <v>0</v>
      </c>
      <c r="IH42" s="215">
        <f t="shared" si="284"/>
        <v>0</v>
      </c>
      <c r="II42" s="215">
        <f t="shared" si="284"/>
        <v>0</v>
      </c>
      <c r="IJ42" s="215">
        <f t="shared" si="284"/>
        <v>0</v>
      </c>
      <c r="IK42" s="215">
        <f t="shared" si="284"/>
        <v>0</v>
      </c>
      <c r="IL42" s="215">
        <f t="shared" si="284"/>
        <v>0</v>
      </c>
      <c r="IM42" s="215">
        <f t="shared" si="284"/>
        <v>0</v>
      </c>
      <c r="IN42" s="215">
        <f t="shared" si="284"/>
        <v>0</v>
      </c>
      <c r="IO42" s="215">
        <f t="shared" si="284"/>
        <v>0</v>
      </c>
      <c r="IP42" s="215">
        <f t="shared" si="284"/>
        <v>0</v>
      </c>
      <c r="IQ42" s="215">
        <f t="shared" si="284"/>
        <v>0</v>
      </c>
      <c r="IR42" s="215">
        <f t="shared" si="284"/>
        <v>0</v>
      </c>
      <c r="IS42" s="215">
        <f t="shared" si="284"/>
        <v>0</v>
      </c>
      <c r="IT42" s="215">
        <f t="shared" si="284"/>
        <v>0</v>
      </c>
      <c r="IU42" s="215">
        <f t="shared" si="284"/>
        <v>0</v>
      </c>
      <c r="IV42" s="215">
        <f t="shared" si="284"/>
        <v>0</v>
      </c>
      <c r="IW42" s="215">
        <f t="shared" si="284"/>
        <v>0</v>
      </c>
      <c r="IX42" s="215">
        <f t="shared" si="284"/>
        <v>0</v>
      </c>
      <c r="IY42" s="215">
        <f t="shared" si="284"/>
        <v>0</v>
      </c>
      <c r="IZ42" s="215">
        <f t="shared" si="284"/>
        <v>0</v>
      </c>
      <c r="JA42" s="215">
        <f t="shared" si="284"/>
        <v>0</v>
      </c>
      <c r="JB42" s="215">
        <f t="shared" si="284"/>
        <v>0</v>
      </c>
      <c r="JC42" s="215">
        <f t="shared" si="284"/>
        <v>0</v>
      </c>
      <c r="JD42" s="215">
        <f t="shared" si="284"/>
        <v>0</v>
      </c>
      <c r="JE42" s="215">
        <f t="shared" si="284"/>
        <v>0</v>
      </c>
      <c r="JF42" s="215">
        <f t="shared" si="284"/>
        <v>0</v>
      </c>
      <c r="JG42" s="215">
        <f t="shared" si="284"/>
        <v>0</v>
      </c>
      <c r="JH42" s="215">
        <f t="shared" si="284"/>
        <v>0</v>
      </c>
      <c r="JI42" s="215">
        <f t="shared" si="284"/>
        <v>0</v>
      </c>
      <c r="JJ42" s="215">
        <f t="shared" si="284"/>
        <v>0</v>
      </c>
      <c r="JK42" s="215">
        <f t="shared" si="284"/>
        <v>0</v>
      </c>
      <c r="JL42" s="215">
        <f t="shared" si="284"/>
        <v>0</v>
      </c>
      <c r="JM42" s="215">
        <f t="shared" si="284"/>
        <v>0</v>
      </c>
      <c r="JN42" s="215">
        <f t="shared" si="284"/>
        <v>0</v>
      </c>
      <c r="JO42" s="215">
        <f t="shared" si="284"/>
        <v>0</v>
      </c>
      <c r="JP42" s="215">
        <f t="shared" si="284"/>
        <v>0</v>
      </c>
      <c r="JQ42" s="215">
        <f t="shared" si="284"/>
        <v>0</v>
      </c>
      <c r="JR42" s="215">
        <f t="shared" si="284"/>
        <v>0</v>
      </c>
      <c r="JS42" s="258">
        <f t="shared" si="284"/>
        <v>0</v>
      </c>
    </row>
    <row r="43" spans="2:279" ht="15" customHeight="1">
      <c r="B43" s="1071">
        <v>12</v>
      </c>
      <c r="C43" s="1074" t="s">
        <v>399</v>
      </c>
      <c r="D43" s="1068" t="s">
        <v>409</v>
      </c>
      <c r="E43" s="212" t="s">
        <v>329</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72"/>
      <c r="C44" s="1075"/>
      <c r="D44" s="1069"/>
      <c r="E44" s="47" t="s">
        <v>333</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73"/>
      <c r="C45" s="1076"/>
      <c r="D45" s="1070"/>
      <c r="E45" s="214" t="s">
        <v>156</v>
      </c>
      <c r="F45" s="215">
        <f t="shared" ref="F45:BQ45" si="285">SUM(F43:F44)</f>
        <v>0</v>
      </c>
      <c r="G45" s="215">
        <f t="shared" si="285"/>
        <v>0</v>
      </c>
      <c r="H45" s="215">
        <f t="shared" si="285"/>
        <v>0</v>
      </c>
      <c r="I45" s="215">
        <f t="shared" si="285"/>
        <v>0</v>
      </c>
      <c r="J45" s="215">
        <f t="shared" si="285"/>
        <v>0</v>
      </c>
      <c r="K45" s="215">
        <f t="shared" si="285"/>
        <v>0</v>
      </c>
      <c r="L45" s="215">
        <f t="shared" si="285"/>
        <v>0</v>
      </c>
      <c r="M45" s="215">
        <f t="shared" si="285"/>
        <v>0</v>
      </c>
      <c r="N45" s="215">
        <f t="shared" si="285"/>
        <v>0</v>
      </c>
      <c r="O45" s="215">
        <f t="shared" si="285"/>
        <v>0</v>
      </c>
      <c r="P45" s="215">
        <f t="shared" si="285"/>
        <v>0</v>
      </c>
      <c r="Q45" s="215">
        <f t="shared" si="285"/>
        <v>0</v>
      </c>
      <c r="R45" s="215">
        <f t="shared" si="285"/>
        <v>0</v>
      </c>
      <c r="S45" s="215">
        <f t="shared" si="285"/>
        <v>0</v>
      </c>
      <c r="T45" s="215">
        <f t="shared" si="285"/>
        <v>0</v>
      </c>
      <c r="U45" s="215">
        <f t="shared" si="285"/>
        <v>0</v>
      </c>
      <c r="V45" s="215">
        <f t="shared" si="285"/>
        <v>0</v>
      </c>
      <c r="W45" s="215">
        <f t="shared" si="285"/>
        <v>0</v>
      </c>
      <c r="X45" s="215">
        <f t="shared" si="285"/>
        <v>0</v>
      </c>
      <c r="Y45" s="215">
        <f t="shared" si="285"/>
        <v>0</v>
      </c>
      <c r="Z45" s="215">
        <f t="shared" si="285"/>
        <v>0</v>
      </c>
      <c r="AA45" s="215">
        <f t="shared" si="285"/>
        <v>0</v>
      </c>
      <c r="AB45" s="215">
        <f t="shared" si="285"/>
        <v>0</v>
      </c>
      <c r="AC45" s="215">
        <f t="shared" si="285"/>
        <v>0</v>
      </c>
      <c r="AD45" s="215">
        <f t="shared" si="285"/>
        <v>0</v>
      </c>
      <c r="AE45" s="215">
        <f t="shared" si="285"/>
        <v>0</v>
      </c>
      <c r="AF45" s="215">
        <f t="shared" si="285"/>
        <v>0</v>
      </c>
      <c r="AG45" s="215">
        <f t="shared" si="285"/>
        <v>0</v>
      </c>
      <c r="AH45" s="215">
        <f t="shared" si="285"/>
        <v>0</v>
      </c>
      <c r="AI45" s="215">
        <f t="shared" si="285"/>
        <v>0</v>
      </c>
      <c r="AJ45" s="215">
        <f t="shared" si="285"/>
        <v>0</v>
      </c>
      <c r="AK45" s="215">
        <f t="shared" si="285"/>
        <v>0</v>
      </c>
      <c r="AL45" s="215">
        <f t="shared" si="285"/>
        <v>0</v>
      </c>
      <c r="AM45" s="215">
        <f t="shared" si="285"/>
        <v>0</v>
      </c>
      <c r="AN45" s="215">
        <f t="shared" si="285"/>
        <v>0</v>
      </c>
      <c r="AO45" s="215">
        <f t="shared" si="285"/>
        <v>0</v>
      </c>
      <c r="AP45" s="215">
        <f t="shared" si="285"/>
        <v>0</v>
      </c>
      <c r="AQ45" s="215">
        <f t="shared" si="285"/>
        <v>0</v>
      </c>
      <c r="AR45" s="215">
        <f t="shared" si="285"/>
        <v>0</v>
      </c>
      <c r="AS45" s="215">
        <f t="shared" si="285"/>
        <v>0</v>
      </c>
      <c r="AT45" s="215">
        <f t="shared" si="285"/>
        <v>0</v>
      </c>
      <c r="AU45" s="215">
        <f t="shared" si="285"/>
        <v>0</v>
      </c>
      <c r="AV45" s="215">
        <f t="shared" si="285"/>
        <v>0</v>
      </c>
      <c r="AW45" s="215">
        <f t="shared" si="285"/>
        <v>0</v>
      </c>
      <c r="AX45" s="215">
        <f t="shared" si="285"/>
        <v>0</v>
      </c>
      <c r="AY45" s="215">
        <f t="shared" si="285"/>
        <v>0</v>
      </c>
      <c r="AZ45" s="215">
        <f t="shared" si="285"/>
        <v>0</v>
      </c>
      <c r="BA45" s="215">
        <f t="shared" si="285"/>
        <v>0</v>
      </c>
      <c r="BB45" s="215">
        <f t="shared" si="285"/>
        <v>0</v>
      </c>
      <c r="BC45" s="215">
        <f t="shared" si="285"/>
        <v>0</v>
      </c>
      <c r="BD45" s="215">
        <f t="shared" si="285"/>
        <v>0</v>
      </c>
      <c r="BE45" s="215">
        <f t="shared" si="285"/>
        <v>0</v>
      </c>
      <c r="BF45" s="215">
        <f t="shared" si="285"/>
        <v>0</v>
      </c>
      <c r="BG45" s="215">
        <f t="shared" si="285"/>
        <v>0</v>
      </c>
      <c r="BH45" s="215">
        <f t="shared" si="285"/>
        <v>0</v>
      </c>
      <c r="BI45" s="215">
        <f t="shared" si="285"/>
        <v>0</v>
      </c>
      <c r="BJ45" s="215">
        <f t="shared" si="285"/>
        <v>0</v>
      </c>
      <c r="BK45" s="215">
        <f t="shared" si="285"/>
        <v>0</v>
      </c>
      <c r="BL45" s="215">
        <f t="shared" si="285"/>
        <v>0</v>
      </c>
      <c r="BM45" s="215">
        <f t="shared" si="285"/>
        <v>0</v>
      </c>
      <c r="BN45" s="215">
        <f t="shared" si="285"/>
        <v>0</v>
      </c>
      <c r="BO45" s="215">
        <f t="shared" si="285"/>
        <v>0</v>
      </c>
      <c r="BP45" s="215">
        <f t="shared" si="285"/>
        <v>0</v>
      </c>
      <c r="BQ45" s="215">
        <f t="shared" si="285"/>
        <v>0</v>
      </c>
      <c r="BR45" s="215">
        <f t="shared" ref="BR45:CS45" si="286">SUM(BR43:BR44)</f>
        <v>0</v>
      </c>
      <c r="BS45" s="215">
        <f t="shared" si="286"/>
        <v>0</v>
      </c>
      <c r="BT45" s="215">
        <f t="shared" si="286"/>
        <v>0</v>
      </c>
      <c r="BU45" s="215">
        <f t="shared" si="286"/>
        <v>0</v>
      </c>
      <c r="BV45" s="215">
        <f t="shared" si="286"/>
        <v>0</v>
      </c>
      <c r="BW45" s="215">
        <f t="shared" si="286"/>
        <v>0</v>
      </c>
      <c r="BX45" s="215">
        <f t="shared" si="286"/>
        <v>0</v>
      </c>
      <c r="BY45" s="215">
        <f t="shared" si="286"/>
        <v>0</v>
      </c>
      <c r="BZ45" s="215">
        <f t="shared" si="286"/>
        <v>0</v>
      </c>
      <c r="CA45" s="215">
        <f t="shared" si="286"/>
        <v>0</v>
      </c>
      <c r="CB45" s="215">
        <f t="shared" si="286"/>
        <v>0</v>
      </c>
      <c r="CC45" s="215">
        <f t="shared" si="286"/>
        <v>0</v>
      </c>
      <c r="CD45" s="215">
        <f t="shared" si="286"/>
        <v>0</v>
      </c>
      <c r="CE45" s="215">
        <f t="shared" si="286"/>
        <v>0</v>
      </c>
      <c r="CF45" s="215">
        <f t="shared" si="286"/>
        <v>0</v>
      </c>
      <c r="CG45" s="215">
        <f t="shared" si="286"/>
        <v>0</v>
      </c>
      <c r="CH45" s="215">
        <f t="shared" si="286"/>
        <v>0</v>
      </c>
      <c r="CI45" s="215">
        <f t="shared" si="286"/>
        <v>0</v>
      </c>
      <c r="CJ45" s="215">
        <f t="shared" si="286"/>
        <v>0</v>
      </c>
      <c r="CK45" s="215">
        <f t="shared" si="286"/>
        <v>0</v>
      </c>
      <c r="CL45" s="215">
        <f t="shared" si="286"/>
        <v>0</v>
      </c>
      <c r="CM45" s="215">
        <f t="shared" si="286"/>
        <v>0</v>
      </c>
      <c r="CN45" s="215">
        <f t="shared" si="286"/>
        <v>0</v>
      </c>
      <c r="CO45" s="215">
        <f t="shared" si="286"/>
        <v>0</v>
      </c>
      <c r="CP45" s="215">
        <f t="shared" si="286"/>
        <v>0</v>
      </c>
      <c r="CQ45" s="215">
        <f t="shared" si="286"/>
        <v>0</v>
      </c>
      <c r="CR45" s="215">
        <f t="shared" si="286"/>
        <v>0</v>
      </c>
      <c r="CS45" s="215">
        <f t="shared" si="286"/>
        <v>0</v>
      </c>
      <c r="CT45" s="215">
        <f>CT44+CT43</f>
        <v>0</v>
      </c>
      <c r="CU45" s="215">
        <f t="shared" ref="CU45:DH45" si="287">CU44+CU43</f>
        <v>0</v>
      </c>
      <c r="CV45" s="215">
        <f t="shared" si="287"/>
        <v>0</v>
      </c>
      <c r="CW45" s="215">
        <f t="shared" si="287"/>
        <v>0</v>
      </c>
      <c r="CX45" s="215">
        <f t="shared" si="287"/>
        <v>0</v>
      </c>
      <c r="CY45" s="215">
        <f t="shared" si="287"/>
        <v>0</v>
      </c>
      <c r="CZ45" s="215">
        <f t="shared" si="287"/>
        <v>0</v>
      </c>
      <c r="DA45" s="215">
        <f t="shared" si="287"/>
        <v>0</v>
      </c>
      <c r="DB45" s="215">
        <f t="shared" si="287"/>
        <v>0</v>
      </c>
      <c r="DC45" s="215">
        <f t="shared" si="287"/>
        <v>0</v>
      </c>
      <c r="DD45" s="215">
        <f t="shared" si="287"/>
        <v>17</v>
      </c>
      <c r="DE45" s="215">
        <f t="shared" si="287"/>
        <v>17</v>
      </c>
      <c r="DF45" s="215">
        <f t="shared" si="287"/>
        <v>17</v>
      </c>
      <c r="DG45" s="215">
        <f t="shared" si="287"/>
        <v>17</v>
      </c>
      <c r="DH45" s="215">
        <f t="shared" si="287"/>
        <v>17</v>
      </c>
      <c r="DI45" s="215">
        <f t="shared" ref="DI45" si="288">DI44+DI43</f>
        <v>17</v>
      </c>
      <c r="DJ45" s="215">
        <f t="shared" ref="DJ45:FT45" si="289">SUM(DJ43:DJ44)</f>
        <v>11</v>
      </c>
      <c r="DK45" s="215">
        <f t="shared" ref="DK45" si="290">SUM(DK43:DK44)</f>
        <v>0</v>
      </c>
      <c r="DL45" s="215">
        <f t="shared" si="289"/>
        <v>11</v>
      </c>
      <c r="DM45" s="215">
        <f t="shared" ref="DM45" si="291">SUM(DM43:DM44)</f>
        <v>7</v>
      </c>
      <c r="DN45" s="215">
        <f t="shared" si="289"/>
        <v>10</v>
      </c>
      <c r="DO45" s="215">
        <f t="shared" si="289"/>
        <v>11</v>
      </c>
      <c r="DP45" s="215">
        <f t="shared" si="289"/>
        <v>9</v>
      </c>
      <c r="DQ45" s="215">
        <f t="shared" si="289"/>
        <v>15</v>
      </c>
      <c r="DR45" s="215">
        <f t="shared" si="289"/>
        <v>11</v>
      </c>
      <c r="DS45" s="215">
        <f t="shared" si="289"/>
        <v>11</v>
      </c>
      <c r="DT45" s="215">
        <f t="shared" si="289"/>
        <v>11</v>
      </c>
      <c r="DU45" s="215">
        <f t="shared" si="289"/>
        <v>16</v>
      </c>
      <c r="DV45" s="215">
        <f t="shared" si="289"/>
        <v>13</v>
      </c>
      <c r="DW45" s="215">
        <f t="shared" si="289"/>
        <v>13</v>
      </c>
      <c r="DX45" s="215">
        <f t="shared" si="289"/>
        <v>12</v>
      </c>
      <c r="DY45" s="215">
        <f t="shared" si="289"/>
        <v>8</v>
      </c>
      <c r="DZ45" s="215">
        <f t="shared" si="289"/>
        <v>12</v>
      </c>
      <c r="EA45" s="215">
        <f t="shared" si="289"/>
        <v>13</v>
      </c>
      <c r="EB45" s="215">
        <f t="shared" si="289"/>
        <v>0</v>
      </c>
      <c r="EC45" s="215">
        <f t="shared" si="289"/>
        <v>13</v>
      </c>
      <c r="ED45" s="215">
        <f t="shared" si="289"/>
        <v>13</v>
      </c>
      <c r="EE45" s="215">
        <f t="shared" si="289"/>
        <v>13</v>
      </c>
      <c r="EF45" s="215">
        <f t="shared" si="289"/>
        <v>15</v>
      </c>
      <c r="EG45" s="215">
        <f t="shared" si="289"/>
        <v>9</v>
      </c>
      <c r="EH45" s="215">
        <f t="shared" si="289"/>
        <v>13</v>
      </c>
      <c r="EI45" s="215">
        <f t="shared" si="289"/>
        <v>13</v>
      </c>
      <c r="EJ45" s="215">
        <f t="shared" ref="EJ45" si="292">SUM(EJ43:EJ44)</f>
        <v>13</v>
      </c>
      <c r="EK45" s="215">
        <f t="shared" si="289"/>
        <v>9</v>
      </c>
      <c r="EL45" s="215">
        <f t="shared" si="289"/>
        <v>0</v>
      </c>
      <c r="EM45" s="215">
        <f t="shared" si="289"/>
        <v>0</v>
      </c>
      <c r="EN45" s="215">
        <f t="shared" si="289"/>
        <v>0</v>
      </c>
      <c r="EO45" s="215">
        <f t="shared" si="289"/>
        <v>0</v>
      </c>
      <c r="EP45" s="215">
        <f t="shared" si="289"/>
        <v>0</v>
      </c>
      <c r="EQ45" s="215">
        <f t="shared" si="289"/>
        <v>0</v>
      </c>
      <c r="ER45" s="215">
        <f t="shared" si="289"/>
        <v>0</v>
      </c>
      <c r="ES45" s="215">
        <f t="shared" si="289"/>
        <v>0</v>
      </c>
      <c r="ET45" s="215">
        <f t="shared" si="289"/>
        <v>0</v>
      </c>
      <c r="EU45" s="215">
        <f t="shared" si="289"/>
        <v>0</v>
      </c>
      <c r="EV45" s="215">
        <f t="shared" si="289"/>
        <v>0</v>
      </c>
      <c r="EW45" s="215">
        <f t="shared" si="289"/>
        <v>0</v>
      </c>
      <c r="EX45" s="215">
        <f t="shared" si="289"/>
        <v>0</v>
      </c>
      <c r="EY45" s="215">
        <f t="shared" si="289"/>
        <v>0</v>
      </c>
      <c r="EZ45" s="215">
        <f t="shared" si="289"/>
        <v>0</v>
      </c>
      <c r="FA45" s="215">
        <f t="shared" si="289"/>
        <v>0</v>
      </c>
      <c r="FB45" s="215">
        <f t="shared" si="289"/>
        <v>0</v>
      </c>
      <c r="FC45" s="215">
        <f t="shared" si="289"/>
        <v>0</v>
      </c>
      <c r="FD45" s="215">
        <f t="shared" si="289"/>
        <v>0</v>
      </c>
      <c r="FE45" s="215">
        <f t="shared" si="289"/>
        <v>0</v>
      </c>
      <c r="FF45" s="215">
        <f t="shared" si="289"/>
        <v>0</v>
      </c>
      <c r="FG45" s="215">
        <f t="shared" si="289"/>
        <v>0</v>
      </c>
      <c r="FH45" s="215">
        <f t="shared" si="289"/>
        <v>0</v>
      </c>
      <c r="FI45" s="215">
        <f t="shared" si="289"/>
        <v>0</v>
      </c>
      <c r="FJ45" s="215">
        <f t="shared" si="289"/>
        <v>0</v>
      </c>
      <c r="FK45" s="215">
        <f t="shared" si="289"/>
        <v>0</v>
      </c>
      <c r="FL45" s="215">
        <f t="shared" si="289"/>
        <v>0</v>
      </c>
      <c r="FM45" s="215">
        <f t="shared" si="289"/>
        <v>0</v>
      </c>
      <c r="FN45" s="215">
        <f t="shared" si="289"/>
        <v>0</v>
      </c>
      <c r="FO45" s="215">
        <f t="shared" si="289"/>
        <v>0</v>
      </c>
      <c r="FP45" s="215">
        <f t="shared" si="289"/>
        <v>0</v>
      </c>
      <c r="FQ45" s="215">
        <f t="shared" si="289"/>
        <v>0</v>
      </c>
      <c r="FR45" s="215">
        <f t="shared" si="289"/>
        <v>0</v>
      </c>
      <c r="FS45" s="215">
        <f t="shared" si="289"/>
        <v>0</v>
      </c>
      <c r="FT45" s="215">
        <f t="shared" si="289"/>
        <v>0</v>
      </c>
      <c r="FU45" s="215">
        <f t="shared" ref="FU45:IF45" si="293">SUM(FU43:FU44)</f>
        <v>0</v>
      </c>
      <c r="FV45" s="215">
        <f t="shared" si="293"/>
        <v>0</v>
      </c>
      <c r="FW45" s="215">
        <f t="shared" si="293"/>
        <v>0</v>
      </c>
      <c r="FX45" s="215">
        <f t="shared" si="293"/>
        <v>0</v>
      </c>
      <c r="FY45" s="215">
        <f t="shared" si="293"/>
        <v>0</v>
      </c>
      <c r="FZ45" s="215">
        <f t="shared" si="293"/>
        <v>0</v>
      </c>
      <c r="GA45" s="215">
        <f t="shared" si="293"/>
        <v>0</v>
      </c>
      <c r="GB45" s="215">
        <f t="shared" si="293"/>
        <v>0</v>
      </c>
      <c r="GC45" s="215">
        <f t="shared" si="293"/>
        <v>0</v>
      </c>
      <c r="GD45" s="215">
        <f t="shared" si="293"/>
        <v>0</v>
      </c>
      <c r="GE45" s="215">
        <f t="shared" si="293"/>
        <v>0</v>
      </c>
      <c r="GF45" s="215">
        <f t="shared" si="293"/>
        <v>0</v>
      </c>
      <c r="GG45" s="215">
        <f t="shared" si="293"/>
        <v>0</v>
      </c>
      <c r="GH45" s="215">
        <f t="shared" si="293"/>
        <v>0</v>
      </c>
      <c r="GI45" s="215">
        <f t="shared" si="293"/>
        <v>0</v>
      </c>
      <c r="GJ45" s="215">
        <f t="shared" si="293"/>
        <v>0</v>
      </c>
      <c r="GK45" s="215">
        <f t="shared" si="293"/>
        <v>0</v>
      </c>
      <c r="GL45" s="215">
        <f t="shared" si="293"/>
        <v>0</v>
      </c>
      <c r="GM45" s="215">
        <f t="shared" si="293"/>
        <v>0</v>
      </c>
      <c r="GN45" s="215">
        <f t="shared" si="293"/>
        <v>0</v>
      </c>
      <c r="GO45" s="215">
        <f t="shared" si="293"/>
        <v>0</v>
      </c>
      <c r="GP45" s="215">
        <f t="shared" si="293"/>
        <v>0</v>
      </c>
      <c r="GQ45" s="215">
        <f t="shared" si="293"/>
        <v>0</v>
      </c>
      <c r="GR45" s="215">
        <f t="shared" si="293"/>
        <v>0</v>
      </c>
      <c r="GS45" s="215">
        <f t="shared" si="293"/>
        <v>0</v>
      </c>
      <c r="GT45" s="215">
        <f t="shared" si="293"/>
        <v>0</v>
      </c>
      <c r="GU45" s="215">
        <f t="shared" si="293"/>
        <v>0</v>
      </c>
      <c r="GV45" s="215">
        <f t="shared" si="293"/>
        <v>0</v>
      </c>
      <c r="GW45" s="215">
        <f t="shared" si="293"/>
        <v>0</v>
      </c>
      <c r="GX45" s="215">
        <f t="shared" si="293"/>
        <v>0</v>
      </c>
      <c r="GY45" s="215">
        <f t="shared" si="293"/>
        <v>0</v>
      </c>
      <c r="GZ45" s="215">
        <f t="shared" si="293"/>
        <v>0</v>
      </c>
      <c r="HA45" s="215">
        <f t="shared" si="293"/>
        <v>0</v>
      </c>
      <c r="HB45" s="215">
        <f t="shared" si="293"/>
        <v>0</v>
      </c>
      <c r="HC45" s="215">
        <f t="shared" si="293"/>
        <v>0</v>
      </c>
      <c r="HD45" s="215">
        <f t="shared" si="293"/>
        <v>0</v>
      </c>
      <c r="HE45" s="215">
        <f t="shared" si="293"/>
        <v>0</v>
      </c>
      <c r="HF45" s="215">
        <f t="shared" si="293"/>
        <v>0</v>
      </c>
      <c r="HG45" s="215">
        <f t="shared" si="293"/>
        <v>0</v>
      </c>
      <c r="HH45" s="215">
        <f t="shared" si="293"/>
        <v>0</v>
      </c>
      <c r="HI45" s="215">
        <f t="shared" si="293"/>
        <v>0</v>
      </c>
      <c r="HJ45" s="215">
        <f t="shared" si="293"/>
        <v>0</v>
      </c>
      <c r="HK45" s="215">
        <f t="shared" si="293"/>
        <v>0</v>
      </c>
      <c r="HL45" s="215">
        <f t="shared" si="293"/>
        <v>0</v>
      </c>
      <c r="HM45" s="215">
        <f t="shared" si="293"/>
        <v>0</v>
      </c>
      <c r="HN45" s="215">
        <f t="shared" si="293"/>
        <v>0</v>
      </c>
      <c r="HO45" s="215">
        <f t="shared" si="293"/>
        <v>0</v>
      </c>
      <c r="HP45" s="215">
        <f t="shared" si="293"/>
        <v>0</v>
      </c>
      <c r="HQ45" s="215">
        <f t="shared" si="293"/>
        <v>0</v>
      </c>
      <c r="HR45" s="215">
        <f t="shared" si="293"/>
        <v>0</v>
      </c>
      <c r="HS45" s="215">
        <f t="shared" si="293"/>
        <v>0</v>
      </c>
      <c r="HT45" s="215">
        <f t="shared" si="293"/>
        <v>0</v>
      </c>
      <c r="HU45" s="215">
        <f t="shared" si="293"/>
        <v>0</v>
      </c>
      <c r="HV45" s="215">
        <f t="shared" si="293"/>
        <v>0</v>
      </c>
      <c r="HW45" s="215">
        <f t="shared" si="293"/>
        <v>0</v>
      </c>
      <c r="HX45" s="215">
        <f t="shared" si="293"/>
        <v>0</v>
      </c>
      <c r="HY45" s="215">
        <f t="shared" si="293"/>
        <v>0</v>
      </c>
      <c r="HZ45" s="215">
        <f t="shared" si="293"/>
        <v>0</v>
      </c>
      <c r="IA45" s="215">
        <f t="shared" si="293"/>
        <v>0</v>
      </c>
      <c r="IB45" s="215">
        <f t="shared" si="293"/>
        <v>0</v>
      </c>
      <c r="IC45" s="215">
        <f t="shared" si="293"/>
        <v>0</v>
      </c>
      <c r="ID45" s="215">
        <f t="shared" si="293"/>
        <v>0</v>
      </c>
      <c r="IE45" s="215">
        <f t="shared" si="293"/>
        <v>0</v>
      </c>
      <c r="IF45" s="215">
        <f t="shared" si="293"/>
        <v>0</v>
      </c>
      <c r="IG45" s="215">
        <f t="shared" ref="IG45:JS45" si="294">SUM(IG43:IG44)</f>
        <v>0</v>
      </c>
      <c r="IH45" s="215">
        <f t="shared" si="294"/>
        <v>0</v>
      </c>
      <c r="II45" s="215">
        <f t="shared" si="294"/>
        <v>0</v>
      </c>
      <c r="IJ45" s="215">
        <f t="shared" si="294"/>
        <v>0</v>
      </c>
      <c r="IK45" s="215">
        <f t="shared" si="294"/>
        <v>0</v>
      </c>
      <c r="IL45" s="215">
        <f t="shared" si="294"/>
        <v>0</v>
      </c>
      <c r="IM45" s="215">
        <f t="shared" si="294"/>
        <v>0</v>
      </c>
      <c r="IN45" s="215">
        <f t="shared" si="294"/>
        <v>0</v>
      </c>
      <c r="IO45" s="215">
        <f t="shared" si="294"/>
        <v>0</v>
      </c>
      <c r="IP45" s="215">
        <f t="shared" si="294"/>
        <v>0</v>
      </c>
      <c r="IQ45" s="215">
        <f t="shared" si="294"/>
        <v>0</v>
      </c>
      <c r="IR45" s="215">
        <f t="shared" si="294"/>
        <v>0</v>
      </c>
      <c r="IS45" s="215">
        <f t="shared" si="294"/>
        <v>0</v>
      </c>
      <c r="IT45" s="215">
        <f t="shared" si="294"/>
        <v>0</v>
      </c>
      <c r="IU45" s="215">
        <f t="shared" si="294"/>
        <v>0</v>
      </c>
      <c r="IV45" s="215">
        <f t="shared" si="294"/>
        <v>0</v>
      </c>
      <c r="IW45" s="215">
        <f t="shared" si="294"/>
        <v>0</v>
      </c>
      <c r="IX45" s="215">
        <f t="shared" si="294"/>
        <v>0</v>
      </c>
      <c r="IY45" s="215">
        <f t="shared" si="294"/>
        <v>0</v>
      </c>
      <c r="IZ45" s="215">
        <f t="shared" si="294"/>
        <v>0</v>
      </c>
      <c r="JA45" s="215">
        <f t="shared" si="294"/>
        <v>0</v>
      </c>
      <c r="JB45" s="215">
        <f t="shared" si="294"/>
        <v>0</v>
      </c>
      <c r="JC45" s="215">
        <f t="shared" si="294"/>
        <v>0</v>
      </c>
      <c r="JD45" s="215">
        <f t="shared" si="294"/>
        <v>0</v>
      </c>
      <c r="JE45" s="215">
        <f t="shared" si="294"/>
        <v>0</v>
      </c>
      <c r="JF45" s="215">
        <f t="shared" si="294"/>
        <v>0</v>
      </c>
      <c r="JG45" s="215">
        <f t="shared" si="294"/>
        <v>0</v>
      </c>
      <c r="JH45" s="215">
        <f t="shared" si="294"/>
        <v>0</v>
      </c>
      <c r="JI45" s="215">
        <f t="shared" si="294"/>
        <v>0</v>
      </c>
      <c r="JJ45" s="215">
        <f t="shared" si="294"/>
        <v>0</v>
      </c>
      <c r="JK45" s="215">
        <f t="shared" si="294"/>
        <v>0</v>
      </c>
      <c r="JL45" s="215">
        <f t="shared" si="294"/>
        <v>0</v>
      </c>
      <c r="JM45" s="215">
        <f t="shared" si="294"/>
        <v>0</v>
      </c>
      <c r="JN45" s="215">
        <f t="shared" si="294"/>
        <v>0</v>
      </c>
      <c r="JO45" s="215">
        <f t="shared" si="294"/>
        <v>0</v>
      </c>
      <c r="JP45" s="215">
        <f t="shared" si="294"/>
        <v>0</v>
      </c>
      <c r="JQ45" s="215">
        <f t="shared" si="294"/>
        <v>0</v>
      </c>
      <c r="JR45" s="215">
        <f t="shared" si="294"/>
        <v>0</v>
      </c>
      <c r="JS45" s="258">
        <f t="shared" si="294"/>
        <v>0</v>
      </c>
    </row>
    <row r="46" spans="2:279" ht="15" customHeight="1">
      <c r="B46" s="1071">
        <v>13</v>
      </c>
      <c r="C46" s="1074" t="s">
        <v>404</v>
      </c>
      <c r="D46" s="1068" t="s">
        <v>409</v>
      </c>
      <c r="E46" s="212" t="s">
        <v>329</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72"/>
      <c r="C47" s="1075"/>
      <c r="D47" s="1069"/>
      <c r="E47" s="47" t="s">
        <v>333</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73"/>
      <c r="C48" s="1076"/>
      <c r="D48" s="1070"/>
      <c r="E48" s="214" t="s">
        <v>156</v>
      </c>
      <c r="F48" s="215">
        <f t="shared" ref="F48:BQ48" si="295">SUM(F46:F47)</f>
        <v>0</v>
      </c>
      <c r="G48" s="215">
        <f t="shared" si="295"/>
        <v>0</v>
      </c>
      <c r="H48" s="215">
        <f t="shared" si="295"/>
        <v>0</v>
      </c>
      <c r="I48" s="215">
        <f t="shared" si="295"/>
        <v>0</v>
      </c>
      <c r="J48" s="215">
        <f t="shared" si="295"/>
        <v>0</v>
      </c>
      <c r="K48" s="215">
        <f t="shared" si="295"/>
        <v>0</v>
      </c>
      <c r="L48" s="215">
        <f t="shared" si="295"/>
        <v>0</v>
      </c>
      <c r="M48" s="215">
        <f t="shared" si="295"/>
        <v>0</v>
      </c>
      <c r="N48" s="215">
        <f t="shared" si="295"/>
        <v>0</v>
      </c>
      <c r="O48" s="215">
        <f t="shared" si="295"/>
        <v>0</v>
      </c>
      <c r="P48" s="215">
        <f t="shared" si="295"/>
        <v>0</v>
      </c>
      <c r="Q48" s="215">
        <f t="shared" si="295"/>
        <v>0</v>
      </c>
      <c r="R48" s="215">
        <f t="shared" si="295"/>
        <v>0</v>
      </c>
      <c r="S48" s="215">
        <f t="shared" si="295"/>
        <v>0</v>
      </c>
      <c r="T48" s="215">
        <f t="shared" si="295"/>
        <v>0</v>
      </c>
      <c r="U48" s="215">
        <f t="shared" si="295"/>
        <v>0</v>
      </c>
      <c r="V48" s="215">
        <f t="shared" si="295"/>
        <v>0</v>
      </c>
      <c r="W48" s="215">
        <f t="shared" si="295"/>
        <v>0</v>
      </c>
      <c r="X48" s="215">
        <f t="shared" si="295"/>
        <v>0</v>
      </c>
      <c r="Y48" s="215">
        <f t="shared" si="295"/>
        <v>0</v>
      </c>
      <c r="Z48" s="215">
        <f t="shared" si="295"/>
        <v>0</v>
      </c>
      <c r="AA48" s="215">
        <f t="shared" si="295"/>
        <v>0</v>
      </c>
      <c r="AB48" s="215">
        <f t="shared" si="295"/>
        <v>0</v>
      </c>
      <c r="AC48" s="215">
        <f t="shared" si="295"/>
        <v>0</v>
      </c>
      <c r="AD48" s="215">
        <f t="shared" si="295"/>
        <v>0</v>
      </c>
      <c r="AE48" s="215">
        <f t="shared" si="295"/>
        <v>0</v>
      </c>
      <c r="AF48" s="215">
        <f t="shared" si="295"/>
        <v>0</v>
      </c>
      <c r="AG48" s="215">
        <f t="shared" si="295"/>
        <v>0</v>
      </c>
      <c r="AH48" s="215">
        <f t="shared" si="295"/>
        <v>0</v>
      </c>
      <c r="AI48" s="215">
        <f t="shared" si="295"/>
        <v>0</v>
      </c>
      <c r="AJ48" s="215">
        <f t="shared" si="295"/>
        <v>0</v>
      </c>
      <c r="AK48" s="215">
        <f t="shared" si="295"/>
        <v>0</v>
      </c>
      <c r="AL48" s="215">
        <f t="shared" si="295"/>
        <v>0</v>
      </c>
      <c r="AM48" s="215">
        <f t="shared" si="295"/>
        <v>0</v>
      </c>
      <c r="AN48" s="215">
        <f t="shared" si="295"/>
        <v>0</v>
      </c>
      <c r="AO48" s="215">
        <f t="shared" si="295"/>
        <v>0</v>
      </c>
      <c r="AP48" s="215">
        <f t="shared" si="295"/>
        <v>0</v>
      </c>
      <c r="AQ48" s="215">
        <f t="shared" si="295"/>
        <v>0</v>
      </c>
      <c r="AR48" s="215">
        <f t="shared" si="295"/>
        <v>0</v>
      </c>
      <c r="AS48" s="215">
        <f t="shared" si="295"/>
        <v>0</v>
      </c>
      <c r="AT48" s="215">
        <f t="shared" si="295"/>
        <v>0</v>
      </c>
      <c r="AU48" s="215">
        <f t="shared" si="295"/>
        <v>0</v>
      </c>
      <c r="AV48" s="215">
        <f t="shared" si="295"/>
        <v>0</v>
      </c>
      <c r="AW48" s="215">
        <f t="shared" si="295"/>
        <v>0</v>
      </c>
      <c r="AX48" s="215">
        <f t="shared" si="295"/>
        <v>0</v>
      </c>
      <c r="AY48" s="215">
        <f t="shared" si="295"/>
        <v>0</v>
      </c>
      <c r="AZ48" s="215">
        <f t="shared" si="295"/>
        <v>0</v>
      </c>
      <c r="BA48" s="215">
        <f t="shared" si="295"/>
        <v>0</v>
      </c>
      <c r="BB48" s="215">
        <f t="shared" si="295"/>
        <v>0</v>
      </c>
      <c r="BC48" s="215">
        <f t="shared" si="295"/>
        <v>0</v>
      </c>
      <c r="BD48" s="215">
        <f t="shared" si="295"/>
        <v>0</v>
      </c>
      <c r="BE48" s="215">
        <f t="shared" si="295"/>
        <v>0</v>
      </c>
      <c r="BF48" s="215">
        <f t="shared" si="295"/>
        <v>0</v>
      </c>
      <c r="BG48" s="215">
        <f t="shared" si="295"/>
        <v>0</v>
      </c>
      <c r="BH48" s="215">
        <f t="shared" si="295"/>
        <v>0</v>
      </c>
      <c r="BI48" s="215">
        <f t="shared" si="295"/>
        <v>0</v>
      </c>
      <c r="BJ48" s="215">
        <f t="shared" si="295"/>
        <v>0</v>
      </c>
      <c r="BK48" s="215">
        <f t="shared" si="295"/>
        <v>0</v>
      </c>
      <c r="BL48" s="215">
        <f t="shared" si="295"/>
        <v>0</v>
      </c>
      <c r="BM48" s="215">
        <f t="shared" si="295"/>
        <v>0</v>
      </c>
      <c r="BN48" s="215">
        <f t="shared" si="295"/>
        <v>0</v>
      </c>
      <c r="BO48" s="215">
        <f t="shared" si="295"/>
        <v>0</v>
      </c>
      <c r="BP48" s="215">
        <f t="shared" si="295"/>
        <v>0</v>
      </c>
      <c r="BQ48" s="215">
        <f t="shared" si="295"/>
        <v>0</v>
      </c>
      <c r="BR48" s="215">
        <f t="shared" ref="BR48:CS48" si="296">SUM(BR46:BR47)</f>
        <v>0</v>
      </c>
      <c r="BS48" s="215">
        <f t="shared" si="296"/>
        <v>0</v>
      </c>
      <c r="BT48" s="215">
        <f t="shared" si="296"/>
        <v>0</v>
      </c>
      <c r="BU48" s="215">
        <f t="shared" si="296"/>
        <v>0</v>
      </c>
      <c r="BV48" s="215">
        <f t="shared" si="296"/>
        <v>0</v>
      </c>
      <c r="BW48" s="215">
        <f t="shared" si="296"/>
        <v>0</v>
      </c>
      <c r="BX48" s="215">
        <f t="shared" si="296"/>
        <v>0</v>
      </c>
      <c r="BY48" s="215">
        <f t="shared" si="296"/>
        <v>0</v>
      </c>
      <c r="BZ48" s="215">
        <f t="shared" si="296"/>
        <v>0</v>
      </c>
      <c r="CA48" s="215">
        <f t="shared" si="296"/>
        <v>0</v>
      </c>
      <c r="CB48" s="215">
        <f t="shared" si="296"/>
        <v>0</v>
      </c>
      <c r="CC48" s="215">
        <f t="shared" si="296"/>
        <v>0</v>
      </c>
      <c r="CD48" s="215">
        <f t="shared" si="296"/>
        <v>0</v>
      </c>
      <c r="CE48" s="215">
        <f t="shared" si="296"/>
        <v>0</v>
      </c>
      <c r="CF48" s="215">
        <f t="shared" si="296"/>
        <v>0</v>
      </c>
      <c r="CG48" s="215">
        <f t="shared" si="296"/>
        <v>0</v>
      </c>
      <c r="CH48" s="215">
        <f t="shared" si="296"/>
        <v>0</v>
      </c>
      <c r="CI48" s="215">
        <f t="shared" si="296"/>
        <v>0</v>
      </c>
      <c r="CJ48" s="215">
        <f t="shared" si="296"/>
        <v>0</v>
      </c>
      <c r="CK48" s="215">
        <f t="shared" si="296"/>
        <v>0</v>
      </c>
      <c r="CL48" s="215">
        <f t="shared" si="296"/>
        <v>0</v>
      </c>
      <c r="CM48" s="215">
        <f t="shared" si="296"/>
        <v>0</v>
      </c>
      <c r="CN48" s="215">
        <f t="shared" si="296"/>
        <v>0</v>
      </c>
      <c r="CO48" s="215">
        <f t="shared" si="296"/>
        <v>0</v>
      </c>
      <c r="CP48" s="215">
        <f t="shared" si="296"/>
        <v>0</v>
      </c>
      <c r="CQ48" s="215">
        <f t="shared" si="296"/>
        <v>0</v>
      </c>
      <c r="CR48" s="215">
        <f t="shared" si="296"/>
        <v>0</v>
      </c>
      <c r="CS48" s="215">
        <f t="shared" si="296"/>
        <v>0</v>
      </c>
      <c r="CT48" s="215">
        <f>CT47+CT46</f>
        <v>0</v>
      </c>
      <c r="CU48" s="215">
        <f t="shared" ref="CU48:DI48" si="297">CU47+CU46</f>
        <v>0</v>
      </c>
      <c r="CV48" s="215">
        <f t="shared" si="297"/>
        <v>0</v>
      </c>
      <c r="CW48" s="215">
        <f t="shared" si="297"/>
        <v>0</v>
      </c>
      <c r="CX48" s="215">
        <f t="shared" si="297"/>
        <v>0</v>
      </c>
      <c r="CY48" s="215">
        <f t="shared" si="297"/>
        <v>0</v>
      </c>
      <c r="CZ48" s="215">
        <f t="shared" si="297"/>
        <v>0</v>
      </c>
      <c r="DA48" s="215">
        <f t="shared" si="297"/>
        <v>0</v>
      </c>
      <c r="DB48" s="215">
        <f t="shared" si="297"/>
        <v>0</v>
      </c>
      <c r="DC48" s="215">
        <f t="shared" si="297"/>
        <v>0</v>
      </c>
      <c r="DD48" s="215">
        <f t="shared" si="297"/>
        <v>0</v>
      </c>
      <c r="DE48" s="215">
        <f t="shared" si="297"/>
        <v>0</v>
      </c>
      <c r="DF48" s="215">
        <f t="shared" si="297"/>
        <v>0</v>
      </c>
      <c r="DG48" s="215">
        <f t="shared" si="297"/>
        <v>0</v>
      </c>
      <c r="DH48" s="215">
        <f t="shared" si="297"/>
        <v>0</v>
      </c>
      <c r="DI48" s="215">
        <f t="shared" si="297"/>
        <v>0</v>
      </c>
      <c r="DJ48" s="215">
        <f t="shared" ref="DJ48:FU48" si="298">SUM(DJ46:DJ47)</f>
        <v>0</v>
      </c>
      <c r="DK48" s="215">
        <f t="shared" si="298"/>
        <v>0</v>
      </c>
      <c r="DL48" s="215">
        <f t="shared" si="298"/>
        <v>0</v>
      </c>
      <c r="DM48" s="215">
        <f t="shared" si="298"/>
        <v>0</v>
      </c>
      <c r="DN48" s="215">
        <f t="shared" si="298"/>
        <v>0</v>
      </c>
      <c r="DO48" s="215">
        <f t="shared" si="298"/>
        <v>0</v>
      </c>
      <c r="DP48" s="215">
        <f t="shared" si="298"/>
        <v>3</v>
      </c>
      <c r="DQ48" s="215">
        <f t="shared" ref="DQ48" si="299">SUM(DQ46:DQ47)</f>
        <v>3</v>
      </c>
      <c r="DR48" s="215">
        <f t="shared" si="298"/>
        <v>3</v>
      </c>
      <c r="DS48" s="215">
        <f t="shared" ref="DS48" si="300">SUM(DS46:DS47)</f>
        <v>3</v>
      </c>
      <c r="DT48" s="215">
        <f t="shared" si="298"/>
        <v>6</v>
      </c>
      <c r="DU48" s="215">
        <f t="shared" si="298"/>
        <v>7</v>
      </c>
      <c r="DV48" s="215">
        <f t="shared" si="298"/>
        <v>6</v>
      </c>
      <c r="DW48" s="215">
        <f t="shared" si="298"/>
        <v>7</v>
      </c>
      <c r="DX48" s="215">
        <f t="shared" si="298"/>
        <v>6</v>
      </c>
      <c r="DY48" s="215">
        <f t="shared" si="298"/>
        <v>6</v>
      </c>
      <c r="DZ48" s="215">
        <f t="shared" si="298"/>
        <v>0</v>
      </c>
      <c r="EA48" s="215">
        <f t="shared" si="298"/>
        <v>0</v>
      </c>
      <c r="EB48" s="215">
        <f t="shared" si="298"/>
        <v>0</v>
      </c>
      <c r="EC48" s="215">
        <f t="shared" si="298"/>
        <v>0</v>
      </c>
      <c r="ED48" s="215">
        <f t="shared" ref="ED48" si="301">SUM(ED46:ED47)</f>
        <v>0</v>
      </c>
      <c r="EE48" s="215">
        <f t="shared" si="298"/>
        <v>0</v>
      </c>
      <c r="EF48" s="215">
        <f t="shared" si="298"/>
        <v>0</v>
      </c>
      <c r="EG48" s="215">
        <f t="shared" si="298"/>
        <v>0</v>
      </c>
      <c r="EH48" s="215">
        <f t="shared" si="298"/>
        <v>0</v>
      </c>
      <c r="EI48" s="215">
        <f t="shared" si="298"/>
        <v>0</v>
      </c>
      <c r="EJ48" s="215">
        <f t="shared" ref="EJ48" si="302">SUM(EJ46:EJ47)</f>
        <v>0</v>
      </c>
      <c r="EK48" s="215">
        <f t="shared" si="298"/>
        <v>0</v>
      </c>
      <c r="EL48" s="215">
        <f t="shared" si="298"/>
        <v>0</v>
      </c>
      <c r="EM48" s="215">
        <f t="shared" si="298"/>
        <v>0</v>
      </c>
      <c r="EN48" s="215">
        <f t="shared" si="298"/>
        <v>0</v>
      </c>
      <c r="EO48" s="215">
        <f t="shared" si="298"/>
        <v>0</v>
      </c>
      <c r="EP48" s="215">
        <f t="shared" si="298"/>
        <v>0</v>
      </c>
      <c r="EQ48" s="215">
        <f t="shared" si="298"/>
        <v>0</v>
      </c>
      <c r="ER48" s="215">
        <f t="shared" si="298"/>
        <v>0</v>
      </c>
      <c r="ES48" s="215">
        <f t="shared" si="298"/>
        <v>0</v>
      </c>
      <c r="ET48" s="215">
        <f t="shared" si="298"/>
        <v>0</v>
      </c>
      <c r="EU48" s="215">
        <f t="shared" si="298"/>
        <v>0</v>
      </c>
      <c r="EV48" s="215">
        <f t="shared" si="298"/>
        <v>0</v>
      </c>
      <c r="EW48" s="215">
        <f t="shared" si="298"/>
        <v>0</v>
      </c>
      <c r="EX48" s="215">
        <f t="shared" si="298"/>
        <v>0</v>
      </c>
      <c r="EY48" s="215">
        <f t="shared" si="298"/>
        <v>0</v>
      </c>
      <c r="EZ48" s="215">
        <f t="shared" si="298"/>
        <v>0</v>
      </c>
      <c r="FA48" s="215">
        <f t="shared" si="298"/>
        <v>0</v>
      </c>
      <c r="FB48" s="215">
        <f t="shared" si="298"/>
        <v>0</v>
      </c>
      <c r="FC48" s="215">
        <f t="shared" si="298"/>
        <v>0</v>
      </c>
      <c r="FD48" s="215">
        <f t="shared" si="298"/>
        <v>0</v>
      </c>
      <c r="FE48" s="215">
        <f t="shared" si="298"/>
        <v>0</v>
      </c>
      <c r="FF48" s="215">
        <f t="shared" si="298"/>
        <v>0</v>
      </c>
      <c r="FG48" s="215">
        <f t="shared" si="298"/>
        <v>0</v>
      </c>
      <c r="FH48" s="215">
        <f t="shared" si="298"/>
        <v>0</v>
      </c>
      <c r="FI48" s="215">
        <f t="shared" si="298"/>
        <v>0</v>
      </c>
      <c r="FJ48" s="215">
        <f t="shared" si="298"/>
        <v>0</v>
      </c>
      <c r="FK48" s="215">
        <f t="shared" si="298"/>
        <v>0</v>
      </c>
      <c r="FL48" s="215">
        <f t="shared" si="298"/>
        <v>0</v>
      </c>
      <c r="FM48" s="215">
        <f t="shared" si="298"/>
        <v>0</v>
      </c>
      <c r="FN48" s="215">
        <f t="shared" si="298"/>
        <v>0</v>
      </c>
      <c r="FO48" s="215">
        <f t="shared" si="298"/>
        <v>0</v>
      </c>
      <c r="FP48" s="215">
        <f t="shared" si="298"/>
        <v>0</v>
      </c>
      <c r="FQ48" s="215">
        <f t="shared" si="298"/>
        <v>0</v>
      </c>
      <c r="FR48" s="215">
        <f t="shared" si="298"/>
        <v>0</v>
      </c>
      <c r="FS48" s="215">
        <f t="shared" si="298"/>
        <v>0</v>
      </c>
      <c r="FT48" s="215">
        <f t="shared" si="298"/>
        <v>0</v>
      </c>
      <c r="FU48" s="215">
        <f t="shared" si="298"/>
        <v>0</v>
      </c>
      <c r="FV48" s="215">
        <f t="shared" ref="FV48:IG48" si="303">SUM(FV46:FV47)</f>
        <v>0</v>
      </c>
      <c r="FW48" s="215">
        <f t="shared" si="303"/>
        <v>0</v>
      </c>
      <c r="FX48" s="215">
        <f t="shared" si="303"/>
        <v>0</v>
      </c>
      <c r="FY48" s="215">
        <f t="shared" si="303"/>
        <v>0</v>
      </c>
      <c r="FZ48" s="215">
        <f t="shared" si="303"/>
        <v>0</v>
      </c>
      <c r="GA48" s="215">
        <f t="shared" si="303"/>
        <v>0</v>
      </c>
      <c r="GB48" s="215">
        <f t="shared" si="303"/>
        <v>0</v>
      </c>
      <c r="GC48" s="215">
        <f t="shared" si="303"/>
        <v>0</v>
      </c>
      <c r="GD48" s="215">
        <f t="shared" si="303"/>
        <v>0</v>
      </c>
      <c r="GE48" s="215">
        <f t="shared" si="303"/>
        <v>0</v>
      </c>
      <c r="GF48" s="215">
        <f t="shared" si="303"/>
        <v>0</v>
      </c>
      <c r="GG48" s="215">
        <f t="shared" si="303"/>
        <v>0</v>
      </c>
      <c r="GH48" s="215">
        <f t="shared" si="303"/>
        <v>0</v>
      </c>
      <c r="GI48" s="215">
        <f t="shared" si="303"/>
        <v>0</v>
      </c>
      <c r="GJ48" s="215">
        <f t="shared" si="303"/>
        <v>0</v>
      </c>
      <c r="GK48" s="215">
        <f t="shared" si="303"/>
        <v>0</v>
      </c>
      <c r="GL48" s="215">
        <f t="shared" si="303"/>
        <v>0</v>
      </c>
      <c r="GM48" s="215">
        <f t="shared" si="303"/>
        <v>0</v>
      </c>
      <c r="GN48" s="215">
        <f t="shared" si="303"/>
        <v>0</v>
      </c>
      <c r="GO48" s="215">
        <f t="shared" si="303"/>
        <v>0</v>
      </c>
      <c r="GP48" s="215">
        <f t="shared" si="303"/>
        <v>0</v>
      </c>
      <c r="GQ48" s="215">
        <f t="shared" si="303"/>
        <v>0</v>
      </c>
      <c r="GR48" s="215">
        <f t="shared" si="303"/>
        <v>0</v>
      </c>
      <c r="GS48" s="215">
        <f t="shared" si="303"/>
        <v>0</v>
      </c>
      <c r="GT48" s="215">
        <f t="shared" si="303"/>
        <v>0</v>
      </c>
      <c r="GU48" s="215">
        <f t="shared" si="303"/>
        <v>0</v>
      </c>
      <c r="GV48" s="215">
        <f t="shared" si="303"/>
        <v>0</v>
      </c>
      <c r="GW48" s="215">
        <f t="shared" si="303"/>
        <v>0</v>
      </c>
      <c r="GX48" s="215">
        <f t="shared" si="303"/>
        <v>0</v>
      </c>
      <c r="GY48" s="215">
        <f t="shared" si="303"/>
        <v>0</v>
      </c>
      <c r="GZ48" s="215">
        <f t="shared" si="303"/>
        <v>0</v>
      </c>
      <c r="HA48" s="215">
        <f t="shared" si="303"/>
        <v>0</v>
      </c>
      <c r="HB48" s="215">
        <f t="shared" si="303"/>
        <v>0</v>
      </c>
      <c r="HC48" s="215">
        <f t="shared" si="303"/>
        <v>0</v>
      </c>
      <c r="HD48" s="215">
        <f t="shared" si="303"/>
        <v>0</v>
      </c>
      <c r="HE48" s="215">
        <f t="shared" si="303"/>
        <v>0</v>
      </c>
      <c r="HF48" s="215">
        <f t="shared" si="303"/>
        <v>0</v>
      </c>
      <c r="HG48" s="215">
        <f t="shared" si="303"/>
        <v>0</v>
      </c>
      <c r="HH48" s="215">
        <f t="shared" si="303"/>
        <v>0</v>
      </c>
      <c r="HI48" s="215">
        <f t="shared" si="303"/>
        <v>0</v>
      </c>
      <c r="HJ48" s="215">
        <f t="shared" si="303"/>
        <v>0</v>
      </c>
      <c r="HK48" s="215">
        <f t="shared" si="303"/>
        <v>0</v>
      </c>
      <c r="HL48" s="215">
        <f t="shared" si="303"/>
        <v>0</v>
      </c>
      <c r="HM48" s="215">
        <f t="shared" si="303"/>
        <v>0</v>
      </c>
      <c r="HN48" s="215">
        <f t="shared" si="303"/>
        <v>0</v>
      </c>
      <c r="HO48" s="215">
        <f t="shared" si="303"/>
        <v>0</v>
      </c>
      <c r="HP48" s="215">
        <f t="shared" si="303"/>
        <v>0</v>
      </c>
      <c r="HQ48" s="215">
        <f t="shared" si="303"/>
        <v>0</v>
      </c>
      <c r="HR48" s="215">
        <f t="shared" si="303"/>
        <v>0</v>
      </c>
      <c r="HS48" s="215">
        <f t="shared" si="303"/>
        <v>0</v>
      </c>
      <c r="HT48" s="215">
        <f t="shared" si="303"/>
        <v>0</v>
      </c>
      <c r="HU48" s="215">
        <f t="shared" si="303"/>
        <v>0</v>
      </c>
      <c r="HV48" s="215">
        <f t="shared" si="303"/>
        <v>0</v>
      </c>
      <c r="HW48" s="215">
        <f t="shared" si="303"/>
        <v>0</v>
      </c>
      <c r="HX48" s="215">
        <f t="shared" si="303"/>
        <v>0</v>
      </c>
      <c r="HY48" s="215">
        <f t="shared" si="303"/>
        <v>0</v>
      </c>
      <c r="HZ48" s="215">
        <f t="shared" si="303"/>
        <v>0</v>
      </c>
      <c r="IA48" s="215">
        <f t="shared" si="303"/>
        <v>0</v>
      </c>
      <c r="IB48" s="215">
        <f t="shared" si="303"/>
        <v>0</v>
      </c>
      <c r="IC48" s="215">
        <f t="shared" si="303"/>
        <v>0</v>
      </c>
      <c r="ID48" s="215">
        <f t="shared" si="303"/>
        <v>0</v>
      </c>
      <c r="IE48" s="215">
        <f t="shared" si="303"/>
        <v>0</v>
      </c>
      <c r="IF48" s="215">
        <f t="shared" si="303"/>
        <v>0</v>
      </c>
      <c r="IG48" s="215">
        <f t="shared" si="303"/>
        <v>0</v>
      </c>
      <c r="IH48" s="215">
        <f t="shared" ref="IH48:JS48" si="304">SUM(IH46:IH47)</f>
        <v>0</v>
      </c>
      <c r="II48" s="215">
        <f t="shared" si="304"/>
        <v>0</v>
      </c>
      <c r="IJ48" s="215">
        <f t="shared" si="304"/>
        <v>0</v>
      </c>
      <c r="IK48" s="215">
        <f t="shared" si="304"/>
        <v>0</v>
      </c>
      <c r="IL48" s="215">
        <f t="shared" si="304"/>
        <v>0</v>
      </c>
      <c r="IM48" s="215">
        <f t="shared" si="304"/>
        <v>0</v>
      </c>
      <c r="IN48" s="215">
        <f t="shared" si="304"/>
        <v>0</v>
      </c>
      <c r="IO48" s="215">
        <f t="shared" si="304"/>
        <v>0</v>
      </c>
      <c r="IP48" s="215">
        <f t="shared" si="304"/>
        <v>0</v>
      </c>
      <c r="IQ48" s="215">
        <f t="shared" si="304"/>
        <v>0</v>
      </c>
      <c r="IR48" s="215">
        <f t="shared" si="304"/>
        <v>0</v>
      </c>
      <c r="IS48" s="215">
        <f t="shared" si="304"/>
        <v>0</v>
      </c>
      <c r="IT48" s="215">
        <f t="shared" si="304"/>
        <v>0</v>
      </c>
      <c r="IU48" s="215">
        <f t="shared" si="304"/>
        <v>0</v>
      </c>
      <c r="IV48" s="215">
        <f t="shared" si="304"/>
        <v>0</v>
      </c>
      <c r="IW48" s="215">
        <f t="shared" si="304"/>
        <v>0</v>
      </c>
      <c r="IX48" s="215">
        <f t="shared" si="304"/>
        <v>0</v>
      </c>
      <c r="IY48" s="215">
        <f t="shared" si="304"/>
        <v>0</v>
      </c>
      <c r="IZ48" s="215">
        <f t="shared" si="304"/>
        <v>0</v>
      </c>
      <c r="JA48" s="215">
        <f t="shared" si="304"/>
        <v>0</v>
      </c>
      <c r="JB48" s="215">
        <f t="shared" si="304"/>
        <v>0</v>
      </c>
      <c r="JC48" s="215">
        <f t="shared" si="304"/>
        <v>0</v>
      </c>
      <c r="JD48" s="215">
        <f t="shared" si="304"/>
        <v>0</v>
      </c>
      <c r="JE48" s="215">
        <f t="shared" si="304"/>
        <v>0</v>
      </c>
      <c r="JF48" s="215">
        <f t="shared" si="304"/>
        <v>0</v>
      </c>
      <c r="JG48" s="215">
        <f t="shared" si="304"/>
        <v>0</v>
      </c>
      <c r="JH48" s="215">
        <f t="shared" si="304"/>
        <v>0</v>
      </c>
      <c r="JI48" s="215">
        <f t="shared" si="304"/>
        <v>0</v>
      </c>
      <c r="JJ48" s="215">
        <f t="shared" si="304"/>
        <v>0</v>
      </c>
      <c r="JK48" s="215">
        <f t="shared" si="304"/>
        <v>0</v>
      </c>
      <c r="JL48" s="215">
        <f t="shared" si="304"/>
        <v>0</v>
      </c>
      <c r="JM48" s="215">
        <f t="shared" si="304"/>
        <v>0</v>
      </c>
      <c r="JN48" s="215">
        <f t="shared" si="304"/>
        <v>0</v>
      </c>
      <c r="JO48" s="215">
        <f t="shared" si="304"/>
        <v>0</v>
      </c>
      <c r="JP48" s="215">
        <f t="shared" si="304"/>
        <v>0</v>
      </c>
      <c r="JQ48" s="215">
        <f t="shared" si="304"/>
        <v>0</v>
      </c>
      <c r="JR48" s="215">
        <f t="shared" si="304"/>
        <v>0</v>
      </c>
      <c r="JS48" s="258">
        <f t="shared" si="304"/>
        <v>0</v>
      </c>
    </row>
    <row r="49" spans="2:279" ht="15" customHeight="1">
      <c r="B49" s="1071">
        <v>14</v>
      </c>
      <c r="C49" s="1074" t="s">
        <v>405</v>
      </c>
      <c r="D49" s="1068" t="s">
        <v>409</v>
      </c>
      <c r="E49" s="212" t="s">
        <v>329</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72"/>
      <c r="C50" s="1075"/>
      <c r="D50" s="1069"/>
      <c r="E50" s="47" t="s">
        <v>333</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73"/>
      <c r="C51" s="1076"/>
      <c r="D51" s="1070"/>
      <c r="E51" s="214" t="s">
        <v>156</v>
      </c>
      <c r="F51" s="215">
        <f t="shared" ref="F51:BQ51" si="305">SUM(F49:F50)</f>
        <v>0</v>
      </c>
      <c r="G51" s="215">
        <f t="shared" si="305"/>
        <v>0</v>
      </c>
      <c r="H51" s="215">
        <f t="shared" si="305"/>
        <v>0</v>
      </c>
      <c r="I51" s="215">
        <f t="shared" si="305"/>
        <v>0</v>
      </c>
      <c r="J51" s="215">
        <f t="shared" si="305"/>
        <v>0</v>
      </c>
      <c r="K51" s="215">
        <f t="shared" si="305"/>
        <v>0</v>
      </c>
      <c r="L51" s="215">
        <f t="shared" si="305"/>
        <v>0</v>
      </c>
      <c r="M51" s="215">
        <f t="shared" si="305"/>
        <v>0</v>
      </c>
      <c r="N51" s="215">
        <f t="shared" si="305"/>
        <v>0</v>
      </c>
      <c r="O51" s="215">
        <f t="shared" si="305"/>
        <v>0</v>
      </c>
      <c r="P51" s="215">
        <f t="shared" si="305"/>
        <v>0</v>
      </c>
      <c r="Q51" s="215">
        <f t="shared" si="305"/>
        <v>0</v>
      </c>
      <c r="R51" s="215">
        <f t="shared" si="305"/>
        <v>0</v>
      </c>
      <c r="S51" s="215">
        <f t="shared" si="305"/>
        <v>0</v>
      </c>
      <c r="T51" s="215">
        <f t="shared" si="305"/>
        <v>0</v>
      </c>
      <c r="U51" s="215">
        <f t="shared" si="305"/>
        <v>0</v>
      </c>
      <c r="V51" s="215">
        <f t="shared" si="305"/>
        <v>0</v>
      </c>
      <c r="W51" s="215">
        <f t="shared" si="305"/>
        <v>0</v>
      </c>
      <c r="X51" s="215">
        <f t="shared" si="305"/>
        <v>0</v>
      </c>
      <c r="Y51" s="215">
        <f t="shared" si="305"/>
        <v>0</v>
      </c>
      <c r="Z51" s="215">
        <f t="shared" si="305"/>
        <v>0</v>
      </c>
      <c r="AA51" s="215">
        <f t="shared" si="305"/>
        <v>0</v>
      </c>
      <c r="AB51" s="215">
        <f t="shared" si="305"/>
        <v>0</v>
      </c>
      <c r="AC51" s="215">
        <f t="shared" si="305"/>
        <v>0</v>
      </c>
      <c r="AD51" s="215">
        <f t="shared" si="305"/>
        <v>0</v>
      </c>
      <c r="AE51" s="215">
        <f t="shared" si="305"/>
        <v>0</v>
      </c>
      <c r="AF51" s="215">
        <f t="shared" si="305"/>
        <v>0</v>
      </c>
      <c r="AG51" s="215">
        <f t="shared" si="305"/>
        <v>0</v>
      </c>
      <c r="AH51" s="215">
        <f t="shared" si="305"/>
        <v>0</v>
      </c>
      <c r="AI51" s="215">
        <f t="shared" si="305"/>
        <v>0</v>
      </c>
      <c r="AJ51" s="215">
        <f t="shared" si="305"/>
        <v>0</v>
      </c>
      <c r="AK51" s="215">
        <f t="shared" si="305"/>
        <v>0</v>
      </c>
      <c r="AL51" s="215">
        <f t="shared" si="305"/>
        <v>0</v>
      </c>
      <c r="AM51" s="215">
        <f t="shared" si="305"/>
        <v>0</v>
      </c>
      <c r="AN51" s="215">
        <f t="shared" si="305"/>
        <v>0</v>
      </c>
      <c r="AO51" s="215">
        <f t="shared" si="305"/>
        <v>0</v>
      </c>
      <c r="AP51" s="215">
        <f t="shared" si="305"/>
        <v>0</v>
      </c>
      <c r="AQ51" s="215">
        <f t="shared" si="305"/>
        <v>0</v>
      </c>
      <c r="AR51" s="215">
        <f t="shared" si="305"/>
        <v>0</v>
      </c>
      <c r="AS51" s="215">
        <f t="shared" si="305"/>
        <v>0</v>
      </c>
      <c r="AT51" s="215">
        <f t="shared" si="305"/>
        <v>0</v>
      </c>
      <c r="AU51" s="215">
        <f t="shared" si="305"/>
        <v>0</v>
      </c>
      <c r="AV51" s="215">
        <f t="shared" si="305"/>
        <v>0</v>
      </c>
      <c r="AW51" s="215">
        <f t="shared" si="305"/>
        <v>0</v>
      </c>
      <c r="AX51" s="215">
        <f t="shared" si="305"/>
        <v>0</v>
      </c>
      <c r="AY51" s="215">
        <f t="shared" si="305"/>
        <v>0</v>
      </c>
      <c r="AZ51" s="215">
        <f t="shared" si="305"/>
        <v>0</v>
      </c>
      <c r="BA51" s="215">
        <f t="shared" si="305"/>
        <v>0</v>
      </c>
      <c r="BB51" s="215">
        <f t="shared" si="305"/>
        <v>0</v>
      </c>
      <c r="BC51" s="215">
        <f t="shared" si="305"/>
        <v>0</v>
      </c>
      <c r="BD51" s="215">
        <f t="shared" si="305"/>
        <v>0</v>
      </c>
      <c r="BE51" s="215">
        <f t="shared" si="305"/>
        <v>0</v>
      </c>
      <c r="BF51" s="215">
        <f t="shared" si="305"/>
        <v>0</v>
      </c>
      <c r="BG51" s="215">
        <f t="shared" si="305"/>
        <v>0</v>
      </c>
      <c r="BH51" s="215">
        <f t="shared" si="305"/>
        <v>0</v>
      </c>
      <c r="BI51" s="215">
        <f t="shared" si="305"/>
        <v>0</v>
      </c>
      <c r="BJ51" s="215">
        <f t="shared" si="305"/>
        <v>0</v>
      </c>
      <c r="BK51" s="215">
        <f t="shared" si="305"/>
        <v>0</v>
      </c>
      <c r="BL51" s="215">
        <f t="shared" si="305"/>
        <v>0</v>
      </c>
      <c r="BM51" s="215">
        <f t="shared" si="305"/>
        <v>0</v>
      </c>
      <c r="BN51" s="215">
        <f t="shared" si="305"/>
        <v>0</v>
      </c>
      <c r="BO51" s="215">
        <f t="shared" si="305"/>
        <v>0</v>
      </c>
      <c r="BP51" s="215">
        <f t="shared" si="305"/>
        <v>0</v>
      </c>
      <c r="BQ51" s="215">
        <f t="shared" si="305"/>
        <v>0</v>
      </c>
      <c r="BR51" s="215">
        <f t="shared" ref="BR51:CS51" si="306">SUM(BR49:BR50)</f>
        <v>0</v>
      </c>
      <c r="BS51" s="215">
        <f t="shared" si="306"/>
        <v>0</v>
      </c>
      <c r="BT51" s="215">
        <f t="shared" si="306"/>
        <v>0</v>
      </c>
      <c r="BU51" s="215">
        <f t="shared" si="306"/>
        <v>0</v>
      </c>
      <c r="BV51" s="215">
        <f t="shared" si="306"/>
        <v>0</v>
      </c>
      <c r="BW51" s="215">
        <f t="shared" si="306"/>
        <v>0</v>
      </c>
      <c r="BX51" s="215">
        <f t="shared" si="306"/>
        <v>0</v>
      </c>
      <c r="BY51" s="215">
        <f t="shared" si="306"/>
        <v>0</v>
      </c>
      <c r="BZ51" s="215">
        <f t="shared" si="306"/>
        <v>0</v>
      </c>
      <c r="CA51" s="215">
        <f t="shared" si="306"/>
        <v>0</v>
      </c>
      <c r="CB51" s="215">
        <f t="shared" si="306"/>
        <v>0</v>
      </c>
      <c r="CC51" s="215">
        <f t="shared" si="306"/>
        <v>0</v>
      </c>
      <c r="CD51" s="215">
        <f t="shared" si="306"/>
        <v>0</v>
      </c>
      <c r="CE51" s="215">
        <f t="shared" si="306"/>
        <v>0</v>
      </c>
      <c r="CF51" s="215">
        <f t="shared" si="306"/>
        <v>0</v>
      </c>
      <c r="CG51" s="215">
        <f t="shared" si="306"/>
        <v>0</v>
      </c>
      <c r="CH51" s="215">
        <f t="shared" si="306"/>
        <v>0</v>
      </c>
      <c r="CI51" s="215">
        <f t="shared" si="306"/>
        <v>0</v>
      </c>
      <c r="CJ51" s="215">
        <f t="shared" si="306"/>
        <v>0</v>
      </c>
      <c r="CK51" s="215">
        <f t="shared" si="306"/>
        <v>0</v>
      </c>
      <c r="CL51" s="215">
        <f t="shared" si="306"/>
        <v>0</v>
      </c>
      <c r="CM51" s="215">
        <f t="shared" si="306"/>
        <v>0</v>
      </c>
      <c r="CN51" s="215">
        <f t="shared" si="306"/>
        <v>0</v>
      </c>
      <c r="CO51" s="215">
        <f t="shared" si="306"/>
        <v>0</v>
      </c>
      <c r="CP51" s="215">
        <f t="shared" si="306"/>
        <v>0</v>
      </c>
      <c r="CQ51" s="215">
        <f t="shared" si="306"/>
        <v>0</v>
      </c>
      <c r="CR51" s="215">
        <f t="shared" si="306"/>
        <v>0</v>
      </c>
      <c r="CS51" s="215">
        <f t="shared" si="306"/>
        <v>0</v>
      </c>
      <c r="CT51" s="215">
        <f>CT50+CT49</f>
        <v>0</v>
      </c>
      <c r="CU51" s="215">
        <f t="shared" ref="CU51:DI51" si="307">CU50+CU49</f>
        <v>0</v>
      </c>
      <c r="CV51" s="215">
        <f t="shared" si="307"/>
        <v>0</v>
      </c>
      <c r="CW51" s="215">
        <f t="shared" si="307"/>
        <v>0</v>
      </c>
      <c r="CX51" s="215">
        <f t="shared" si="307"/>
        <v>0</v>
      </c>
      <c r="CY51" s="215">
        <f t="shared" si="307"/>
        <v>0</v>
      </c>
      <c r="CZ51" s="215">
        <f t="shared" si="307"/>
        <v>0</v>
      </c>
      <c r="DA51" s="215">
        <f t="shared" si="307"/>
        <v>0</v>
      </c>
      <c r="DB51" s="215">
        <f t="shared" si="307"/>
        <v>0</v>
      </c>
      <c r="DC51" s="215">
        <f t="shared" si="307"/>
        <v>0</v>
      </c>
      <c r="DD51" s="215">
        <f t="shared" si="307"/>
        <v>0</v>
      </c>
      <c r="DE51" s="215">
        <f t="shared" si="307"/>
        <v>0</v>
      </c>
      <c r="DF51" s="215">
        <f t="shared" si="307"/>
        <v>0</v>
      </c>
      <c r="DG51" s="215">
        <f t="shared" si="307"/>
        <v>0</v>
      </c>
      <c r="DH51" s="215">
        <f t="shared" si="307"/>
        <v>0</v>
      </c>
      <c r="DI51" s="215">
        <f t="shared" si="307"/>
        <v>0</v>
      </c>
      <c r="DJ51" s="215">
        <f t="shared" ref="DJ51:FU51" si="308">SUM(DJ49:DJ50)</f>
        <v>0</v>
      </c>
      <c r="DK51" s="215">
        <f t="shared" si="308"/>
        <v>0</v>
      </c>
      <c r="DL51" s="215">
        <f t="shared" si="308"/>
        <v>0</v>
      </c>
      <c r="DM51" s="215">
        <f t="shared" si="308"/>
        <v>0</v>
      </c>
      <c r="DN51" s="215">
        <f t="shared" si="308"/>
        <v>0</v>
      </c>
      <c r="DO51" s="215">
        <f t="shared" si="308"/>
        <v>0</v>
      </c>
      <c r="DP51" s="215">
        <f t="shared" si="308"/>
        <v>4</v>
      </c>
      <c r="DQ51" s="215">
        <f t="shared" si="308"/>
        <v>4</v>
      </c>
      <c r="DR51" s="215">
        <f t="shared" si="308"/>
        <v>4</v>
      </c>
      <c r="DS51" s="215">
        <f t="shared" si="308"/>
        <v>4</v>
      </c>
      <c r="DT51" s="215">
        <f t="shared" si="308"/>
        <v>4</v>
      </c>
      <c r="DU51" s="215">
        <f t="shared" si="308"/>
        <v>4</v>
      </c>
      <c r="DV51" s="215">
        <f t="shared" si="308"/>
        <v>4</v>
      </c>
      <c r="DW51" s="215">
        <f t="shared" si="308"/>
        <v>5</v>
      </c>
      <c r="DX51" s="215">
        <f t="shared" si="308"/>
        <v>5</v>
      </c>
      <c r="DY51" s="215">
        <f t="shared" si="308"/>
        <v>5</v>
      </c>
      <c r="DZ51" s="215">
        <f t="shared" si="308"/>
        <v>0</v>
      </c>
      <c r="EA51" s="215">
        <f t="shared" si="308"/>
        <v>3</v>
      </c>
      <c r="EB51" s="215">
        <f t="shared" si="308"/>
        <v>0</v>
      </c>
      <c r="EC51" s="215">
        <f t="shared" si="308"/>
        <v>3</v>
      </c>
      <c r="ED51" s="215">
        <f t="shared" si="308"/>
        <v>3</v>
      </c>
      <c r="EE51" s="215">
        <f t="shared" si="308"/>
        <v>7</v>
      </c>
      <c r="EF51" s="215">
        <f t="shared" si="308"/>
        <v>7</v>
      </c>
      <c r="EG51" s="215">
        <f t="shared" si="308"/>
        <v>8</v>
      </c>
      <c r="EH51" s="215">
        <f t="shared" si="308"/>
        <v>6</v>
      </c>
      <c r="EI51" s="215">
        <f t="shared" si="308"/>
        <v>6</v>
      </c>
      <c r="EJ51" s="215">
        <f t="shared" si="308"/>
        <v>6</v>
      </c>
      <c r="EK51" s="215">
        <f t="shared" si="308"/>
        <v>7</v>
      </c>
      <c r="EL51" s="215">
        <f t="shared" si="308"/>
        <v>7</v>
      </c>
      <c r="EM51" s="215">
        <f t="shared" si="308"/>
        <v>0</v>
      </c>
      <c r="EN51" s="215">
        <f t="shared" si="308"/>
        <v>0</v>
      </c>
      <c r="EO51" s="215">
        <f t="shared" si="308"/>
        <v>0</v>
      </c>
      <c r="EP51" s="215">
        <f t="shared" si="308"/>
        <v>0</v>
      </c>
      <c r="EQ51" s="215">
        <f t="shared" si="308"/>
        <v>0</v>
      </c>
      <c r="ER51" s="215">
        <f t="shared" si="308"/>
        <v>0</v>
      </c>
      <c r="ES51" s="215">
        <f t="shared" si="308"/>
        <v>0</v>
      </c>
      <c r="ET51" s="215">
        <f t="shared" si="308"/>
        <v>0</v>
      </c>
      <c r="EU51" s="215">
        <f t="shared" si="308"/>
        <v>0</v>
      </c>
      <c r="EV51" s="215">
        <f t="shared" si="308"/>
        <v>0</v>
      </c>
      <c r="EW51" s="215">
        <f t="shared" si="308"/>
        <v>0</v>
      </c>
      <c r="EX51" s="215">
        <f t="shared" si="308"/>
        <v>0</v>
      </c>
      <c r="EY51" s="215">
        <f t="shared" si="308"/>
        <v>0</v>
      </c>
      <c r="EZ51" s="215">
        <f t="shared" si="308"/>
        <v>0</v>
      </c>
      <c r="FA51" s="215">
        <f t="shared" si="308"/>
        <v>0</v>
      </c>
      <c r="FB51" s="215">
        <f t="shared" si="308"/>
        <v>0</v>
      </c>
      <c r="FC51" s="215">
        <f t="shared" si="308"/>
        <v>0</v>
      </c>
      <c r="FD51" s="215">
        <f t="shared" si="308"/>
        <v>0</v>
      </c>
      <c r="FE51" s="215">
        <f t="shared" si="308"/>
        <v>0</v>
      </c>
      <c r="FF51" s="215">
        <f t="shared" si="308"/>
        <v>0</v>
      </c>
      <c r="FG51" s="215">
        <f t="shared" si="308"/>
        <v>0</v>
      </c>
      <c r="FH51" s="215">
        <f t="shared" si="308"/>
        <v>0</v>
      </c>
      <c r="FI51" s="215">
        <f t="shared" si="308"/>
        <v>0</v>
      </c>
      <c r="FJ51" s="215">
        <f t="shared" si="308"/>
        <v>0</v>
      </c>
      <c r="FK51" s="215">
        <f t="shared" si="308"/>
        <v>0</v>
      </c>
      <c r="FL51" s="215">
        <f t="shared" si="308"/>
        <v>0</v>
      </c>
      <c r="FM51" s="215">
        <f t="shared" si="308"/>
        <v>0</v>
      </c>
      <c r="FN51" s="215">
        <f t="shared" si="308"/>
        <v>0</v>
      </c>
      <c r="FO51" s="215">
        <f t="shared" si="308"/>
        <v>0</v>
      </c>
      <c r="FP51" s="215">
        <f t="shared" si="308"/>
        <v>0</v>
      </c>
      <c r="FQ51" s="215">
        <f t="shared" si="308"/>
        <v>0</v>
      </c>
      <c r="FR51" s="215">
        <f t="shared" si="308"/>
        <v>0</v>
      </c>
      <c r="FS51" s="215">
        <f t="shared" si="308"/>
        <v>0</v>
      </c>
      <c r="FT51" s="215">
        <f t="shared" si="308"/>
        <v>0</v>
      </c>
      <c r="FU51" s="215">
        <f t="shared" si="308"/>
        <v>0</v>
      </c>
      <c r="FV51" s="215">
        <f t="shared" ref="FV51:IG51" si="309">SUM(FV49:FV50)</f>
        <v>0</v>
      </c>
      <c r="FW51" s="215">
        <f t="shared" si="309"/>
        <v>0</v>
      </c>
      <c r="FX51" s="215">
        <f t="shared" si="309"/>
        <v>0</v>
      </c>
      <c r="FY51" s="215">
        <f t="shared" si="309"/>
        <v>0</v>
      </c>
      <c r="FZ51" s="215">
        <f t="shared" si="309"/>
        <v>0</v>
      </c>
      <c r="GA51" s="215">
        <f t="shared" si="309"/>
        <v>0</v>
      </c>
      <c r="GB51" s="215">
        <f t="shared" si="309"/>
        <v>0</v>
      </c>
      <c r="GC51" s="215">
        <f t="shared" si="309"/>
        <v>0</v>
      </c>
      <c r="GD51" s="215">
        <f t="shared" si="309"/>
        <v>0</v>
      </c>
      <c r="GE51" s="215">
        <f t="shared" si="309"/>
        <v>0</v>
      </c>
      <c r="GF51" s="215">
        <f t="shared" si="309"/>
        <v>0</v>
      </c>
      <c r="GG51" s="215">
        <f t="shared" si="309"/>
        <v>0</v>
      </c>
      <c r="GH51" s="215">
        <f t="shared" si="309"/>
        <v>0</v>
      </c>
      <c r="GI51" s="215">
        <f t="shared" si="309"/>
        <v>0</v>
      </c>
      <c r="GJ51" s="215">
        <f t="shared" si="309"/>
        <v>0</v>
      </c>
      <c r="GK51" s="215">
        <f t="shared" si="309"/>
        <v>0</v>
      </c>
      <c r="GL51" s="215">
        <f t="shared" si="309"/>
        <v>0</v>
      </c>
      <c r="GM51" s="215">
        <f t="shared" si="309"/>
        <v>0</v>
      </c>
      <c r="GN51" s="215">
        <f t="shared" si="309"/>
        <v>0</v>
      </c>
      <c r="GO51" s="215">
        <f t="shared" si="309"/>
        <v>0</v>
      </c>
      <c r="GP51" s="215">
        <f t="shared" si="309"/>
        <v>0</v>
      </c>
      <c r="GQ51" s="215">
        <f t="shared" si="309"/>
        <v>0</v>
      </c>
      <c r="GR51" s="215">
        <f t="shared" si="309"/>
        <v>0</v>
      </c>
      <c r="GS51" s="215">
        <f t="shared" si="309"/>
        <v>0</v>
      </c>
      <c r="GT51" s="215">
        <f t="shared" si="309"/>
        <v>0</v>
      </c>
      <c r="GU51" s="215">
        <f t="shared" si="309"/>
        <v>0</v>
      </c>
      <c r="GV51" s="215">
        <f t="shared" si="309"/>
        <v>0</v>
      </c>
      <c r="GW51" s="215">
        <f t="shared" si="309"/>
        <v>0</v>
      </c>
      <c r="GX51" s="215">
        <f t="shared" si="309"/>
        <v>0</v>
      </c>
      <c r="GY51" s="215">
        <f t="shared" si="309"/>
        <v>0</v>
      </c>
      <c r="GZ51" s="215">
        <f t="shared" si="309"/>
        <v>0</v>
      </c>
      <c r="HA51" s="215">
        <f t="shared" si="309"/>
        <v>0</v>
      </c>
      <c r="HB51" s="215">
        <f t="shared" si="309"/>
        <v>0</v>
      </c>
      <c r="HC51" s="215">
        <f t="shared" si="309"/>
        <v>0</v>
      </c>
      <c r="HD51" s="215">
        <f t="shared" si="309"/>
        <v>0</v>
      </c>
      <c r="HE51" s="215">
        <f t="shared" si="309"/>
        <v>0</v>
      </c>
      <c r="HF51" s="215">
        <f t="shared" si="309"/>
        <v>0</v>
      </c>
      <c r="HG51" s="215">
        <f t="shared" si="309"/>
        <v>0</v>
      </c>
      <c r="HH51" s="215">
        <f t="shared" si="309"/>
        <v>0</v>
      </c>
      <c r="HI51" s="215">
        <f t="shared" si="309"/>
        <v>0</v>
      </c>
      <c r="HJ51" s="215">
        <f t="shared" si="309"/>
        <v>0</v>
      </c>
      <c r="HK51" s="215">
        <f t="shared" si="309"/>
        <v>0</v>
      </c>
      <c r="HL51" s="215">
        <f t="shared" si="309"/>
        <v>0</v>
      </c>
      <c r="HM51" s="215">
        <f t="shared" si="309"/>
        <v>0</v>
      </c>
      <c r="HN51" s="215">
        <f t="shared" si="309"/>
        <v>0</v>
      </c>
      <c r="HO51" s="215">
        <f t="shared" si="309"/>
        <v>0</v>
      </c>
      <c r="HP51" s="215">
        <f t="shared" si="309"/>
        <v>0</v>
      </c>
      <c r="HQ51" s="215">
        <f t="shared" si="309"/>
        <v>0</v>
      </c>
      <c r="HR51" s="215">
        <f t="shared" si="309"/>
        <v>0</v>
      </c>
      <c r="HS51" s="215">
        <f t="shared" si="309"/>
        <v>0</v>
      </c>
      <c r="HT51" s="215">
        <f t="shared" si="309"/>
        <v>0</v>
      </c>
      <c r="HU51" s="215">
        <f t="shared" si="309"/>
        <v>0</v>
      </c>
      <c r="HV51" s="215">
        <f t="shared" si="309"/>
        <v>0</v>
      </c>
      <c r="HW51" s="215">
        <f t="shared" si="309"/>
        <v>0</v>
      </c>
      <c r="HX51" s="215">
        <f t="shared" si="309"/>
        <v>0</v>
      </c>
      <c r="HY51" s="215">
        <f t="shared" si="309"/>
        <v>0</v>
      </c>
      <c r="HZ51" s="215">
        <f t="shared" si="309"/>
        <v>0</v>
      </c>
      <c r="IA51" s="215">
        <f t="shared" si="309"/>
        <v>0</v>
      </c>
      <c r="IB51" s="215">
        <f t="shared" si="309"/>
        <v>0</v>
      </c>
      <c r="IC51" s="215">
        <f t="shared" si="309"/>
        <v>0</v>
      </c>
      <c r="ID51" s="215">
        <f t="shared" si="309"/>
        <v>0</v>
      </c>
      <c r="IE51" s="215">
        <f t="shared" si="309"/>
        <v>0</v>
      </c>
      <c r="IF51" s="215">
        <f t="shared" si="309"/>
        <v>0</v>
      </c>
      <c r="IG51" s="215">
        <f t="shared" si="309"/>
        <v>0</v>
      </c>
      <c r="IH51" s="215">
        <f t="shared" ref="IH51:JS51" si="310">SUM(IH49:IH50)</f>
        <v>0</v>
      </c>
      <c r="II51" s="215">
        <f t="shared" si="310"/>
        <v>0</v>
      </c>
      <c r="IJ51" s="215">
        <f t="shared" si="310"/>
        <v>0</v>
      </c>
      <c r="IK51" s="215">
        <f t="shared" si="310"/>
        <v>0</v>
      </c>
      <c r="IL51" s="215">
        <f t="shared" si="310"/>
        <v>0</v>
      </c>
      <c r="IM51" s="215">
        <f t="shared" si="310"/>
        <v>0</v>
      </c>
      <c r="IN51" s="215">
        <f t="shared" si="310"/>
        <v>0</v>
      </c>
      <c r="IO51" s="215">
        <f t="shared" si="310"/>
        <v>0</v>
      </c>
      <c r="IP51" s="215">
        <f t="shared" si="310"/>
        <v>0</v>
      </c>
      <c r="IQ51" s="215">
        <f t="shared" si="310"/>
        <v>0</v>
      </c>
      <c r="IR51" s="215">
        <f t="shared" si="310"/>
        <v>0</v>
      </c>
      <c r="IS51" s="215">
        <f t="shared" si="310"/>
        <v>0</v>
      </c>
      <c r="IT51" s="215">
        <f t="shared" si="310"/>
        <v>0</v>
      </c>
      <c r="IU51" s="215">
        <f t="shared" si="310"/>
        <v>0</v>
      </c>
      <c r="IV51" s="215">
        <f t="shared" si="310"/>
        <v>0</v>
      </c>
      <c r="IW51" s="215">
        <f t="shared" si="310"/>
        <v>0</v>
      </c>
      <c r="IX51" s="215">
        <f t="shared" si="310"/>
        <v>0</v>
      </c>
      <c r="IY51" s="215">
        <f t="shared" si="310"/>
        <v>0</v>
      </c>
      <c r="IZ51" s="215">
        <f t="shared" si="310"/>
        <v>0</v>
      </c>
      <c r="JA51" s="215">
        <f t="shared" si="310"/>
        <v>0</v>
      </c>
      <c r="JB51" s="215">
        <f t="shared" si="310"/>
        <v>0</v>
      </c>
      <c r="JC51" s="215">
        <f t="shared" si="310"/>
        <v>0</v>
      </c>
      <c r="JD51" s="215">
        <f t="shared" si="310"/>
        <v>0</v>
      </c>
      <c r="JE51" s="215">
        <f t="shared" si="310"/>
        <v>0</v>
      </c>
      <c r="JF51" s="215">
        <f t="shared" si="310"/>
        <v>0</v>
      </c>
      <c r="JG51" s="215">
        <f t="shared" si="310"/>
        <v>0</v>
      </c>
      <c r="JH51" s="215">
        <f t="shared" si="310"/>
        <v>0</v>
      </c>
      <c r="JI51" s="215">
        <f t="shared" si="310"/>
        <v>0</v>
      </c>
      <c r="JJ51" s="215">
        <f t="shared" si="310"/>
        <v>0</v>
      </c>
      <c r="JK51" s="215">
        <f t="shared" si="310"/>
        <v>0</v>
      </c>
      <c r="JL51" s="215">
        <f t="shared" si="310"/>
        <v>0</v>
      </c>
      <c r="JM51" s="215">
        <f t="shared" si="310"/>
        <v>0</v>
      </c>
      <c r="JN51" s="215">
        <f t="shared" si="310"/>
        <v>0</v>
      </c>
      <c r="JO51" s="215">
        <f t="shared" si="310"/>
        <v>0</v>
      </c>
      <c r="JP51" s="215">
        <f t="shared" si="310"/>
        <v>0</v>
      </c>
      <c r="JQ51" s="215">
        <f t="shared" si="310"/>
        <v>0</v>
      </c>
      <c r="JR51" s="215">
        <f t="shared" si="310"/>
        <v>0</v>
      </c>
      <c r="JS51" s="258">
        <f t="shared" si="310"/>
        <v>0</v>
      </c>
    </row>
    <row r="52" spans="2:279" ht="15" customHeight="1">
      <c r="B52" s="1071">
        <v>15</v>
      </c>
      <c r="C52" s="1074" t="s">
        <v>407</v>
      </c>
      <c r="D52" s="1068" t="s">
        <v>409</v>
      </c>
      <c r="E52" s="212" t="s">
        <v>329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72"/>
      <c r="C53" s="1075"/>
      <c r="D53" s="1069"/>
      <c r="E53" s="47" t="s">
        <v>333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73"/>
      <c r="C54" s="1076"/>
      <c r="D54" s="1077"/>
      <c r="E54" s="214" t="s">
        <v>156</v>
      </c>
      <c r="F54" s="215">
        <f t="shared" ref="F54:BQ54" si="311">SUM(F52:F53)</f>
        <v>0</v>
      </c>
      <c r="G54" s="215">
        <f t="shared" si="311"/>
        <v>0</v>
      </c>
      <c r="H54" s="215">
        <f t="shared" si="311"/>
        <v>0</v>
      </c>
      <c r="I54" s="215">
        <f t="shared" si="311"/>
        <v>0</v>
      </c>
      <c r="J54" s="215">
        <f t="shared" si="311"/>
        <v>0</v>
      </c>
      <c r="K54" s="215">
        <f t="shared" si="311"/>
        <v>0</v>
      </c>
      <c r="L54" s="215">
        <f t="shared" si="311"/>
        <v>0</v>
      </c>
      <c r="M54" s="215">
        <f t="shared" si="311"/>
        <v>0</v>
      </c>
      <c r="N54" s="215">
        <f t="shared" si="311"/>
        <v>0</v>
      </c>
      <c r="O54" s="215">
        <f t="shared" si="311"/>
        <v>0</v>
      </c>
      <c r="P54" s="215">
        <f t="shared" si="311"/>
        <v>0</v>
      </c>
      <c r="Q54" s="215">
        <f t="shared" si="311"/>
        <v>0</v>
      </c>
      <c r="R54" s="215">
        <f t="shared" si="311"/>
        <v>0</v>
      </c>
      <c r="S54" s="215">
        <f t="shared" si="311"/>
        <v>0</v>
      </c>
      <c r="T54" s="215">
        <f t="shared" si="311"/>
        <v>0</v>
      </c>
      <c r="U54" s="215">
        <f t="shared" si="311"/>
        <v>0</v>
      </c>
      <c r="V54" s="215">
        <f t="shared" si="311"/>
        <v>0</v>
      </c>
      <c r="W54" s="215">
        <f t="shared" si="311"/>
        <v>0</v>
      </c>
      <c r="X54" s="215">
        <f t="shared" si="311"/>
        <v>0</v>
      </c>
      <c r="Y54" s="215">
        <f t="shared" si="311"/>
        <v>0</v>
      </c>
      <c r="Z54" s="215">
        <f t="shared" si="311"/>
        <v>0</v>
      </c>
      <c r="AA54" s="215">
        <f t="shared" si="311"/>
        <v>0</v>
      </c>
      <c r="AB54" s="215">
        <f t="shared" si="311"/>
        <v>0</v>
      </c>
      <c r="AC54" s="215">
        <f t="shared" si="311"/>
        <v>0</v>
      </c>
      <c r="AD54" s="215">
        <f t="shared" si="311"/>
        <v>0</v>
      </c>
      <c r="AE54" s="215">
        <f t="shared" si="311"/>
        <v>0</v>
      </c>
      <c r="AF54" s="215">
        <f t="shared" si="311"/>
        <v>0</v>
      </c>
      <c r="AG54" s="215">
        <f t="shared" si="311"/>
        <v>0</v>
      </c>
      <c r="AH54" s="215">
        <f t="shared" si="311"/>
        <v>0</v>
      </c>
      <c r="AI54" s="215">
        <f t="shared" si="311"/>
        <v>0</v>
      </c>
      <c r="AJ54" s="215">
        <f t="shared" si="311"/>
        <v>0</v>
      </c>
      <c r="AK54" s="215">
        <f t="shared" si="311"/>
        <v>0</v>
      </c>
      <c r="AL54" s="215">
        <f t="shared" si="311"/>
        <v>0</v>
      </c>
      <c r="AM54" s="215">
        <f t="shared" si="311"/>
        <v>0</v>
      </c>
      <c r="AN54" s="215">
        <f t="shared" si="311"/>
        <v>0</v>
      </c>
      <c r="AO54" s="215">
        <f t="shared" si="311"/>
        <v>0</v>
      </c>
      <c r="AP54" s="215">
        <f t="shared" si="311"/>
        <v>0</v>
      </c>
      <c r="AQ54" s="215">
        <f t="shared" si="311"/>
        <v>0</v>
      </c>
      <c r="AR54" s="215">
        <f t="shared" si="311"/>
        <v>0</v>
      </c>
      <c r="AS54" s="215">
        <f t="shared" si="311"/>
        <v>0</v>
      </c>
      <c r="AT54" s="215">
        <f t="shared" si="311"/>
        <v>0</v>
      </c>
      <c r="AU54" s="215">
        <f t="shared" si="311"/>
        <v>0</v>
      </c>
      <c r="AV54" s="215">
        <f t="shared" si="311"/>
        <v>0</v>
      </c>
      <c r="AW54" s="215">
        <f t="shared" si="311"/>
        <v>0</v>
      </c>
      <c r="AX54" s="215">
        <f t="shared" si="311"/>
        <v>0</v>
      </c>
      <c r="AY54" s="215">
        <f t="shared" si="311"/>
        <v>0</v>
      </c>
      <c r="AZ54" s="215">
        <f t="shared" si="311"/>
        <v>0</v>
      </c>
      <c r="BA54" s="215">
        <f t="shared" si="311"/>
        <v>0</v>
      </c>
      <c r="BB54" s="215">
        <f t="shared" si="311"/>
        <v>0</v>
      </c>
      <c r="BC54" s="215">
        <f t="shared" si="311"/>
        <v>0</v>
      </c>
      <c r="BD54" s="215">
        <f t="shared" si="311"/>
        <v>0</v>
      </c>
      <c r="BE54" s="215">
        <f t="shared" si="311"/>
        <v>0</v>
      </c>
      <c r="BF54" s="215">
        <f t="shared" si="311"/>
        <v>0</v>
      </c>
      <c r="BG54" s="215">
        <f t="shared" si="311"/>
        <v>0</v>
      </c>
      <c r="BH54" s="215">
        <f t="shared" si="311"/>
        <v>0</v>
      </c>
      <c r="BI54" s="215">
        <f t="shared" si="311"/>
        <v>0</v>
      </c>
      <c r="BJ54" s="215">
        <f t="shared" si="311"/>
        <v>0</v>
      </c>
      <c r="BK54" s="215">
        <f t="shared" si="311"/>
        <v>0</v>
      </c>
      <c r="BL54" s="215">
        <f t="shared" si="311"/>
        <v>0</v>
      </c>
      <c r="BM54" s="215">
        <f t="shared" si="311"/>
        <v>0</v>
      </c>
      <c r="BN54" s="215">
        <f t="shared" si="311"/>
        <v>0</v>
      </c>
      <c r="BO54" s="215">
        <f t="shared" si="311"/>
        <v>0</v>
      </c>
      <c r="BP54" s="215">
        <f t="shared" si="311"/>
        <v>0</v>
      </c>
      <c r="BQ54" s="215">
        <f t="shared" si="311"/>
        <v>0</v>
      </c>
      <c r="BR54" s="215">
        <f t="shared" ref="BR54:CS54" si="312">SUM(BR52:BR53)</f>
        <v>0</v>
      </c>
      <c r="BS54" s="215">
        <f t="shared" si="312"/>
        <v>0</v>
      </c>
      <c r="BT54" s="215">
        <f t="shared" si="312"/>
        <v>0</v>
      </c>
      <c r="BU54" s="215">
        <f t="shared" si="312"/>
        <v>0</v>
      </c>
      <c r="BV54" s="215">
        <f t="shared" si="312"/>
        <v>0</v>
      </c>
      <c r="BW54" s="215">
        <f t="shared" si="312"/>
        <v>0</v>
      </c>
      <c r="BX54" s="215">
        <f t="shared" si="312"/>
        <v>0</v>
      </c>
      <c r="BY54" s="215">
        <f t="shared" si="312"/>
        <v>0</v>
      </c>
      <c r="BZ54" s="215">
        <f t="shared" si="312"/>
        <v>0</v>
      </c>
      <c r="CA54" s="215">
        <f t="shared" si="312"/>
        <v>0</v>
      </c>
      <c r="CB54" s="215">
        <f t="shared" si="312"/>
        <v>0</v>
      </c>
      <c r="CC54" s="215">
        <f t="shared" si="312"/>
        <v>0</v>
      </c>
      <c r="CD54" s="215">
        <f t="shared" si="312"/>
        <v>0</v>
      </c>
      <c r="CE54" s="215">
        <f t="shared" si="312"/>
        <v>0</v>
      </c>
      <c r="CF54" s="215">
        <f t="shared" si="312"/>
        <v>0</v>
      </c>
      <c r="CG54" s="215">
        <f t="shared" si="312"/>
        <v>0</v>
      </c>
      <c r="CH54" s="215">
        <f t="shared" si="312"/>
        <v>0</v>
      </c>
      <c r="CI54" s="215">
        <f t="shared" si="312"/>
        <v>0</v>
      </c>
      <c r="CJ54" s="215">
        <f t="shared" si="312"/>
        <v>0</v>
      </c>
      <c r="CK54" s="215">
        <f t="shared" si="312"/>
        <v>0</v>
      </c>
      <c r="CL54" s="215">
        <f t="shared" si="312"/>
        <v>0</v>
      </c>
      <c r="CM54" s="215">
        <f t="shared" si="312"/>
        <v>0</v>
      </c>
      <c r="CN54" s="215">
        <f t="shared" si="312"/>
        <v>0</v>
      </c>
      <c r="CO54" s="215">
        <f t="shared" si="312"/>
        <v>0</v>
      </c>
      <c r="CP54" s="215">
        <f t="shared" si="312"/>
        <v>0</v>
      </c>
      <c r="CQ54" s="215">
        <f t="shared" si="312"/>
        <v>0</v>
      </c>
      <c r="CR54" s="215">
        <f t="shared" si="312"/>
        <v>0</v>
      </c>
      <c r="CS54" s="215">
        <f t="shared" si="312"/>
        <v>0</v>
      </c>
      <c r="CT54" s="215">
        <f>CT53+CT52</f>
        <v>0</v>
      </c>
      <c r="CU54" s="215">
        <f t="shared" ref="CU54:DI54" si="313">CU53+CU52</f>
        <v>0</v>
      </c>
      <c r="CV54" s="215">
        <f t="shared" si="313"/>
        <v>0</v>
      </c>
      <c r="CW54" s="215">
        <f t="shared" si="313"/>
        <v>0</v>
      </c>
      <c r="CX54" s="215">
        <f t="shared" si="313"/>
        <v>0</v>
      </c>
      <c r="CY54" s="215">
        <f t="shared" si="313"/>
        <v>0</v>
      </c>
      <c r="CZ54" s="215">
        <f t="shared" si="313"/>
        <v>0</v>
      </c>
      <c r="DA54" s="215">
        <f t="shared" si="313"/>
        <v>0</v>
      </c>
      <c r="DB54" s="215">
        <f t="shared" si="313"/>
        <v>0</v>
      </c>
      <c r="DC54" s="215">
        <f t="shared" si="313"/>
        <v>0</v>
      </c>
      <c r="DD54" s="215">
        <f t="shared" si="313"/>
        <v>0</v>
      </c>
      <c r="DE54" s="215">
        <f t="shared" si="313"/>
        <v>0</v>
      </c>
      <c r="DF54" s="215">
        <f t="shared" si="313"/>
        <v>0</v>
      </c>
      <c r="DG54" s="215">
        <f t="shared" si="313"/>
        <v>0</v>
      </c>
      <c r="DH54" s="215">
        <f t="shared" si="313"/>
        <v>0</v>
      </c>
      <c r="DI54" s="215">
        <f t="shared" si="313"/>
        <v>0</v>
      </c>
      <c r="DJ54" s="215">
        <f t="shared" ref="DJ54:FU54" si="314">SUM(DJ52:DJ53)</f>
        <v>0</v>
      </c>
      <c r="DK54" s="215">
        <f t="shared" si="314"/>
        <v>0</v>
      </c>
      <c r="DL54" s="215">
        <f t="shared" si="314"/>
        <v>0</v>
      </c>
      <c r="DM54" s="215">
        <f t="shared" si="314"/>
        <v>0</v>
      </c>
      <c r="DN54" s="215">
        <f t="shared" si="314"/>
        <v>0</v>
      </c>
      <c r="DO54" s="215">
        <f t="shared" si="314"/>
        <v>0</v>
      </c>
      <c r="DP54" s="215">
        <f t="shared" si="314"/>
        <v>0</v>
      </c>
      <c r="DQ54" s="215">
        <f t="shared" si="314"/>
        <v>0</v>
      </c>
      <c r="DR54" s="215">
        <f t="shared" si="314"/>
        <v>0</v>
      </c>
      <c r="DS54" s="215">
        <f t="shared" si="314"/>
        <v>0</v>
      </c>
      <c r="DT54" s="215">
        <f t="shared" si="314"/>
        <v>0</v>
      </c>
      <c r="DU54" s="215">
        <f t="shared" si="314"/>
        <v>0</v>
      </c>
      <c r="DV54" s="215">
        <f t="shared" si="314"/>
        <v>0</v>
      </c>
      <c r="DW54" s="215">
        <f t="shared" si="314"/>
        <v>4</v>
      </c>
      <c r="DX54" s="215">
        <f t="shared" si="314"/>
        <v>9</v>
      </c>
      <c r="DY54" s="215">
        <f t="shared" si="314"/>
        <v>8</v>
      </c>
      <c r="DZ54" s="215">
        <f t="shared" si="314"/>
        <v>3</v>
      </c>
      <c r="EA54" s="215">
        <f t="shared" si="314"/>
        <v>5</v>
      </c>
      <c r="EB54" s="215">
        <f t="shared" si="314"/>
        <v>3</v>
      </c>
      <c r="EC54" s="215">
        <f t="shared" si="314"/>
        <v>6</v>
      </c>
      <c r="ED54" s="215">
        <f t="shared" si="314"/>
        <v>7</v>
      </c>
      <c r="EE54" s="215">
        <f t="shared" si="314"/>
        <v>5</v>
      </c>
      <c r="EF54" s="215">
        <f t="shared" si="314"/>
        <v>5</v>
      </c>
      <c r="EG54" s="215">
        <f t="shared" si="314"/>
        <v>6</v>
      </c>
      <c r="EH54" s="215">
        <f t="shared" si="314"/>
        <v>9</v>
      </c>
      <c r="EI54" s="215">
        <f t="shared" si="314"/>
        <v>9</v>
      </c>
      <c r="EJ54" s="215">
        <f t="shared" si="314"/>
        <v>8</v>
      </c>
      <c r="EK54" s="215">
        <f t="shared" si="314"/>
        <v>5</v>
      </c>
      <c r="EL54" s="215">
        <f t="shared" si="314"/>
        <v>8</v>
      </c>
      <c r="EM54" s="215">
        <f t="shared" si="314"/>
        <v>0</v>
      </c>
      <c r="EN54" s="215">
        <f t="shared" si="314"/>
        <v>0</v>
      </c>
      <c r="EO54" s="215">
        <f t="shared" si="314"/>
        <v>0</v>
      </c>
      <c r="EP54" s="215">
        <f t="shared" si="314"/>
        <v>0</v>
      </c>
      <c r="EQ54" s="215">
        <f t="shared" si="314"/>
        <v>0</v>
      </c>
      <c r="ER54" s="215">
        <f t="shared" si="314"/>
        <v>0</v>
      </c>
      <c r="ES54" s="215">
        <f t="shared" si="314"/>
        <v>0</v>
      </c>
      <c r="ET54" s="215">
        <f t="shared" si="314"/>
        <v>0</v>
      </c>
      <c r="EU54" s="215">
        <f t="shared" si="314"/>
        <v>0</v>
      </c>
      <c r="EV54" s="215">
        <f t="shared" si="314"/>
        <v>0</v>
      </c>
      <c r="EW54" s="215">
        <f t="shared" si="314"/>
        <v>0</v>
      </c>
      <c r="EX54" s="215">
        <f t="shared" si="314"/>
        <v>0</v>
      </c>
      <c r="EY54" s="215">
        <f t="shared" si="314"/>
        <v>0</v>
      </c>
      <c r="EZ54" s="215">
        <f t="shared" si="314"/>
        <v>0</v>
      </c>
      <c r="FA54" s="215">
        <f t="shared" si="314"/>
        <v>0</v>
      </c>
      <c r="FB54" s="215">
        <f t="shared" si="314"/>
        <v>0</v>
      </c>
      <c r="FC54" s="215">
        <f t="shared" si="314"/>
        <v>0</v>
      </c>
      <c r="FD54" s="215">
        <f t="shared" si="314"/>
        <v>0</v>
      </c>
      <c r="FE54" s="215">
        <f t="shared" si="314"/>
        <v>0</v>
      </c>
      <c r="FF54" s="215">
        <f t="shared" si="314"/>
        <v>0</v>
      </c>
      <c r="FG54" s="215">
        <f t="shared" si="314"/>
        <v>0</v>
      </c>
      <c r="FH54" s="215">
        <f t="shared" si="314"/>
        <v>0</v>
      </c>
      <c r="FI54" s="215">
        <f t="shared" si="314"/>
        <v>0</v>
      </c>
      <c r="FJ54" s="215">
        <f t="shared" si="314"/>
        <v>0</v>
      </c>
      <c r="FK54" s="215">
        <f t="shared" si="314"/>
        <v>0</v>
      </c>
      <c r="FL54" s="215">
        <f t="shared" si="314"/>
        <v>0</v>
      </c>
      <c r="FM54" s="215">
        <f t="shared" si="314"/>
        <v>0</v>
      </c>
      <c r="FN54" s="215">
        <f t="shared" si="314"/>
        <v>0</v>
      </c>
      <c r="FO54" s="215">
        <f t="shared" si="314"/>
        <v>0</v>
      </c>
      <c r="FP54" s="215">
        <f t="shared" si="314"/>
        <v>0</v>
      </c>
      <c r="FQ54" s="215">
        <f t="shared" si="314"/>
        <v>0</v>
      </c>
      <c r="FR54" s="215">
        <f t="shared" si="314"/>
        <v>0</v>
      </c>
      <c r="FS54" s="215">
        <f t="shared" si="314"/>
        <v>0</v>
      </c>
      <c r="FT54" s="215">
        <f t="shared" si="314"/>
        <v>0</v>
      </c>
      <c r="FU54" s="215">
        <f t="shared" si="314"/>
        <v>0</v>
      </c>
      <c r="FV54" s="215">
        <f t="shared" ref="FV54:IG54" si="315">SUM(FV52:FV53)</f>
        <v>0</v>
      </c>
      <c r="FW54" s="215">
        <f t="shared" si="315"/>
        <v>0</v>
      </c>
      <c r="FX54" s="215">
        <f t="shared" si="315"/>
        <v>0</v>
      </c>
      <c r="FY54" s="215">
        <f t="shared" si="315"/>
        <v>0</v>
      </c>
      <c r="FZ54" s="215">
        <f t="shared" si="315"/>
        <v>0</v>
      </c>
      <c r="GA54" s="215">
        <f t="shared" si="315"/>
        <v>0</v>
      </c>
      <c r="GB54" s="215">
        <f t="shared" si="315"/>
        <v>0</v>
      </c>
      <c r="GC54" s="215">
        <f t="shared" si="315"/>
        <v>0</v>
      </c>
      <c r="GD54" s="215">
        <f t="shared" si="315"/>
        <v>0</v>
      </c>
      <c r="GE54" s="215">
        <f t="shared" si="315"/>
        <v>0</v>
      </c>
      <c r="GF54" s="215">
        <f t="shared" si="315"/>
        <v>0</v>
      </c>
      <c r="GG54" s="215">
        <f t="shared" si="315"/>
        <v>0</v>
      </c>
      <c r="GH54" s="215">
        <f t="shared" si="315"/>
        <v>0</v>
      </c>
      <c r="GI54" s="215">
        <f t="shared" si="315"/>
        <v>0</v>
      </c>
      <c r="GJ54" s="215">
        <f t="shared" si="315"/>
        <v>0</v>
      </c>
      <c r="GK54" s="215">
        <f t="shared" si="315"/>
        <v>0</v>
      </c>
      <c r="GL54" s="215">
        <f t="shared" si="315"/>
        <v>0</v>
      </c>
      <c r="GM54" s="215">
        <f t="shared" si="315"/>
        <v>0</v>
      </c>
      <c r="GN54" s="215">
        <f t="shared" si="315"/>
        <v>0</v>
      </c>
      <c r="GO54" s="215">
        <f t="shared" si="315"/>
        <v>0</v>
      </c>
      <c r="GP54" s="215">
        <f t="shared" si="315"/>
        <v>0</v>
      </c>
      <c r="GQ54" s="215">
        <f t="shared" si="315"/>
        <v>0</v>
      </c>
      <c r="GR54" s="215">
        <f t="shared" si="315"/>
        <v>0</v>
      </c>
      <c r="GS54" s="215">
        <f t="shared" si="315"/>
        <v>0</v>
      </c>
      <c r="GT54" s="215">
        <f t="shared" si="315"/>
        <v>0</v>
      </c>
      <c r="GU54" s="215">
        <f t="shared" si="315"/>
        <v>0</v>
      </c>
      <c r="GV54" s="215">
        <f t="shared" si="315"/>
        <v>0</v>
      </c>
      <c r="GW54" s="215">
        <f t="shared" si="315"/>
        <v>0</v>
      </c>
      <c r="GX54" s="215">
        <f t="shared" si="315"/>
        <v>0</v>
      </c>
      <c r="GY54" s="215">
        <f t="shared" si="315"/>
        <v>0</v>
      </c>
      <c r="GZ54" s="215">
        <f t="shared" si="315"/>
        <v>0</v>
      </c>
      <c r="HA54" s="215">
        <f t="shared" si="315"/>
        <v>0</v>
      </c>
      <c r="HB54" s="215">
        <f t="shared" si="315"/>
        <v>0</v>
      </c>
      <c r="HC54" s="215">
        <f t="shared" si="315"/>
        <v>0</v>
      </c>
      <c r="HD54" s="215">
        <f t="shared" si="315"/>
        <v>0</v>
      </c>
      <c r="HE54" s="215">
        <f t="shared" si="315"/>
        <v>0</v>
      </c>
      <c r="HF54" s="215">
        <f t="shared" si="315"/>
        <v>0</v>
      </c>
      <c r="HG54" s="215">
        <f t="shared" si="315"/>
        <v>0</v>
      </c>
      <c r="HH54" s="215">
        <f t="shared" si="315"/>
        <v>0</v>
      </c>
      <c r="HI54" s="215">
        <f t="shared" si="315"/>
        <v>0</v>
      </c>
      <c r="HJ54" s="215">
        <f t="shared" si="315"/>
        <v>0</v>
      </c>
      <c r="HK54" s="215">
        <f t="shared" si="315"/>
        <v>0</v>
      </c>
      <c r="HL54" s="215">
        <f t="shared" si="315"/>
        <v>0</v>
      </c>
      <c r="HM54" s="215">
        <f t="shared" si="315"/>
        <v>0</v>
      </c>
      <c r="HN54" s="215">
        <f t="shared" si="315"/>
        <v>0</v>
      </c>
      <c r="HO54" s="215">
        <f t="shared" si="315"/>
        <v>0</v>
      </c>
      <c r="HP54" s="215">
        <f t="shared" si="315"/>
        <v>0</v>
      </c>
      <c r="HQ54" s="215">
        <f t="shared" si="315"/>
        <v>0</v>
      </c>
      <c r="HR54" s="215">
        <f t="shared" si="315"/>
        <v>0</v>
      </c>
      <c r="HS54" s="215">
        <f t="shared" si="315"/>
        <v>0</v>
      </c>
      <c r="HT54" s="215">
        <f t="shared" si="315"/>
        <v>0</v>
      </c>
      <c r="HU54" s="215">
        <f t="shared" si="315"/>
        <v>0</v>
      </c>
      <c r="HV54" s="215">
        <f t="shared" si="315"/>
        <v>0</v>
      </c>
      <c r="HW54" s="215">
        <f t="shared" si="315"/>
        <v>0</v>
      </c>
      <c r="HX54" s="215">
        <f t="shared" si="315"/>
        <v>0</v>
      </c>
      <c r="HY54" s="215">
        <f t="shared" si="315"/>
        <v>0</v>
      </c>
      <c r="HZ54" s="215">
        <f t="shared" si="315"/>
        <v>0</v>
      </c>
      <c r="IA54" s="215">
        <f t="shared" si="315"/>
        <v>0</v>
      </c>
      <c r="IB54" s="215">
        <f t="shared" si="315"/>
        <v>0</v>
      </c>
      <c r="IC54" s="215">
        <f t="shared" si="315"/>
        <v>0</v>
      </c>
      <c r="ID54" s="215">
        <f t="shared" si="315"/>
        <v>0</v>
      </c>
      <c r="IE54" s="215">
        <f t="shared" si="315"/>
        <v>0</v>
      </c>
      <c r="IF54" s="215">
        <f t="shared" si="315"/>
        <v>0</v>
      </c>
      <c r="IG54" s="215">
        <f t="shared" si="315"/>
        <v>0</v>
      </c>
      <c r="IH54" s="215">
        <f t="shared" ref="IH54:JS54" si="316">SUM(IH52:IH53)</f>
        <v>0</v>
      </c>
      <c r="II54" s="215">
        <f t="shared" si="316"/>
        <v>0</v>
      </c>
      <c r="IJ54" s="215">
        <f t="shared" si="316"/>
        <v>0</v>
      </c>
      <c r="IK54" s="215">
        <f t="shared" si="316"/>
        <v>0</v>
      </c>
      <c r="IL54" s="215">
        <f t="shared" si="316"/>
        <v>0</v>
      </c>
      <c r="IM54" s="215">
        <f t="shared" si="316"/>
        <v>0</v>
      </c>
      <c r="IN54" s="215">
        <f t="shared" si="316"/>
        <v>0</v>
      </c>
      <c r="IO54" s="215">
        <f t="shared" si="316"/>
        <v>0</v>
      </c>
      <c r="IP54" s="215">
        <f t="shared" si="316"/>
        <v>0</v>
      </c>
      <c r="IQ54" s="215">
        <f t="shared" si="316"/>
        <v>0</v>
      </c>
      <c r="IR54" s="215">
        <f t="shared" si="316"/>
        <v>0</v>
      </c>
      <c r="IS54" s="215">
        <f t="shared" si="316"/>
        <v>0</v>
      </c>
      <c r="IT54" s="215">
        <f t="shared" si="316"/>
        <v>0</v>
      </c>
      <c r="IU54" s="215">
        <f t="shared" si="316"/>
        <v>0</v>
      </c>
      <c r="IV54" s="215">
        <f t="shared" si="316"/>
        <v>0</v>
      </c>
      <c r="IW54" s="215">
        <f t="shared" si="316"/>
        <v>0</v>
      </c>
      <c r="IX54" s="215">
        <f t="shared" si="316"/>
        <v>0</v>
      </c>
      <c r="IY54" s="215">
        <f t="shared" si="316"/>
        <v>0</v>
      </c>
      <c r="IZ54" s="215">
        <f t="shared" si="316"/>
        <v>0</v>
      </c>
      <c r="JA54" s="215">
        <f t="shared" si="316"/>
        <v>0</v>
      </c>
      <c r="JB54" s="215">
        <f t="shared" si="316"/>
        <v>0</v>
      </c>
      <c r="JC54" s="215">
        <f t="shared" si="316"/>
        <v>0</v>
      </c>
      <c r="JD54" s="215">
        <f t="shared" si="316"/>
        <v>0</v>
      </c>
      <c r="JE54" s="215">
        <f t="shared" si="316"/>
        <v>0</v>
      </c>
      <c r="JF54" s="215">
        <f t="shared" si="316"/>
        <v>0</v>
      </c>
      <c r="JG54" s="215">
        <f t="shared" si="316"/>
        <v>0</v>
      </c>
      <c r="JH54" s="215">
        <f t="shared" si="316"/>
        <v>0</v>
      </c>
      <c r="JI54" s="215">
        <f t="shared" si="316"/>
        <v>0</v>
      </c>
      <c r="JJ54" s="215">
        <f t="shared" si="316"/>
        <v>0</v>
      </c>
      <c r="JK54" s="215">
        <f t="shared" si="316"/>
        <v>0</v>
      </c>
      <c r="JL54" s="215">
        <f t="shared" si="316"/>
        <v>0</v>
      </c>
      <c r="JM54" s="215">
        <f t="shared" si="316"/>
        <v>0</v>
      </c>
      <c r="JN54" s="215">
        <f t="shared" si="316"/>
        <v>0</v>
      </c>
      <c r="JO54" s="215">
        <f t="shared" si="316"/>
        <v>0</v>
      </c>
      <c r="JP54" s="215">
        <f t="shared" si="316"/>
        <v>0</v>
      </c>
      <c r="JQ54" s="215">
        <f t="shared" si="316"/>
        <v>0</v>
      </c>
      <c r="JR54" s="215">
        <f t="shared" si="316"/>
        <v>0</v>
      </c>
      <c r="JS54" s="258">
        <f t="shared" si="316"/>
        <v>0</v>
      </c>
    </row>
    <row r="55" spans="2:279" ht="15" customHeight="1">
      <c r="B55" s="1071">
        <v>16</v>
      </c>
      <c r="C55" s="1074" t="s">
        <v>412</v>
      </c>
      <c r="D55" s="1068" t="s">
        <v>409</v>
      </c>
      <c r="E55" s="212" t="s">
        <v>329</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72"/>
      <c r="C56" s="1075"/>
      <c r="D56" s="1069"/>
      <c r="E56" s="47" t="s">
        <v>333</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73"/>
      <c r="C57" s="1076"/>
      <c r="D57" s="1077"/>
      <c r="E57" s="214" t="s">
        <v>156</v>
      </c>
      <c r="F57" s="215">
        <f t="shared" ref="F57:BQ57" si="317">SUM(F55:F56)</f>
        <v>0</v>
      </c>
      <c r="G57" s="215">
        <f t="shared" si="317"/>
        <v>0</v>
      </c>
      <c r="H57" s="215">
        <f t="shared" si="317"/>
        <v>0</v>
      </c>
      <c r="I57" s="215">
        <f t="shared" si="317"/>
        <v>0</v>
      </c>
      <c r="J57" s="215">
        <f t="shared" si="317"/>
        <v>0</v>
      </c>
      <c r="K57" s="215">
        <f t="shared" si="317"/>
        <v>0</v>
      </c>
      <c r="L57" s="215">
        <f t="shared" si="317"/>
        <v>0</v>
      </c>
      <c r="M57" s="215">
        <f t="shared" si="317"/>
        <v>0</v>
      </c>
      <c r="N57" s="215">
        <f t="shared" si="317"/>
        <v>0</v>
      </c>
      <c r="O57" s="215">
        <f t="shared" si="317"/>
        <v>0</v>
      </c>
      <c r="P57" s="215">
        <f t="shared" si="317"/>
        <v>0</v>
      </c>
      <c r="Q57" s="215">
        <f t="shared" si="317"/>
        <v>0</v>
      </c>
      <c r="R57" s="215">
        <f t="shared" si="317"/>
        <v>0</v>
      </c>
      <c r="S57" s="215">
        <f t="shared" si="317"/>
        <v>0</v>
      </c>
      <c r="T57" s="215">
        <f t="shared" si="317"/>
        <v>0</v>
      </c>
      <c r="U57" s="215">
        <f t="shared" si="317"/>
        <v>0</v>
      </c>
      <c r="V57" s="215">
        <f t="shared" si="317"/>
        <v>0</v>
      </c>
      <c r="W57" s="215">
        <f t="shared" si="317"/>
        <v>0</v>
      </c>
      <c r="X57" s="215">
        <f t="shared" si="317"/>
        <v>0</v>
      </c>
      <c r="Y57" s="215">
        <f t="shared" si="317"/>
        <v>0</v>
      </c>
      <c r="Z57" s="215">
        <f t="shared" si="317"/>
        <v>0</v>
      </c>
      <c r="AA57" s="215">
        <f t="shared" si="317"/>
        <v>0</v>
      </c>
      <c r="AB57" s="215">
        <f t="shared" si="317"/>
        <v>0</v>
      </c>
      <c r="AC57" s="215">
        <f t="shared" si="317"/>
        <v>0</v>
      </c>
      <c r="AD57" s="215">
        <f t="shared" si="317"/>
        <v>0</v>
      </c>
      <c r="AE57" s="215">
        <f t="shared" si="317"/>
        <v>0</v>
      </c>
      <c r="AF57" s="215">
        <f t="shared" si="317"/>
        <v>0</v>
      </c>
      <c r="AG57" s="215">
        <f t="shared" si="317"/>
        <v>0</v>
      </c>
      <c r="AH57" s="215">
        <f t="shared" si="317"/>
        <v>0</v>
      </c>
      <c r="AI57" s="215">
        <f t="shared" si="317"/>
        <v>0</v>
      </c>
      <c r="AJ57" s="215">
        <f t="shared" si="317"/>
        <v>0</v>
      </c>
      <c r="AK57" s="215">
        <f t="shared" si="317"/>
        <v>0</v>
      </c>
      <c r="AL57" s="215">
        <f t="shared" si="317"/>
        <v>0</v>
      </c>
      <c r="AM57" s="215">
        <f t="shared" si="317"/>
        <v>0</v>
      </c>
      <c r="AN57" s="215">
        <f t="shared" si="317"/>
        <v>0</v>
      </c>
      <c r="AO57" s="215">
        <f t="shared" si="317"/>
        <v>0</v>
      </c>
      <c r="AP57" s="215">
        <f t="shared" si="317"/>
        <v>0</v>
      </c>
      <c r="AQ57" s="215">
        <f t="shared" si="317"/>
        <v>0</v>
      </c>
      <c r="AR57" s="215">
        <f t="shared" si="317"/>
        <v>0</v>
      </c>
      <c r="AS57" s="215">
        <f t="shared" si="317"/>
        <v>0</v>
      </c>
      <c r="AT57" s="215">
        <f t="shared" si="317"/>
        <v>0</v>
      </c>
      <c r="AU57" s="215">
        <f t="shared" si="317"/>
        <v>0</v>
      </c>
      <c r="AV57" s="215">
        <f t="shared" si="317"/>
        <v>0</v>
      </c>
      <c r="AW57" s="215">
        <f t="shared" si="317"/>
        <v>0</v>
      </c>
      <c r="AX57" s="215">
        <f t="shared" si="317"/>
        <v>0</v>
      </c>
      <c r="AY57" s="215">
        <f t="shared" si="317"/>
        <v>0</v>
      </c>
      <c r="AZ57" s="215">
        <f t="shared" si="317"/>
        <v>0</v>
      </c>
      <c r="BA57" s="215">
        <f t="shared" si="317"/>
        <v>0</v>
      </c>
      <c r="BB57" s="215">
        <f t="shared" si="317"/>
        <v>0</v>
      </c>
      <c r="BC57" s="215">
        <f t="shared" si="317"/>
        <v>0</v>
      </c>
      <c r="BD57" s="215">
        <f t="shared" si="317"/>
        <v>0</v>
      </c>
      <c r="BE57" s="215">
        <f t="shared" si="317"/>
        <v>0</v>
      </c>
      <c r="BF57" s="215">
        <f t="shared" si="317"/>
        <v>0</v>
      </c>
      <c r="BG57" s="215">
        <f t="shared" si="317"/>
        <v>0</v>
      </c>
      <c r="BH57" s="215">
        <f t="shared" si="317"/>
        <v>0</v>
      </c>
      <c r="BI57" s="215">
        <f t="shared" si="317"/>
        <v>0</v>
      </c>
      <c r="BJ57" s="215">
        <f t="shared" si="317"/>
        <v>0</v>
      </c>
      <c r="BK57" s="215">
        <f t="shared" si="317"/>
        <v>0</v>
      </c>
      <c r="BL57" s="215">
        <f t="shared" si="317"/>
        <v>0</v>
      </c>
      <c r="BM57" s="215">
        <f t="shared" si="317"/>
        <v>0</v>
      </c>
      <c r="BN57" s="215">
        <f t="shared" si="317"/>
        <v>0</v>
      </c>
      <c r="BO57" s="215">
        <f t="shared" si="317"/>
        <v>0</v>
      </c>
      <c r="BP57" s="215">
        <f t="shared" si="317"/>
        <v>0</v>
      </c>
      <c r="BQ57" s="215">
        <f t="shared" si="317"/>
        <v>0</v>
      </c>
      <c r="BR57" s="215">
        <f t="shared" ref="BR57:CS57" si="318">SUM(BR55:BR56)</f>
        <v>0</v>
      </c>
      <c r="BS57" s="215">
        <f t="shared" si="318"/>
        <v>0</v>
      </c>
      <c r="BT57" s="215">
        <f t="shared" si="318"/>
        <v>0</v>
      </c>
      <c r="BU57" s="215">
        <f t="shared" si="318"/>
        <v>0</v>
      </c>
      <c r="BV57" s="215">
        <f t="shared" si="318"/>
        <v>0</v>
      </c>
      <c r="BW57" s="215">
        <f t="shared" si="318"/>
        <v>0</v>
      </c>
      <c r="BX57" s="215">
        <f t="shared" si="318"/>
        <v>0</v>
      </c>
      <c r="BY57" s="215">
        <f t="shared" si="318"/>
        <v>0</v>
      </c>
      <c r="BZ57" s="215">
        <f t="shared" si="318"/>
        <v>0</v>
      </c>
      <c r="CA57" s="215">
        <f t="shared" si="318"/>
        <v>0</v>
      </c>
      <c r="CB57" s="215">
        <f t="shared" si="318"/>
        <v>0</v>
      </c>
      <c r="CC57" s="215">
        <f t="shared" si="318"/>
        <v>0</v>
      </c>
      <c r="CD57" s="215">
        <f t="shared" si="318"/>
        <v>0</v>
      </c>
      <c r="CE57" s="215">
        <f t="shared" si="318"/>
        <v>0</v>
      </c>
      <c r="CF57" s="215">
        <f t="shared" si="318"/>
        <v>0</v>
      </c>
      <c r="CG57" s="215">
        <f t="shared" si="318"/>
        <v>0</v>
      </c>
      <c r="CH57" s="215">
        <f t="shared" si="318"/>
        <v>0</v>
      </c>
      <c r="CI57" s="215">
        <f t="shared" si="318"/>
        <v>0</v>
      </c>
      <c r="CJ57" s="215">
        <f t="shared" si="318"/>
        <v>0</v>
      </c>
      <c r="CK57" s="215">
        <f t="shared" si="318"/>
        <v>0</v>
      </c>
      <c r="CL57" s="215">
        <f t="shared" si="318"/>
        <v>0</v>
      </c>
      <c r="CM57" s="215">
        <f t="shared" si="318"/>
        <v>0</v>
      </c>
      <c r="CN57" s="215">
        <f t="shared" si="318"/>
        <v>0</v>
      </c>
      <c r="CO57" s="215">
        <f t="shared" si="318"/>
        <v>0</v>
      </c>
      <c r="CP57" s="215">
        <f t="shared" si="318"/>
        <v>0</v>
      </c>
      <c r="CQ57" s="215">
        <f t="shared" si="318"/>
        <v>0</v>
      </c>
      <c r="CR57" s="215">
        <f t="shared" si="318"/>
        <v>0</v>
      </c>
      <c r="CS57" s="215">
        <f t="shared" si="318"/>
        <v>0</v>
      </c>
      <c r="CT57" s="215">
        <f>CT56+CT55</f>
        <v>0</v>
      </c>
      <c r="CU57" s="215">
        <f t="shared" ref="CU57:DI57" si="319">CU56+CU55</f>
        <v>0</v>
      </c>
      <c r="CV57" s="215">
        <f t="shared" si="319"/>
        <v>0</v>
      </c>
      <c r="CW57" s="215">
        <f t="shared" si="319"/>
        <v>0</v>
      </c>
      <c r="CX57" s="215">
        <f t="shared" si="319"/>
        <v>0</v>
      </c>
      <c r="CY57" s="215">
        <f t="shared" si="319"/>
        <v>0</v>
      </c>
      <c r="CZ57" s="215">
        <f t="shared" si="319"/>
        <v>0</v>
      </c>
      <c r="DA57" s="215">
        <f t="shared" si="319"/>
        <v>0</v>
      </c>
      <c r="DB57" s="215">
        <f t="shared" si="319"/>
        <v>0</v>
      </c>
      <c r="DC57" s="215">
        <f t="shared" si="319"/>
        <v>0</v>
      </c>
      <c r="DD57" s="215">
        <f t="shared" si="319"/>
        <v>0</v>
      </c>
      <c r="DE57" s="215">
        <f t="shared" si="319"/>
        <v>0</v>
      </c>
      <c r="DF57" s="215">
        <f t="shared" si="319"/>
        <v>0</v>
      </c>
      <c r="DG57" s="215">
        <f t="shared" si="319"/>
        <v>0</v>
      </c>
      <c r="DH57" s="215">
        <f t="shared" si="319"/>
        <v>0</v>
      </c>
      <c r="DI57" s="215">
        <f t="shared" si="319"/>
        <v>0</v>
      </c>
      <c r="DJ57" s="215">
        <f t="shared" ref="DJ57:FU57" si="320">SUM(DJ55:DJ56)</f>
        <v>0</v>
      </c>
      <c r="DK57" s="215">
        <f t="shared" si="320"/>
        <v>0</v>
      </c>
      <c r="DL57" s="215">
        <f t="shared" si="320"/>
        <v>0</v>
      </c>
      <c r="DM57" s="215">
        <f t="shared" si="320"/>
        <v>0</v>
      </c>
      <c r="DN57" s="215">
        <f t="shared" si="320"/>
        <v>0</v>
      </c>
      <c r="DO57" s="215">
        <f t="shared" si="320"/>
        <v>0</v>
      </c>
      <c r="DP57" s="215">
        <f t="shared" si="320"/>
        <v>0</v>
      </c>
      <c r="DQ57" s="215">
        <f t="shared" si="320"/>
        <v>0</v>
      </c>
      <c r="DR57" s="215">
        <f t="shared" si="320"/>
        <v>0</v>
      </c>
      <c r="DS57" s="215">
        <f t="shared" si="320"/>
        <v>0</v>
      </c>
      <c r="DT57" s="215">
        <f t="shared" si="320"/>
        <v>0</v>
      </c>
      <c r="DU57" s="215">
        <f t="shared" si="320"/>
        <v>0</v>
      </c>
      <c r="DV57" s="215">
        <f t="shared" si="320"/>
        <v>0</v>
      </c>
      <c r="DW57" s="215">
        <f t="shared" si="320"/>
        <v>0</v>
      </c>
      <c r="DX57" s="215">
        <f t="shared" si="320"/>
        <v>0</v>
      </c>
      <c r="DY57" s="215">
        <f t="shared" si="320"/>
        <v>0</v>
      </c>
      <c r="DZ57" s="215">
        <f t="shared" si="320"/>
        <v>0</v>
      </c>
      <c r="EA57" s="215">
        <f t="shared" si="320"/>
        <v>0</v>
      </c>
      <c r="EB57" s="215">
        <f t="shared" si="320"/>
        <v>0</v>
      </c>
      <c r="EC57" s="215">
        <f t="shared" si="320"/>
        <v>0</v>
      </c>
      <c r="ED57" s="215">
        <f t="shared" si="320"/>
        <v>0</v>
      </c>
      <c r="EE57" s="215">
        <f t="shared" si="320"/>
        <v>9</v>
      </c>
      <c r="EF57" s="215">
        <f t="shared" si="320"/>
        <v>9</v>
      </c>
      <c r="EG57" s="215">
        <f t="shared" si="320"/>
        <v>9</v>
      </c>
      <c r="EH57" s="215">
        <f t="shared" si="320"/>
        <v>0</v>
      </c>
      <c r="EI57" s="215">
        <f t="shared" si="320"/>
        <v>0</v>
      </c>
      <c r="EJ57" s="215">
        <f t="shared" ref="EJ57:EK57" si="321">SUM(EJ55:EJ56)</f>
        <v>0</v>
      </c>
      <c r="EK57" s="215">
        <f t="shared" si="321"/>
        <v>0</v>
      </c>
      <c r="EL57" s="215">
        <f t="shared" si="320"/>
        <v>0</v>
      </c>
      <c r="EM57" s="215">
        <f t="shared" si="320"/>
        <v>0</v>
      </c>
      <c r="EN57" s="215">
        <f t="shared" si="320"/>
        <v>0</v>
      </c>
      <c r="EO57" s="215">
        <f t="shared" si="320"/>
        <v>0</v>
      </c>
      <c r="EP57" s="215">
        <f t="shared" si="320"/>
        <v>0</v>
      </c>
      <c r="EQ57" s="215">
        <f t="shared" si="320"/>
        <v>0</v>
      </c>
      <c r="ER57" s="215">
        <f t="shared" si="320"/>
        <v>0</v>
      </c>
      <c r="ES57" s="215">
        <f t="shared" si="320"/>
        <v>0</v>
      </c>
      <c r="ET57" s="215">
        <f t="shared" si="320"/>
        <v>0</v>
      </c>
      <c r="EU57" s="215">
        <f t="shared" si="320"/>
        <v>0</v>
      </c>
      <c r="EV57" s="215">
        <f t="shared" si="320"/>
        <v>0</v>
      </c>
      <c r="EW57" s="215">
        <f t="shared" si="320"/>
        <v>0</v>
      </c>
      <c r="EX57" s="215">
        <f t="shared" si="320"/>
        <v>0</v>
      </c>
      <c r="EY57" s="215">
        <f t="shared" si="320"/>
        <v>0</v>
      </c>
      <c r="EZ57" s="215">
        <f t="shared" si="320"/>
        <v>0</v>
      </c>
      <c r="FA57" s="215">
        <f t="shared" si="320"/>
        <v>0</v>
      </c>
      <c r="FB57" s="215">
        <f t="shared" si="320"/>
        <v>0</v>
      </c>
      <c r="FC57" s="215">
        <f t="shared" si="320"/>
        <v>0</v>
      </c>
      <c r="FD57" s="215">
        <f t="shared" si="320"/>
        <v>0</v>
      </c>
      <c r="FE57" s="215">
        <f t="shared" si="320"/>
        <v>0</v>
      </c>
      <c r="FF57" s="215">
        <f t="shared" si="320"/>
        <v>0</v>
      </c>
      <c r="FG57" s="215">
        <f t="shared" si="320"/>
        <v>0</v>
      </c>
      <c r="FH57" s="215">
        <f t="shared" si="320"/>
        <v>0</v>
      </c>
      <c r="FI57" s="215">
        <f t="shared" si="320"/>
        <v>0</v>
      </c>
      <c r="FJ57" s="215">
        <f t="shared" si="320"/>
        <v>0</v>
      </c>
      <c r="FK57" s="215">
        <f t="shared" si="320"/>
        <v>0</v>
      </c>
      <c r="FL57" s="215">
        <f t="shared" si="320"/>
        <v>0</v>
      </c>
      <c r="FM57" s="215">
        <f t="shared" si="320"/>
        <v>0</v>
      </c>
      <c r="FN57" s="215">
        <f t="shared" si="320"/>
        <v>0</v>
      </c>
      <c r="FO57" s="215">
        <f t="shared" si="320"/>
        <v>0</v>
      </c>
      <c r="FP57" s="215">
        <f t="shared" si="320"/>
        <v>0</v>
      </c>
      <c r="FQ57" s="215">
        <f t="shared" si="320"/>
        <v>0</v>
      </c>
      <c r="FR57" s="215">
        <f t="shared" si="320"/>
        <v>0</v>
      </c>
      <c r="FS57" s="215">
        <f t="shared" si="320"/>
        <v>0</v>
      </c>
      <c r="FT57" s="215">
        <f t="shared" si="320"/>
        <v>0</v>
      </c>
      <c r="FU57" s="215">
        <f t="shared" si="320"/>
        <v>0</v>
      </c>
      <c r="FV57" s="215">
        <f t="shared" ref="FV57:IG57" si="322">SUM(FV55:FV56)</f>
        <v>0</v>
      </c>
      <c r="FW57" s="215">
        <f t="shared" si="322"/>
        <v>0</v>
      </c>
      <c r="FX57" s="215">
        <f t="shared" si="322"/>
        <v>0</v>
      </c>
      <c r="FY57" s="215">
        <f t="shared" si="322"/>
        <v>0</v>
      </c>
      <c r="FZ57" s="215">
        <f t="shared" si="322"/>
        <v>0</v>
      </c>
      <c r="GA57" s="215">
        <f t="shared" si="322"/>
        <v>0</v>
      </c>
      <c r="GB57" s="215">
        <f t="shared" si="322"/>
        <v>0</v>
      </c>
      <c r="GC57" s="215">
        <f t="shared" si="322"/>
        <v>0</v>
      </c>
      <c r="GD57" s="215">
        <f t="shared" si="322"/>
        <v>0</v>
      </c>
      <c r="GE57" s="215">
        <f t="shared" si="322"/>
        <v>0</v>
      </c>
      <c r="GF57" s="215">
        <f t="shared" si="322"/>
        <v>0</v>
      </c>
      <c r="GG57" s="215">
        <f t="shared" si="322"/>
        <v>0</v>
      </c>
      <c r="GH57" s="215">
        <f t="shared" si="322"/>
        <v>0</v>
      </c>
      <c r="GI57" s="215">
        <f t="shared" si="322"/>
        <v>0</v>
      </c>
      <c r="GJ57" s="215">
        <f t="shared" si="322"/>
        <v>0</v>
      </c>
      <c r="GK57" s="215">
        <f t="shared" si="322"/>
        <v>0</v>
      </c>
      <c r="GL57" s="215">
        <f t="shared" si="322"/>
        <v>0</v>
      </c>
      <c r="GM57" s="215">
        <f t="shared" si="322"/>
        <v>0</v>
      </c>
      <c r="GN57" s="215">
        <f t="shared" si="322"/>
        <v>0</v>
      </c>
      <c r="GO57" s="215">
        <f t="shared" si="322"/>
        <v>0</v>
      </c>
      <c r="GP57" s="215">
        <f t="shared" si="322"/>
        <v>0</v>
      </c>
      <c r="GQ57" s="215">
        <f t="shared" si="322"/>
        <v>0</v>
      </c>
      <c r="GR57" s="215">
        <f t="shared" si="322"/>
        <v>0</v>
      </c>
      <c r="GS57" s="215">
        <f t="shared" si="322"/>
        <v>0</v>
      </c>
      <c r="GT57" s="215">
        <f t="shared" si="322"/>
        <v>0</v>
      </c>
      <c r="GU57" s="215">
        <f t="shared" si="322"/>
        <v>0</v>
      </c>
      <c r="GV57" s="215">
        <f t="shared" si="322"/>
        <v>0</v>
      </c>
      <c r="GW57" s="215">
        <f t="shared" si="322"/>
        <v>0</v>
      </c>
      <c r="GX57" s="215">
        <f t="shared" si="322"/>
        <v>0</v>
      </c>
      <c r="GY57" s="215">
        <f t="shared" si="322"/>
        <v>0</v>
      </c>
      <c r="GZ57" s="215">
        <f t="shared" si="322"/>
        <v>0</v>
      </c>
      <c r="HA57" s="215">
        <f t="shared" si="322"/>
        <v>0</v>
      </c>
      <c r="HB57" s="215">
        <f t="shared" si="322"/>
        <v>0</v>
      </c>
      <c r="HC57" s="215">
        <f t="shared" si="322"/>
        <v>0</v>
      </c>
      <c r="HD57" s="215">
        <f t="shared" si="322"/>
        <v>0</v>
      </c>
      <c r="HE57" s="215">
        <f t="shared" si="322"/>
        <v>0</v>
      </c>
      <c r="HF57" s="215">
        <f t="shared" si="322"/>
        <v>0</v>
      </c>
      <c r="HG57" s="215">
        <f t="shared" si="322"/>
        <v>0</v>
      </c>
      <c r="HH57" s="215">
        <f t="shared" si="322"/>
        <v>0</v>
      </c>
      <c r="HI57" s="215">
        <f t="shared" si="322"/>
        <v>0</v>
      </c>
      <c r="HJ57" s="215">
        <f t="shared" si="322"/>
        <v>0</v>
      </c>
      <c r="HK57" s="215">
        <f t="shared" si="322"/>
        <v>0</v>
      </c>
      <c r="HL57" s="215">
        <f t="shared" si="322"/>
        <v>0</v>
      </c>
      <c r="HM57" s="215">
        <f t="shared" si="322"/>
        <v>0</v>
      </c>
      <c r="HN57" s="215">
        <f t="shared" si="322"/>
        <v>0</v>
      </c>
      <c r="HO57" s="215">
        <f t="shared" si="322"/>
        <v>0</v>
      </c>
      <c r="HP57" s="215">
        <f t="shared" si="322"/>
        <v>0</v>
      </c>
      <c r="HQ57" s="215">
        <f t="shared" si="322"/>
        <v>0</v>
      </c>
      <c r="HR57" s="215">
        <f t="shared" si="322"/>
        <v>0</v>
      </c>
      <c r="HS57" s="215">
        <f t="shared" si="322"/>
        <v>0</v>
      </c>
      <c r="HT57" s="215">
        <f t="shared" si="322"/>
        <v>0</v>
      </c>
      <c r="HU57" s="215">
        <f t="shared" si="322"/>
        <v>0</v>
      </c>
      <c r="HV57" s="215">
        <f t="shared" si="322"/>
        <v>0</v>
      </c>
      <c r="HW57" s="215">
        <f t="shared" si="322"/>
        <v>0</v>
      </c>
      <c r="HX57" s="215">
        <f t="shared" si="322"/>
        <v>0</v>
      </c>
      <c r="HY57" s="215">
        <f t="shared" si="322"/>
        <v>0</v>
      </c>
      <c r="HZ57" s="215">
        <f t="shared" si="322"/>
        <v>0</v>
      </c>
      <c r="IA57" s="215">
        <f t="shared" si="322"/>
        <v>0</v>
      </c>
      <c r="IB57" s="215">
        <f t="shared" si="322"/>
        <v>0</v>
      </c>
      <c r="IC57" s="215">
        <f t="shared" si="322"/>
        <v>0</v>
      </c>
      <c r="ID57" s="215">
        <f t="shared" si="322"/>
        <v>0</v>
      </c>
      <c r="IE57" s="215">
        <f t="shared" si="322"/>
        <v>0</v>
      </c>
      <c r="IF57" s="215">
        <f t="shared" si="322"/>
        <v>0</v>
      </c>
      <c r="IG57" s="215">
        <f t="shared" si="322"/>
        <v>0</v>
      </c>
      <c r="IH57" s="215">
        <f t="shared" ref="IH57:JS57" si="323">SUM(IH55:IH56)</f>
        <v>0</v>
      </c>
      <c r="II57" s="215">
        <f t="shared" si="323"/>
        <v>0</v>
      </c>
      <c r="IJ57" s="215">
        <f t="shared" si="323"/>
        <v>0</v>
      </c>
      <c r="IK57" s="215">
        <f t="shared" si="323"/>
        <v>0</v>
      </c>
      <c r="IL57" s="215">
        <f t="shared" si="323"/>
        <v>0</v>
      </c>
      <c r="IM57" s="215">
        <f t="shared" si="323"/>
        <v>0</v>
      </c>
      <c r="IN57" s="215">
        <f t="shared" si="323"/>
        <v>0</v>
      </c>
      <c r="IO57" s="215">
        <f t="shared" si="323"/>
        <v>0</v>
      </c>
      <c r="IP57" s="215">
        <f t="shared" si="323"/>
        <v>0</v>
      </c>
      <c r="IQ57" s="215">
        <f t="shared" si="323"/>
        <v>0</v>
      </c>
      <c r="IR57" s="215">
        <f t="shared" si="323"/>
        <v>0</v>
      </c>
      <c r="IS57" s="215">
        <f t="shared" si="323"/>
        <v>0</v>
      </c>
      <c r="IT57" s="215">
        <f t="shared" si="323"/>
        <v>0</v>
      </c>
      <c r="IU57" s="215">
        <f t="shared" si="323"/>
        <v>0</v>
      </c>
      <c r="IV57" s="215">
        <f t="shared" si="323"/>
        <v>0</v>
      </c>
      <c r="IW57" s="215">
        <f t="shared" si="323"/>
        <v>0</v>
      </c>
      <c r="IX57" s="215">
        <f t="shared" si="323"/>
        <v>0</v>
      </c>
      <c r="IY57" s="215">
        <f t="shared" si="323"/>
        <v>0</v>
      </c>
      <c r="IZ57" s="215">
        <f t="shared" si="323"/>
        <v>0</v>
      </c>
      <c r="JA57" s="215">
        <f t="shared" si="323"/>
        <v>0</v>
      </c>
      <c r="JB57" s="215">
        <f t="shared" si="323"/>
        <v>0</v>
      </c>
      <c r="JC57" s="215">
        <f t="shared" si="323"/>
        <v>0</v>
      </c>
      <c r="JD57" s="215">
        <f t="shared" si="323"/>
        <v>0</v>
      </c>
      <c r="JE57" s="215">
        <f t="shared" si="323"/>
        <v>0</v>
      </c>
      <c r="JF57" s="215">
        <f t="shared" si="323"/>
        <v>0</v>
      </c>
      <c r="JG57" s="215">
        <f t="shared" si="323"/>
        <v>0</v>
      </c>
      <c r="JH57" s="215">
        <f t="shared" si="323"/>
        <v>0</v>
      </c>
      <c r="JI57" s="215">
        <f t="shared" si="323"/>
        <v>0</v>
      </c>
      <c r="JJ57" s="215">
        <f t="shared" si="323"/>
        <v>0</v>
      </c>
      <c r="JK57" s="215">
        <f t="shared" si="323"/>
        <v>0</v>
      </c>
      <c r="JL57" s="215">
        <f t="shared" si="323"/>
        <v>0</v>
      </c>
      <c r="JM57" s="215">
        <f t="shared" si="323"/>
        <v>0</v>
      </c>
      <c r="JN57" s="215">
        <f t="shared" si="323"/>
        <v>0</v>
      </c>
      <c r="JO57" s="215">
        <f t="shared" si="323"/>
        <v>0</v>
      </c>
      <c r="JP57" s="215">
        <f t="shared" si="323"/>
        <v>0</v>
      </c>
      <c r="JQ57" s="215">
        <f t="shared" si="323"/>
        <v>0</v>
      </c>
      <c r="JR57" s="215">
        <f t="shared" si="323"/>
        <v>0</v>
      </c>
      <c r="JS57" s="258">
        <f t="shared" si="323"/>
        <v>0</v>
      </c>
    </row>
    <row r="58" spans="2:279" ht="15" customHeight="1">
      <c r="B58" s="1071">
        <v>17</v>
      </c>
      <c r="C58" s="1074" t="s">
        <v>419</v>
      </c>
      <c r="D58" s="1068" t="s">
        <v>409</v>
      </c>
      <c r="E58" s="212" t="s">
        <v>329</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72"/>
      <c r="C59" s="1075"/>
      <c r="D59" s="1069"/>
      <c r="E59" s="47" t="s">
        <v>333</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73"/>
      <c r="C60" s="1076"/>
      <c r="D60" s="1077"/>
      <c r="E60" s="214" t="s">
        <v>156</v>
      </c>
      <c r="F60" s="215">
        <f t="shared" ref="F60:BQ60" si="324">SUM(F58:F59)</f>
        <v>0</v>
      </c>
      <c r="G60" s="215">
        <f t="shared" si="324"/>
        <v>0</v>
      </c>
      <c r="H60" s="215">
        <f t="shared" si="324"/>
        <v>0</v>
      </c>
      <c r="I60" s="215">
        <f t="shared" si="324"/>
        <v>0</v>
      </c>
      <c r="J60" s="215">
        <f t="shared" si="324"/>
        <v>0</v>
      </c>
      <c r="K60" s="215">
        <f t="shared" si="324"/>
        <v>0</v>
      </c>
      <c r="L60" s="215">
        <f t="shared" si="324"/>
        <v>0</v>
      </c>
      <c r="M60" s="215">
        <f t="shared" si="324"/>
        <v>0</v>
      </c>
      <c r="N60" s="215">
        <f t="shared" si="324"/>
        <v>0</v>
      </c>
      <c r="O60" s="215">
        <f t="shared" si="324"/>
        <v>0</v>
      </c>
      <c r="P60" s="215">
        <f t="shared" si="324"/>
        <v>0</v>
      </c>
      <c r="Q60" s="215">
        <f t="shared" si="324"/>
        <v>0</v>
      </c>
      <c r="R60" s="215">
        <f t="shared" si="324"/>
        <v>0</v>
      </c>
      <c r="S60" s="215">
        <f t="shared" si="324"/>
        <v>0</v>
      </c>
      <c r="T60" s="215">
        <f t="shared" si="324"/>
        <v>0</v>
      </c>
      <c r="U60" s="215">
        <f t="shared" si="324"/>
        <v>0</v>
      </c>
      <c r="V60" s="215">
        <f t="shared" si="324"/>
        <v>0</v>
      </c>
      <c r="W60" s="215">
        <f t="shared" si="324"/>
        <v>0</v>
      </c>
      <c r="X60" s="215">
        <f t="shared" si="324"/>
        <v>0</v>
      </c>
      <c r="Y60" s="215">
        <f t="shared" si="324"/>
        <v>0</v>
      </c>
      <c r="Z60" s="215">
        <f t="shared" si="324"/>
        <v>0</v>
      </c>
      <c r="AA60" s="215">
        <f t="shared" si="324"/>
        <v>0</v>
      </c>
      <c r="AB60" s="215">
        <f t="shared" si="324"/>
        <v>0</v>
      </c>
      <c r="AC60" s="215">
        <f t="shared" si="324"/>
        <v>0</v>
      </c>
      <c r="AD60" s="215">
        <f t="shared" si="324"/>
        <v>0</v>
      </c>
      <c r="AE60" s="215">
        <f t="shared" si="324"/>
        <v>0</v>
      </c>
      <c r="AF60" s="215">
        <f t="shared" si="324"/>
        <v>0</v>
      </c>
      <c r="AG60" s="215">
        <f t="shared" si="324"/>
        <v>0</v>
      </c>
      <c r="AH60" s="215">
        <f t="shared" si="324"/>
        <v>0</v>
      </c>
      <c r="AI60" s="215">
        <f t="shared" si="324"/>
        <v>0</v>
      </c>
      <c r="AJ60" s="215">
        <f t="shared" si="324"/>
        <v>0</v>
      </c>
      <c r="AK60" s="215">
        <f t="shared" si="324"/>
        <v>0</v>
      </c>
      <c r="AL60" s="215">
        <f t="shared" si="324"/>
        <v>0</v>
      </c>
      <c r="AM60" s="215">
        <f t="shared" si="324"/>
        <v>0</v>
      </c>
      <c r="AN60" s="215">
        <f t="shared" si="324"/>
        <v>0</v>
      </c>
      <c r="AO60" s="215">
        <f t="shared" si="324"/>
        <v>0</v>
      </c>
      <c r="AP60" s="215">
        <f t="shared" si="324"/>
        <v>0</v>
      </c>
      <c r="AQ60" s="215">
        <f t="shared" si="324"/>
        <v>0</v>
      </c>
      <c r="AR60" s="215">
        <f t="shared" si="324"/>
        <v>0</v>
      </c>
      <c r="AS60" s="215">
        <f t="shared" si="324"/>
        <v>0</v>
      </c>
      <c r="AT60" s="215">
        <f t="shared" si="324"/>
        <v>0</v>
      </c>
      <c r="AU60" s="215">
        <f t="shared" si="324"/>
        <v>0</v>
      </c>
      <c r="AV60" s="215">
        <f t="shared" si="324"/>
        <v>0</v>
      </c>
      <c r="AW60" s="215">
        <f t="shared" si="324"/>
        <v>0</v>
      </c>
      <c r="AX60" s="215">
        <f t="shared" si="324"/>
        <v>0</v>
      </c>
      <c r="AY60" s="215">
        <f t="shared" si="324"/>
        <v>0</v>
      </c>
      <c r="AZ60" s="215">
        <f t="shared" si="324"/>
        <v>0</v>
      </c>
      <c r="BA60" s="215">
        <f t="shared" si="324"/>
        <v>0</v>
      </c>
      <c r="BB60" s="215">
        <f t="shared" si="324"/>
        <v>0</v>
      </c>
      <c r="BC60" s="215">
        <f t="shared" si="324"/>
        <v>0</v>
      </c>
      <c r="BD60" s="215">
        <f t="shared" si="324"/>
        <v>0</v>
      </c>
      <c r="BE60" s="215">
        <f t="shared" si="324"/>
        <v>0</v>
      </c>
      <c r="BF60" s="215">
        <f t="shared" si="324"/>
        <v>0</v>
      </c>
      <c r="BG60" s="215">
        <f t="shared" si="324"/>
        <v>0</v>
      </c>
      <c r="BH60" s="215">
        <f t="shared" si="324"/>
        <v>0</v>
      </c>
      <c r="BI60" s="215">
        <f t="shared" si="324"/>
        <v>0</v>
      </c>
      <c r="BJ60" s="215">
        <f t="shared" si="324"/>
        <v>0</v>
      </c>
      <c r="BK60" s="215">
        <f t="shared" si="324"/>
        <v>0</v>
      </c>
      <c r="BL60" s="215">
        <f t="shared" si="324"/>
        <v>0</v>
      </c>
      <c r="BM60" s="215">
        <f t="shared" si="324"/>
        <v>0</v>
      </c>
      <c r="BN60" s="215">
        <f t="shared" si="324"/>
        <v>0</v>
      </c>
      <c r="BO60" s="215">
        <f t="shared" si="324"/>
        <v>0</v>
      </c>
      <c r="BP60" s="215">
        <f t="shared" si="324"/>
        <v>0</v>
      </c>
      <c r="BQ60" s="215">
        <f t="shared" si="324"/>
        <v>0</v>
      </c>
      <c r="BR60" s="215">
        <f t="shared" ref="BR60:CS60" si="325">SUM(BR58:BR59)</f>
        <v>0</v>
      </c>
      <c r="BS60" s="215">
        <f t="shared" si="325"/>
        <v>0</v>
      </c>
      <c r="BT60" s="215">
        <f t="shared" si="325"/>
        <v>0</v>
      </c>
      <c r="BU60" s="215">
        <f t="shared" si="325"/>
        <v>0</v>
      </c>
      <c r="BV60" s="215">
        <f t="shared" si="325"/>
        <v>0</v>
      </c>
      <c r="BW60" s="215">
        <f t="shared" si="325"/>
        <v>0</v>
      </c>
      <c r="BX60" s="215">
        <f t="shared" si="325"/>
        <v>0</v>
      </c>
      <c r="BY60" s="215">
        <f t="shared" si="325"/>
        <v>0</v>
      </c>
      <c r="BZ60" s="215">
        <f t="shared" si="325"/>
        <v>0</v>
      </c>
      <c r="CA60" s="215">
        <f t="shared" si="325"/>
        <v>0</v>
      </c>
      <c r="CB60" s="215">
        <f t="shared" si="325"/>
        <v>0</v>
      </c>
      <c r="CC60" s="215">
        <f t="shared" si="325"/>
        <v>0</v>
      </c>
      <c r="CD60" s="215">
        <f t="shared" si="325"/>
        <v>0</v>
      </c>
      <c r="CE60" s="215">
        <f t="shared" si="325"/>
        <v>0</v>
      </c>
      <c r="CF60" s="215">
        <f t="shared" si="325"/>
        <v>0</v>
      </c>
      <c r="CG60" s="215">
        <f t="shared" si="325"/>
        <v>0</v>
      </c>
      <c r="CH60" s="215">
        <f t="shared" si="325"/>
        <v>0</v>
      </c>
      <c r="CI60" s="215">
        <f t="shared" si="325"/>
        <v>0</v>
      </c>
      <c r="CJ60" s="215">
        <f t="shared" si="325"/>
        <v>0</v>
      </c>
      <c r="CK60" s="215">
        <f t="shared" si="325"/>
        <v>0</v>
      </c>
      <c r="CL60" s="215">
        <f t="shared" si="325"/>
        <v>0</v>
      </c>
      <c r="CM60" s="215">
        <f t="shared" si="325"/>
        <v>0</v>
      </c>
      <c r="CN60" s="215">
        <f t="shared" si="325"/>
        <v>0</v>
      </c>
      <c r="CO60" s="215">
        <f t="shared" si="325"/>
        <v>0</v>
      </c>
      <c r="CP60" s="215">
        <f t="shared" si="325"/>
        <v>0</v>
      </c>
      <c r="CQ60" s="215">
        <f t="shared" si="325"/>
        <v>0</v>
      </c>
      <c r="CR60" s="215">
        <f t="shared" si="325"/>
        <v>0</v>
      </c>
      <c r="CS60" s="215">
        <f t="shared" si="325"/>
        <v>0</v>
      </c>
      <c r="CT60" s="215">
        <f>CT59+CT58</f>
        <v>0</v>
      </c>
      <c r="CU60" s="215">
        <f t="shared" ref="CU60:DI60" si="326">CU59+CU58</f>
        <v>0</v>
      </c>
      <c r="CV60" s="215">
        <f t="shared" si="326"/>
        <v>0</v>
      </c>
      <c r="CW60" s="215">
        <f t="shared" si="326"/>
        <v>0</v>
      </c>
      <c r="CX60" s="215">
        <f t="shared" si="326"/>
        <v>0</v>
      </c>
      <c r="CY60" s="215">
        <f t="shared" si="326"/>
        <v>0</v>
      </c>
      <c r="CZ60" s="215">
        <f t="shared" si="326"/>
        <v>0</v>
      </c>
      <c r="DA60" s="215">
        <f t="shared" si="326"/>
        <v>0</v>
      </c>
      <c r="DB60" s="215">
        <f t="shared" si="326"/>
        <v>0</v>
      </c>
      <c r="DC60" s="215">
        <f t="shared" si="326"/>
        <v>0</v>
      </c>
      <c r="DD60" s="215">
        <f t="shared" si="326"/>
        <v>0</v>
      </c>
      <c r="DE60" s="215">
        <f t="shared" si="326"/>
        <v>0</v>
      </c>
      <c r="DF60" s="215">
        <f t="shared" si="326"/>
        <v>0</v>
      </c>
      <c r="DG60" s="215">
        <f t="shared" si="326"/>
        <v>0</v>
      </c>
      <c r="DH60" s="215">
        <f t="shared" si="326"/>
        <v>0</v>
      </c>
      <c r="DI60" s="215">
        <f t="shared" si="326"/>
        <v>0</v>
      </c>
      <c r="DJ60" s="215">
        <f t="shared" ref="DJ60:FU60" si="327">SUM(DJ58:DJ59)</f>
        <v>0</v>
      </c>
      <c r="DK60" s="215">
        <f t="shared" si="327"/>
        <v>0</v>
      </c>
      <c r="DL60" s="215">
        <f t="shared" si="327"/>
        <v>0</v>
      </c>
      <c r="DM60" s="215">
        <f t="shared" si="327"/>
        <v>0</v>
      </c>
      <c r="DN60" s="215">
        <f t="shared" si="327"/>
        <v>0</v>
      </c>
      <c r="DO60" s="215">
        <f t="shared" si="327"/>
        <v>0</v>
      </c>
      <c r="DP60" s="215">
        <f t="shared" si="327"/>
        <v>0</v>
      </c>
      <c r="DQ60" s="215">
        <f t="shared" si="327"/>
        <v>0</v>
      </c>
      <c r="DR60" s="215">
        <f t="shared" si="327"/>
        <v>0</v>
      </c>
      <c r="DS60" s="215">
        <f t="shared" si="327"/>
        <v>0</v>
      </c>
      <c r="DT60" s="215">
        <f t="shared" si="327"/>
        <v>0</v>
      </c>
      <c r="DU60" s="215">
        <f t="shared" si="327"/>
        <v>0</v>
      </c>
      <c r="DV60" s="215">
        <f t="shared" si="327"/>
        <v>0</v>
      </c>
      <c r="DW60" s="215">
        <f t="shared" si="327"/>
        <v>0</v>
      </c>
      <c r="DX60" s="215">
        <f t="shared" si="327"/>
        <v>0</v>
      </c>
      <c r="DY60" s="215">
        <f t="shared" si="327"/>
        <v>0</v>
      </c>
      <c r="DZ60" s="215">
        <f t="shared" si="327"/>
        <v>0</v>
      </c>
      <c r="EA60" s="215">
        <f t="shared" si="327"/>
        <v>0</v>
      </c>
      <c r="EB60" s="215">
        <f t="shared" si="327"/>
        <v>0</v>
      </c>
      <c r="EC60" s="215">
        <f t="shared" si="327"/>
        <v>0</v>
      </c>
      <c r="ED60" s="215">
        <f t="shared" si="327"/>
        <v>0</v>
      </c>
      <c r="EE60" s="215">
        <f t="shared" si="327"/>
        <v>0</v>
      </c>
      <c r="EF60" s="215">
        <f t="shared" si="327"/>
        <v>0</v>
      </c>
      <c r="EG60" s="215">
        <f t="shared" si="327"/>
        <v>0</v>
      </c>
      <c r="EH60" s="215">
        <f t="shared" si="327"/>
        <v>0</v>
      </c>
      <c r="EI60" s="215">
        <f t="shared" si="327"/>
        <v>7</v>
      </c>
      <c r="EJ60" s="215">
        <f t="shared" si="327"/>
        <v>7</v>
      </c>
      <c r="EK60" s="215">
        <f t="shared" si="327"/>
        <v>10</v>
      </c>
      <c r="EL60" s="215">
        <f t="shared" si="327"/>
        <v>10</v>
      </c>
      <c r="EM60" s="215">
        <f t="shared" si="327"/>
        <v>0</v>
      </c>
      <c r="EN60" s="215">
        <f t="shared" si="327"/>
        <v>0</v>
      </c>
      <c r="EO60" s="215">
        <f t="shared" si="327"/>
        <v>0</v>
      </c>
      <c r="EP60" s="215">
        <f t="shared" si="327"/>
        <v>0</v>
      </c>
      <c r="EQ60" s="215">
        <f t="shared" si="327"/>
        <v>0</v>
      </c>
      <c r="ER60" s="215">
        <f t="shared" si="327"/>
        <v>0</v>
      </c>
      <c r="ES60" s="215">
        <f t="shared" si="327"/>
        <v>0</v>
      </c>
      <c r="ET60" s="215">
        <f t="shared" si="327"/>
        <v>0</v>
      </c>
      <c r="EU60" s="215">
        <f t="shared" si="327"/>
        <v>0</v>
      </c>
      <c r="EV60" s="215">
        <f t="shared" si="327"/>
        <v>0</v>
      </c>
      <c r="EW60" s="215">
        <f t="shared" si="327"/>
        <v>0</v>
      </c>
      <c r="EX60" s="215">
        <f t="shared" si="327"/>
        <v>0</v>
      </c>
      <c r="EY60" s="215">
        <f t="shared" si="327"/>
        <v>0</v>
      </c>
      <c r="EZ60" s="215">
        <f t="shared" si="327"/>
        <v>0</v>
      </c>
      <c r="FA60" s="215">
        <f t="shared" si="327"/>
        <v>0</v>
      </c>
      <c r="FB60" s="215">
        <f t="shared" si="327"/>
        <v>0</v>
      </c>
      <c r="FC60" s="215">
        <f t="shared" si="327"/>
        <v>0</v>
      </c>
      <c r="FD60" s="215">
        <f t="shared" si="327"/>
        <v>0</v>
      </c>
      <c r="FE60" s="215">
        <f t="shared" si="327"/>
        <v>0</v>
      </c>
      <c r="FF60" s="215">
        <f t="shared" si="327"/>
        <v>0</v>
      </c>
      <c r="FG60" s="215">
        <f t="shared" si="327"/>
        <v>0</v>
      </c>
      <c r="FH60" s="215">
        <f t="shared" si="327"/>
        <v>0</v>
      </c>
      <c r="FI60" s="215">
        <f t="shared" si="327"/>
        <v>0</v>
      </c>
      <c r="FJ60" s="215">
        <f t="shared" si="327"/>
        <v>0</v>
      </c>
      <c r="FK60" s="215">
        <f t="shared" si="327"/>
        <v>0</v>
      </c>
      <c r="FL60" s="215">
        <f t="shared" si="327"/>
        <v>0</v>
      </c>
      <c r="FM60" s="215">
        <f t="shared" si="327"/>
        <v>0</v>
      </c>
      <c r="FN60" s="215">
        <f t="shared" si="327"/>
        <v>0</v>
      </c>
      <c r="FO60" s="215">
        <f t="shared" si="327"/>
        <v>0</v>
      </c>
      <c r="FP60" s="215">
        <f t="shared" si="327"/>
        <v>0</v>
      </c>
      <c r="FQ60" s="215">
        <f t="shared" si="327"/>
        <v>0</v>
      </c>
      <c r="FR60" s="215">
        <f t="shared" si="327"/>
        <v>0</v>
      </c>
      <c r="FS60" s="215">
        <f t="shared" si="327"/>
        <v>0</v>
      </c>
      <c r="FT60" s="215">
        <f t="shared" si="327"/>
        <v>0</v>
      </c>
      <c r="FU60" s="215">
        <f t="shared" si="327"/>
        <v>0</v>
      </c>
      <c r="FV60" s="215">
        <f t="shared" ref="FV60:IG60" si="328">SUM(FV58:FV59)</f>
        <v>0</v>
      </c>
      <c r="FW60" s="215">
        <f t="shared" si="328"/>
        <v>0</v>
      </c>
      <c r="FX60" s="215">
        <f t="shared" si="328"/>
        <v>0</v>
      </c>
      <c r="FY60" s="215">
        <f t="shared" si="328"/>
        <v>0</v>
      </c>
      <c r="FZ60" s="215">
        <f t="shared" si="328"/>
        <v>0</v>
      </c>
      <c r="GA60" s="215">
        <f t="shared" si="328"/>
        <v>0</v>
      </c>
      <c r="GB60" s="215">
        <f t="shared" si="328"/>
        <v>0</v>
      </c>
      <c r="GC60" s="215">
        <f t="shared" si="328"/>
        <v>0</v>
      </c>
      <c r="GD60" s="215">
        <f t="shared" si="328"/>
        <v>0</v>
      </c>
      <c r="GE60" s="215">
        <f t="shared" si="328"/>
        <v>0</v>
      </c>
      <c r="GF60" s="215">
        <f t="shared" si="328"/>
        <v>0</v>
      </c>
      <c r="GG60" s="215">
        <f t="shared" si="328"/>
        <v>0</v>
      </c>
      <c r="GH60" s="215">
        <f t="shared" si="328"/>
        <v>0</v>
      </c>
      <c r="GI60" s="215">
        <f t="shared" si="328"/>
        <v>0</v>
      </c>
      <c r="GJ60" s="215">
        <f t="shared" si="328"/>
        <v>0</v>
      </c>
      <c r="GK60" s="215">
        <f t="shared" si="328"/>
        <v>0</v>
      </c>
      <c r="GL60" s="215">
        <f t="shared" si="328"/>
        <v>0</v>
      </c>
      <c r="GM60" s="215">
        <f t="shared" si="328"/>
        <v>0</v>
      </c>
      <c r="GN60" s="215">
        <f t="shared" si="328"/>
        <v>0</v>
      </c>
      <c r="GO60" s="215">
        <f t="shared" si="328"/>
        <v>0</v>
      </c>
      <c r="GP60" s="215">
        <f t="shared" si="328"/>
        <v>0</v>
      </c>
      <c r="GQ60" s="215">
        <f t="shared" si="328"/>
        <v>0</v>
      </c>
      <c r="GR60" s="215">
        <f t="shared" si="328"/>
        <v>0</v>
      </c>
      <c r="GS60" s="215">
        <f t="shared" si="328"/>
        <v>0</v>
      </c>
      <c r="GT60" s="215">
        <f t="shared" si="328"/>
        <v>0</v>
      </c>
      <c r="GU60" s="215">
        <f t="shared" si="328"/>
        <v>0</v>
      </c>
      <c r="GV60" s="215">
        <f t="shared" si="328"/>
        <v>0</v>
      </c>
      <c r="GW60" s="215">
        <f t="shared" si="328"/>
        <v>0</v>
      </c>
      <c r="GX60" s="215">
        <f t="shared" si="328"/>
        <v>0</v>
      </c>
      <c r="GY60" s="215">
        <f t="shared" si="328"/>
        <v>0</v>
      </c>
      <c r="GZ60" s="215">
        <f t="shared" si="328"/>
        <v>0</v>
      </c>
      <c r="HA60" s="215">
        <f t="shared" si="328"/>
        <v>0</v>
      </c>
      <c r="HB60" s="215">
        <f t="shared" si="328"/>
        <v>0</v>
      </c>
      <c r="HC60" s="215">
        <f t="shared" si="328"/>
        <v>0</v>
      </c>
      <c r="HD60" s="215">
        <f t="shared" si="328"/>
        <v>0</v>
      </c>
      <c r="HE60" s="215">
        <f t="shared" si="328"/>
        <v>0</v>
      </c>
      <c r="HF60" s="215">
        <f t="shared" si="328"/>
        <v>0</v>
      </c>
      <c r="HG60" s="215">
        <f t="shared" si="328"/>
        <v>0</v>
      </c>
      <c r="HH60" s="215">
        <f t="shared" si="328"/>
        <v>0</v>
      </c>
      <c r="HI60" s="215">
        <f t="shared" si="328"/>
        <v>0</v>
      </c>
      <c r="HJ60" s="215">
        <f t="shared" si="328"/>
        <v>0</v>
      </c>
      <c r="HK60" s="215">
        <f t="shared" si="328"/>
        <v>0</v>
      </c>
      <c r="HL60" s="215">
        <f t="shared" si="328"/>
        <v>0</v>
      </c>
      <c r="HM60" s="215">
        <f t="shared" si="328"/>
        <v>0</v>
      </c>
      <c r="HN60" s="215">
        <f t="shared" si="328"/>
        <v>0</v>
      </c>
      <c r="HO60" s="215">
        <f t="shared" si="328"/>
        <v>0</v>
      </c>
      <c r="HP60" s="215">
        <f t="shared" si="328"/>
        <v>0</v>
      </c>
      <c r="HQ60" s="215">
        <f t="shared" si="328"/>
        <v>0</v>
      </c>
      <c r="HR60" s="215">
        <f t="shared" si="328"/>
        <v>0</v>
      </c>
      <c r="HS60" s="215">
        <f t="shared" si="328"/>
        <v>0</v>
      </c>
      <c r="HT60" s="215">
        <f t="shared" si="328"/>
        <v>0</v>
      </c>
      <c r="HU60" s="215">
        <f t="shared" si="328"/>
        <v>0</v>
      </c>
      <c r="HV60" s="215">
        <f t="shared" si="328"/>
        <v>0</v>
      </c>
      <c r="HW60" s="215">
        <f t="shared" si="328"/>
        <v>0</v>
      </c>
      <c r="HX60" s="215">
        <f t="shared" si="328"/>
        <v>0</v>
      </c>
      <c r="HY60" s="215">
        <f t="shared" si="328"/>
        <v>0</v>
      </c>
      <c r="HZ60" s="215">
        <f t="shared" si="328"/>
        <v>0</v>
      </c>
      <c r="IA60" s="215">
        <f t="shared" si="328"/>
        <v>0</v>
      </c>
      <c r="IB60" s="215">
        <f t="shared" si="328"/>
        <v>0</v>
      </c>
      <c r="IC60" s="215">
        <f t="shared" si="328"/>
        <v>0</v>
      </c>
      <c r="ID60" s="215">
        <f t="shared" si="328"/>
        <v>0</v>
      </c>
      <c r="IE60" s="215">
        <f t="shared" si="328"/>
        <v>0</v>
      </c>
      <c r="IF60" s="215">
        <f t="shared" si="328"/>
        <v>0</v>
      </c>
      <c r="IG60" s="215">
        <f t="shared" si="328"/>
        <v>0</v>
      </c>
      <c r="IH60" s="215">
        <f t="shared" ref="IH60:JS60" si="329">SUM(IH58:IH59)</f>
        <v>0</v>
      </c>
      <c r="II60" s="215">
        <f t="shared" si="329"/>
        <v>0</v>
      </c>
      <c r="IJ60" s="215">
        <f t="shared" si="329"/>
        <v>0</v>
      </c>
      <c r="IK60" s="215">
        <f t="shared" si="329"/>
        <v>0</v>
      </c>
      <c r="IL60" s="215">
        <f t="shared" si="329"/>
        <v>0</v>
      </c>
      <c r="IM60" s="215">
        <f t="shared" si="329"/>
        <v>0</v>
      </c>
      <c r="IN60" s="215">
        <f t="shared" si="329"/>
        <v>0</v>
      </c>
      <c r="IO60" s="215">
        <f t="shared" si="329"/>
        <v>0</v>
      </c>
      <c r="IP60" s="215">
        <f t="shared" si="329"/>
        <v>0</v>
      </c>
      <c r="IQ60" s="215">
        <f t="shared" si="329"/>
        <v>0</v>
      </c>
      <c r="IR60" s="215">
        <f t="shared" si="329"/>
        <v>0</v>
      </c>
      <c r="IS60" s="215">
        <f t="shared" si="329"/>
        <v>0</v>
      </c>
      <c r="IT60" s="215">
        <f t="shared" si="329"/>
        <v>0</v>
      </c>
      <c r="IU60" s="215">
        <f t="shared" si="329"/>
        <v>0</v>
      </c>
      <c r="IV60" s="215">
        <f t="shared" si="329"/>
        <v>0</v>
      </c>
      <c r="IW60" s="215">
        <f t="shared" si="329"/>
        <v>0</v>
      </c>
      <c r="IX60" s="215">
        <f t="shared" si="329"/>
        <v>0</v>
      </c>
      <c r="IY60" s="215">
        <f t="shared" si="329"/>
        <v>0</v>
      </c>
      <c r="IZ60" s="215">
        <f t="shared" si="329"/>
        <v>0</v>
      </c>
      <c r="JA60" s="215">
        <f t="shared" si="329"/>
        <v>0</v>
      </c>
      <c r="JB60" s="215">
        <f t="shared" si="329"/>
        <v>0</v>
      </c>
      <c r="JC60" s="215">
        <f t="shared" si="329"/>
        <v>0</v>
      </c>
      <c r="JD60" s="215">
        <f t="shared" si="329"/>
        <v>0</v>
      </c>
      <c r="JE60" s="215">
        <f t="shared" si="329"/>
        <v>0</v>
      </c>
      <c r="JF60" s="215">
        <f t="shared" si="329"/>
        <v>0</v>
      </c>
      <c r="JG60" s="215">
        <f t="shared" si="329"/>
        <v>0</v>
      </c>
      <c r="JH60" s="215">
        <f t="shared" si="329"/>
        <v>0</v>
      </c>
      <c r="JI60" s="215">
        <f t="shared" si="329"/>
        <v>0</v>
      </c>
      <c r="JJ60" s="215">
        <f t="shared" si="329"/>
        <v>0</v>
      </c>
      <c r="JK60" s="215">
        <f t="shared" si="329"/>
        <v>0</v>
      </c>
      <c r="JL60" s="215">
        <f t="shared" si="329"/>
        <v>0</v>
      </c>
      <c r="JM60" s="215">
        <f t="shared" si="329"/>
        <v>0</v>
      </c>
      <c r="JN60" s="215">
        <f t="shared" si="329"/>
        <v>0</v>
      </c>
      <c r="JO60" s="215">
        <f t="shared" si="329"/>
        <v>0</v>
      </c>
      <c r="JP60" s="215">
        <f t="shared" si="329"/>
        <v>0</v>
      </c>
      <c r="JQ60" s="215">
        <f t="shared" si="329"/>
        <v>0</v>
      </c>
      <c r="JR60" s="215">
        <f t="shared" si="329"/>
        <v>0</v>
      </c>
      <c r="JS60" s="258">
        <f t="shared" si="329"/>
        <v>0</v>
      </c>
    </row>
    <row r="61" spans="2:279">
      <c r="B61" s="253"/>
      <c r="C61" s="460"/>
      <c r="D61" s="460"/>
      <c r="JS61" s="259"/>
    </row>
    <row r="62" spans="2:279">
      <c r="B62" s="253"/>
      <c r="C62" s="460"/>
      <c r="D62" s="460"/>
      <c r="JS62" s="259"/>
    </row>
    <row r="63" spans="2:279">
      <c r="B63" s="253"/>
      <c r="C63" s="460"/>
      <c r="D63" s="460"/>
      <c r="JS63" s="259"/>
    </row>
    <row r="64" spans="2:279">
      <c r="B64" s="253"/>
      <c r="C64" s="460"/>
      <c r="D64" s="460"/>
      <c r="JS64" s="259"/>
    </row>
    <row r="65" spans="2:279" ht="15" thickBot="1">
      <c r="B65" s="253"/>
      <c r="JS65" s="259"/>
    </row>
    <row r="66" spans="2:279" ht="15" thickBot="1">
      <c r="B66" s="48" t="s">
        <v>336</v>
      </c>
      <c r="C66" s="50" t="s">
        <v>156</v>
      </c>
      <c r="D66" s="477"/>
      <c r="E66" s="48" t="s">
        <v>4</v>
      </c>
      <c r="F66" s="216">
        <f t="shared" ref="F66:BQ66" si="330">SUM(F67:F99)</f>
        <v>0</v>
      </c>
      <c r="G66" s="216">
        <f t="shared" si="330"/>
        <v>2</v>
      </c>
      <c r="H66" s="216">
        <f t="shared" si="330"/>
        <v>2</v>
      </c>
      <c r="I66" s="216">
        <f t="shared" si="330"/>
        <v>2</v>
      </c>
      <c r="J66" s="216">
        <f t="shared" si="330"/>
        <v>4</v>
      </c>
      <c r="K66" s="216">
        <f t="shared" si="330"/>
        <v>4</v>
      </c>
      <c r="L66" s="216">
        <f t="shared" si="330"/>
        <v>4</v>
      </c>
      <c r="M66" s="216">
        <f t="shared" si="330"/>
        <v>5</v>
      </c>
      <c r="N66" s="216">
        <f t="shared" si="330"/>
        <v>5</v>
      </c>
      <c r="O66" s="216">
        <f t="shared" si="330"/>
        <v>4</v>
      </c>
      <c r="P66" s="216">
        <f t="shared" si="330"/>
        <v>3</v>
      </c>
      <c r="Q66" s="216">
        <f t="shared" si="330"/>
        <v>2</v>
      </c>
      <c r="R66" s="216">
        <f t="shared" si="330"/>
        <v>2</v>
      </c>
      <c r="S66" s="216">
        <f t="shared" si="330"/>
        <v>2</v>
      </c>
      <c r="T66" s="216">
        <f t="shared" si="330"/>
        <v>3</v>
      </c>
      <c r="U66" s="216">
        <f t="shared" si="330"/>
        <v>3</v>
      </c>
      <c r="V66" s="216">
        <f t="shared" si="330"/>
        <v>4</v>
      </c>
      <c r="W66" s="216">
        <f t="shared" si="330"/>
        <v>4</v>
      </c>
      <c r="X66" s="216">
        <f t="shared" si="330"/>
        <v>4</v>
      </c>
      <c r="Y66" s="216">
        <f t="shared" si="330"/>
        <v>6</v>
      </c>
      <c r="Z66" s="216">
        <f t="shared" si="330"/>
        <v>6</v>
      </c>
      <c r="AA66" s="216">
        <f t="shared" si="330"/>
        <v>4</v>
      </c>
      <c r="AB66" s="216">
        <f t="shared" si="330"/>
        <v>4</v>
      </c>
      <c r="AC66" s="216">
        <f t="shared" si="330"/>
        <v>4</v>
      </c>
      <c r="AD66" s="216">
        <f t="shared" si="330"/>
        <v>4</v>
      </c>
      <c r="AE66" s="216">
        <f t="shared" si="330"/>
        <v>4</v>
      </c>
      <c r="AF66" s="216">
        <f t="shared" si="330"/>
        <v>4</v>
      </c>
      <c r="AG66" s="216">
        <f t="shared" si="330"/>
        <v>4</v>
      </c>
      <c r="AH66" s="216">
        <f t="shared" si="330"/>
        <v>4</v>
      </c>
      <c r="AI66" s="216">
        <f t="shared" si="330"/>
        <v>5</v>
      </c>
      <c r="AJ66" s="216">
        <f t="shared" si="330"/>
        <v>4</v>
      </c>
      <c r="AK66" s="216">
        <f t="shared" si="330"/>
        <v>4</v>
      </c>
      <c r="AL66" s="216">
        <f t="shared" si="330"/>
        <v>4</v>
      </c>
      <c r="AM66" s="216">
        <f t="shared" si="330"/>
        <v>4</v>
      </c>
      <c r="AN66" s="216">
        <f t="shared" si="330"/>
        <v>4</v>
      </c>
      <c r="AO66" s="216">
        <f t="shared" si="330"/>
        <v>4</v>
      </c>
      <c r="AP66" s="216">
        <f t="shared" si="330"/>
        <v>4</v>
      </c>
      <c r="AQ66" s="216">
        <f t="shared" si="330"/>
        <v>1</v>
      </c>
      <c r="AR66" s="216">
        <f t="shared" si="330"/>
        <v>1</v>
      </c>
      <c r="AS66" s="216">
        <f t="shared" si="330"/>
        <v>4</v>
      </c>
      <c r="AT66" s="216">
        <f t="shared" si="330"/>
        <v>4</v>
      </c>
      <c r="AU66" s="216">
        <f t="shared" si="330"/>
        <v>4</v>
      </c>
      <c r="AV66" s="216">
        <f t="shared" si="330"/>
        <v>4</v>
      </c>
      <c r="AW66" s="216">
        <f t="shared" si="330"/>
        <v>5</v>
      </c>
      <c r="AX66" s="216">
        <f t="shared" si="330"/>
        <v>5</v>
      </c>
      <c r="AY66" s="216">
        <f t="shared" si="330"/>
        <v>5</v>
      </c>
      <c r="AZ66" s="216">
        <f t="shared" si="330"/>
        <v>4</v>
      </c>
      <c r="BA66" s="216">
        <f t="shared" si="330"/>
        <v>4</v>
      </c>
      <c r="BB66" s="216">
        <f t="shared" si="330"/>
        <v>4</v>
      </c>
      <c r="BC66" s="216">
        <f t="shared" si="330"/>
        <v>4</v>
      </c>
      <c r="BD66" s="216">
        <f t="shared" si="330"/>
        <v>4</v>
      </c>
      <c r="BE66" s="216">
        <f t="shared" si="330"/>
        <v>4</v>
      </c>
      <c r="BF66" s="216">
        <f t="shared" si="330"/>
        <v>4</v>
      </c>
      <c r="BG66" s="216">
        <f t="shared" si="330"/>
        <v>5</v>
      </c>
      <c r="BH66" s="216">
        <f t="shared" si="330"/>
        <v>7</v>
      </c>
      <c r="BI66" s="216">
        <f t="shared" si="330"/>
        <v>7</v>
      </c>
      <c r="BJ66" s="216">
        <f t="shared" si="330"/>
        <v>7</v>
      </c>
      <c r="BK66" s="216">
        <f t="shared" si="330"/>
        <v>7</v>
      </c>
      <c r="BL66" s="216">
        <f t="shared" si="330"/>
        <v>7</v>
      </c>
      <c r="BM66" s="216">
        <f t="shared" si="330"/>
        <v>7</v>
      </c>
      <c r="BN66" s="216">
        <f t="shared" si="330"/>
        <v>7</v>
      </c>
      <c r="BO66" s="216">
        <f t="shared" si="330"/>
        <v>7</v>
      </c>
      <c r="BP66" s="216">
        <f t="shared" si="330"/>
        <v>7</v>
      </c>
      <c r="BQ66" s="216">
        <f t="shared" si="330"/>
        <v>8</v>
      </c>
      <c r="BR66" s="216">
        <f t="shared" ref="BR66:CT66" si="331">SUM(BR67:BR99)</f>
        <v>7</v>
      </c>
      <c r="BS66" s="216">
        <f t="shared" si="331"/>
        <v>6</v>
      </c>
      <c r="BT66" s="216">
        <f t="shared" si="331"/>
        <v>6</v>
      </c>
      <c r="BU66" s="216">
        <f t="shared" si="331"/>
        <v>6</v>
      </c>
      <c r="BV66" s="216">
        <f t="shared" si="331"/>
        <v>6</v>
      </c>
      <c r="BW66" s="216">
        <f t="shared" si="331"/>
        <v>6</v>
      </c>
      <c r="BX66" s="216">
        <f t="shared" si="331"/>
        <v>6</v>
      </c>
      <c r="BY66" s="216">
        <f t="shared" si="331"/>
        <v>6</v>
      </c>
      <c r="BZ66" s="216">
        <f t="shared" si="331"/>
        <v>6</v>
      </c>
      <c r="CA66" s="216">
        <f t="shared" si="331"/>
        <v>5</v>
      </c>
      <c r="CB66" s="216">
        <f t="shared" si="331"/>
        <v>5</v>
      </c>
      <c r="CC66" s="216">
        <f t="shared" si="331"/>
        <v>6</v>
      </c>
      <c r="CD66" s="216">
        <f t="shared" si="331"/>
        <v>6</v>
      </c>
      <c r="CE66" s="216">
        <f t="shared" si="331"/>
        <v>6</v>
      </c>
      <c r="CF66" s="216">
        <f t="shared" si="331"/>
        <v>6</v>
      </c>
      <c r="CG66" s="216">
        <f t="shared" si="331"/>
        <v>6</v>
      </c>
      <c r="CH66" s="216">
        <f t="shared" si="331"/>
        <v>6</v>
      </c>
      <c r="CI66" s="216">
        <f t="shared" si="331"/>
        <v>6</v>
      </c>
      <c r="CJ66" s="216">
        <f t="shared" si="331"/>
        <v>6</v>
      </c>
      <c r="CK66" s="216">
        <f t="shared" si="331"/>
        <v>6</v>
      </c>
      <c r="CL66" s="216">
        <f t="shared" si="331"/>
        <v>6</v>
      </c>
      <c r="CM66" s="216">
        <f t="shared" si="331"/>
        <v>6</v>
      </c>
      <c r="CN66" s="216">
        <f t="shared" si="331"/>
        <v>6</v>
      </c>
      <c r="CO66" s="216">
        <f t="shared" si="331"/>
        <v>6</v>
      </c>
      <c r="CP66" s="216">
        <f t="shared" si="331"/>
        <v>6</v>
      </c>
      <c r="CQ66" s="216">
        <f t="shared" si="331"/>
        <v>6</v>
      </c>
      <c r="CR66" s="216">
        <f t="shared" si="331"/>
        <v>6</v>
      </c>
      <c r="CS66" s="216">
        <f t="shared" si="331"/>
        <v>6</v>
      </c>
      <c r="CT66" s="216">
        <f t="shared" si="331"/>
        <v>6</v>
      </c>
      <c r="CU66" s="216">
        <f>SUM(CU67:CU105)</f>
        <v>6</v>
      </c>
      <c r="CV66" s="216">
        <f t="shared" ref="CV66:DV66" si="332">SUM(CV67:CV105)</f>
        <v>7</v>
      </c>
      <c r="CW66" s="216">
        <f t="shared" si="332"/>
        <v>7</v>
      </c>
      <c r="CX66" s="216">
        <f t="shared" si="332"/>
        <v>8</v>
      </c>
      <c r="CY66" s="216">
        <f t="shared" si="332"/>
        <v>8</v>
      </c>
      <c r="CZ66" s="216">
        <f t="shared" si="332"/>
        <v>8</v>
      </c>
      <c r="DA66" s="216">
        <f t="shared" si="332"/>
        <v>8</v>
      </c>
      <c r="DB66" s="216">
        <f t="shared" si="332"/>
        <v>8</v>
      </c>
      <c r="DC66" s="216">
        <f t="shared" si="332"/>
        <v>8</v>
      </c>
      <c r="DD66" s="216">
        <f t="shared" si="332"/>
        <v>8</v>
      </c>
      <c r="DE66" s="216">
        <f t="shared" si="332"/>
        <v>9</v>
      </c>
      <c r="DF66" s="216">
        <f t="shared" si="332"/>
        <v>9</v>
      </c>
      <c r="DG66" s="216">
        <f t="shared" si="332"/>
        <v>9</v>
      </c>
      <c r="DH66" s="216">
        <f t="shared" si="332"/>
        <v>9</v>
      </c>
      <c r="DI66" s="216">
        <f t="shared" si="332"/>
        <v>9</v>
      </c>
      <c r="DJ66" s="216">
        <f t="shared" si="332"/>
        <v>0</v>
      </c>
      <c r="DK66" s="216">
        <f t="shared" si="332"/>
        <v>0</v>
      </c>
      <c r="DL66" s="216">
        <f t="shared" si="332"/>
        <v>1</v>
      </c>
      <c r="DM66" s="216">
        <f t="shared" si="332"/>
        <v>1</v>
      </c>
      <c r="DN66" s="216">
        <f t="shared" si="332"/>
        <v>1</v>
      </c>
      <c r="DO66" s="216">
        <f t="shared" si="332"/>
        <v>1</v>
      </c>
      <c r="DP66" s="216">
        <f t="shared" si="332"/>
        <v>3</v>
      </c>
      <c r="DQ66" s="216">
        <f t="shared" si="332"/>
        <v>3</v>
      </c>
      <c r="DR66" s="216">
        <f t="shared" si="332"/>
        <v>3</v>
      </c>
      <c r="DS66" s="216">
        <f t="shared" si="332"/>
        <v>6</v>
      </c>
      <c r="DT66" s="216">
        <f t="shared" si="332"/>
        <v>6</v>
      </c>
      <c r="DU66" s="216">
        <f t="shared" si="332"/>
        <v>6</v>
      </c>
      <c r="DV66" s="216">
        <f t="shared" si="332"/>
        <v>6</v>
      </c>
      <c r="DW66" s="216">
        <f>SUM(DW67:DW108)</f>
        <v>8</v>
      </c>
      <c r="DX66" s="216">
        <f t="shared" ref="DX66:EB66" si="333">SUM(DX67:DX108)</f>
        <v>9</v>
      </c>
      <c r="DY66" s="216">
        <f t="shared" si="333"/>
        <v>9</v>
      </c>
      <c r="DZ66" s="216">
        <f t="shared" si="333"/>
        <v>9</v>
      </c>
      <c r="EA66" s="216">
        <f t="shared" si="333"/>
        <v>9</v>
      </c>
      <c r="EB66" s="216">
        <f t="shared" si="333"/>
        <v>9</v>
      </c>
      <c r="EC66" s="216">
        <f>SUM(EC67:EC111)</f>
        <v>9</v>
      </c>
      <c r="ED66" s="216">
        <f t="shared" ref="ED66:FJ66" si="334">SUM(ED67:ED111)</f>
        <v>9</v>
      </c>
      <c r="EE66" s="216">
        <f t="shared" si="334"/>
        <v>9</v>
      </c>
      <c r="EF66" s="216">
        <f t="shared" si="334"/>
        <v>10</v>
      </c>
      <c r="EG66" s="216">
        <f t="shared" si="334"/>
        <v>10</v>
      </c>
      <c r="EH66" s="216">
        <f t="shared" si="334"/>
        <v>10</v>
      </c>
      <c r="EI66" s="216">
        <f t="shared" si="334"/>
        <v>10</v>
      </c>
      <c r="EJ66" s="216">
        <f t="shared" si="334"/>
        <v>10</v>
      </c>
      <c r="EK66" s="216">
        <f t="shared" si="334"/>
        <v>10</v>
      </c>
      <c r="EL66" s="216">
        <f t="shared" si="334"/>
        <v>10</v>
      </c>
      <c r="EM66" s="216">
        <f t="shared" si="334"/>
        <v>0</v>
      </c>
      <c r="EN66" s="216">
        <f t="shared" si="334"/>
        <v>0</v>
      </c>
      <c r="EO66" s="216">
        <f t="shared" si="334"/>
        <v>0</v>
      </c>
      <c r="EP66" s="216">
        <f t="shared" si="334"/>
        <v>0</v>
      </c>
      <c r="EQ66" s="216">
        <f t="shared" si="334"/>
        <v>0</v>
      </c>
      <c r="ER66" s="216">
        <f t="shared" si="334"/>
        <v>0</v>
      </c>
      <c r="ES66" s="216">
        <f t="shared" si="334"/>
        <v>0</v>
      </c>
      <c r="ET66" s="216">
        <f t="shared" si="334"/>
        <v>0</v>
      </c>
      <c r="EU66" s="216">
        <f t="shared" si="334"/>
        <v>0</v>
      </c>
      <c r="EV66" s="216">
        <f t="shared" si="334"/>
        <v>0</v>
      </c>
      <c r="EW66" s="216">
        <f t="shared" si="334"/>
        <v>0</v>
      </c>
      <c r="EX66" s="216">
        <f t="shared" si="334"/>
        <v>0</v>
      </c>
      <c r="EY66" s="216">
        <f t="shared" si="334"/>
        <v>0</v>
      </c>
      <c r="EZ66" s="216">
        <f t="shared" si="334"/>
        <v>0</v>
      </c>
      <c r="FA66" s="216">
        <f t="shared" si="334"/>
        <v>0</v>
      </c>
      <c r="FB66" s="216">
        <f t="shared" si="334"/>
        <v>0</v>
      </c>
      <c r="FC66" s="216">
        <f t="shared" si="334"/>
        <v>0</v>
      </c>
      <c r="FD66" s="216">
        <f t="shared" si="334"/>
        <v>0</v>
      </c>
      <c r="FE66" s="216">
        <f t="shared" si="334"/>
        <v>0</v>
      </c>
      <c r="FF66" s="216">
        <f t="shared" si="334"/>
        <v>0</v>
      </c>
      <c r="FG66" s="216">
        <f t="shared" si="334"/>
        <v>0</v>
      </c>
      <c r="FH66" s="216">
        <f t="shared" si="334"/>
        <v>0</v>
      </c>
      <c r="FI66" s="216">
        <f t="shared" si="334"/>
        <v>0</v>
      </c>
      <c r="FJ66" s="216">
        <f t="shared" si="334"/>
        <v>0</v>
      </c>
      <c r="FK66" s="216">
        <f t="shared" ref="FK66:GO66" si="335">SUM(FK67:FK72)</f>
        <v>0</v>
      </c>
      <c r="FL66" s="216">
        <f t="shared" si="335"/>
        <v>0</v>
      </c>
      <c r="FM66" s="216">
        <f t="shared" si="335"/>
        <v>0</v>
      </c>
      <c r="FN66" s="216">
        <f t="shared" si="335"/>
        <v>0</v>
      </c>
      <c r="FO66" s="216">
        <f t="shared" si="335"/>
        <v>0</v>
      </c>
      <c r="FP66" s="216">
        <f t="shared" si="335"/>
        <v>0</v>
      </c>
      <c r="FQ66" s="216">
        <f t="shared" si="335"/>
        <v>0</v>
      </c>
      <c r="FR66" s="216">
        <f t="shared" si="335"/>
        <v>0</v>
      </c>
      <c r="FS66" s="216">
        <f t="shared" si="335"/>
        <v>0</v>
      </c>
      <c r="FT66" s="216">
        <f t="shared" si="335"/>
        <v>0</v>
      </c>
      <c r="FU66" s="216">
        <f t="shared" si="335"/>
        <v>0</v>
      </c>
      <c r="FV66" s="216">
        <f t="shared" si="335"/>
        <v>0</v>
      </c>
      <c r="FW66" s="216">
        <f t="shared" si="335"/>
        <v>0</v>
      </c>
      <c r="FX66" s="216">
        <f t="shared" si="335"/>
        <v>0</v>
      </c>
      <c r="FY66" s="216">
        <f t="shared" si="335"/>
        <v>0</v>
      </c>
      <c r="FZ66" s="216">
        <f t="shared" si="335"/>
        <v>0</v>
      </c>
      <c r="GA66" s="216">
        <f t="shared" si="335"/>
        <v>0</v>
      </c>
      <c r="GB66" s="216">
        <f t="shared" si="335"/>
        <v>0</v>
      </c>
      <c r="GC66" s="216">
        <f t="shared" si="335"/>
        <v>0</v>
      </c>
      <c r="GD66" s="216">
        <f t="shared" si="335"/>
        <v>0</v>
      </c>
      <c r="GE66" s="216">
        <f t="shared" si="335"/>
        <v>0</v>
      </c>
      <c r="GF66" s="216">
        <f t="shared" si="335"/>
        <v>0</v>
      </c>
      <c r="GG66" s="216">
        <f t="shared" si="335"/>
        <v>0</v>
      </c>
      <c r="GH66" s="216">
        <f t="shared" si="335"/>
        <v>0</v>
      </c>
      <c r="GI66" s="216">
        <f t="shared" si="335"/>
        <v>0</v>
      </c>
      <c r="GJ66" s="216">
        <f t="shared" si="335"/>
        <v>0</v>
      </c>
      <c r="GK66" s="216">
        <f t="shared" si="335"/>
        <v>0</v>
      </c>
      <c r="GL66" s="216">
        <f t="shared" si="335"/>
        <v>0</v>
      </c>
      <c r="GM66" s="216">
        <f t="shared" si="335"/>
        <v>0</v>
      </c>
      <c r="GN66" s="216">
        <f t="shared" si="335"/>
        <v>0</v>
      </c>
      <c r="GO66" s="216">
        <f t="shared" si="335"/>
        <v>0</v>
      </c>
      <c r="GP66" s="216">
        <f t="shared" ref="GP66:JA66" si="336">SUM(GP67:GP72)</f>
        <v>0</v>
      </c>
      <c r="GQ66" s="216">
        <f t="shared" si="336"/>
        <v>0</v>
      </c>
      <c r="GR66" s="216">
        <f t="shared" si="336"/>
        <v>0</v>
      </c>
      <c r="GS66" s="216">
        <f t="shared" si="336"/>
        <v>0</v>
      </c>
      <c r="GT66" s="216">
        <f t="shared" si="336"/>
        <v>0</v>
      </c>
      <c r="GU66" s="216">
        <f t="shared" si="336"/>
        <v>0</v>
      </c>
      <c r="GV66" s="216">
        <f t="shared" si="336"/>
        <v>0</v>
      </c>
      <c r="GW66" s="216">
        <f t="shared" si="336"/>
        <v>0</v>
      </c>
      <c r="GX66" s="216">
        <f t="shared" si="336"/>
        <v>0</v>
      </c>
      <c r="GY66" s="216">
        <f t="shared" si="336"/>
        <v>0</v>
      </c>
      <c r="GZ66" s="216">
        <f t="shared" si="336"/>
        <v>0</v>
      </c>
      <c r="HA66" s="216">
        <f t="shared" si="336"/>
        <v>0</v>
      </c>
      <c r="HB66" s="216">
        <f t="shared" si="336"/>
        <v>0</v>
      </c>
      <c r="HC66" s="216">
        <f t="shared" si="336"/>
        <v>0</v>
      </c>
      <c r="HD66" s="216">
        <f t="shared" si="336"/>
        <v>0</v>
      </c>
      <c r="HE66" s="216">
        <f t="shared" si="336"/>
        <v>0</v>
      </c>
      <c r="HF66" s="216">
        <f t="shared" si="336"/>
        <v>0</v>
      </c>
      <c r="HG66" s="216">
        <f t="shared" si="336"/>
        <v>0</v>
      </c>
      <c r="HH66" s="216">
        <f t="shared" si="336"/>
        <v>0</v>
      </c>
      <c r="HI66" s="216">
        <f t="shared" si="336"/>
        <v>0</v>
      </c>
      <c r="HJ66" s="216">
        <f t="shared" si="336"/>
        <v>0</v>
      </c>
      <c r="HK66" s="216">
        <f t="shared" si="336"/>
        <v>0</v>
      </c>
      <c r="HL66" s="216">
        <f t="shared" si="336"/>
        <v>0</v>
      </c>
      <c r="HM66" s="216">
        <f t="shared" si="336"/>
        <v>0</v>
      </c>
      <c r="HN66" s="216">
        <f t="shared" si="336"/>
        <v>0</v>
      </c>
      <c r="HO66" s="216">
        <f t="shared" si="336"/>
        <v>0</v>
      </c>
      <c r="HP66" s="216">
        <f t="shared" si="336"/>
        <v>0</v>
      </c>
      <c r="HQ66" s="216">
        <f t="shared" si="336"/>
        <v>0</v>
      </c>
      <c r="HR66" s="216">
        <f t="shared" si="336"/>
        <v>0</v>
      </c>
      <c r="HS66" s="216">
        <f t="shared" si="336"/>
        <v>0</v>
      </c>
      <c r="HT66" s="216">
        <f t="shared" si="336"/>
        <v>0</v>
      </c>
      <c r="HU66" s="216">
        <f t="shared" si="336"/>
        <v>0</v>
      </c>
      <c r="HV66" s="216">
        <f t="shared" si="336"/>
        <v>0</v>
      </c>
      <c r="HW66" s="216">
        <f t="shared" si="336"/>
        <v>0</v>
      </c>
      <c r="HX66" s="216">
        <f t="shared" si="336"/>
        <v>0</v>
      </c>
      <c r="HY66" s="216">
        <f t="shared" si="336"/>
        <v>0</v>
      </c>
      <c r="HZ66" s="216">
        <f t="shared" si="336"/>
        <v>0</v>
      </c>
      <c r="IA66" s="216">
        <f t="shared" si="336"/>
        <v>0</v>
      </c>
      <c r="IB66" s="216">
        <f t="shared" si="336"/>
        <v>0</v>
      </c>
      <c r="IC66" s="216">
        <f t="shared" si="336"/>
        <v>0</v>
      </c>
      <c r="ID66" s="216">
        <f t="shared" si="336"/>
        <v>0</v>
      </c>
      <c r="IE66" s="216">
        <f t="shared" si="336"/>
        <v>0</v>
      </c>
      <c r="IF66" s="216">
        <f t="shared" si="336"/>
        <v>0</v>
      </c>
      <c r="IG66" s="216">
        <f t="shared" si="336"/>
        <v>0</v>
      </c>
      <c r="IH66" s="216">
        <f t="shared" si="336"/>
        <v>0</v>
      </c>
      <c r="II66" s="216">
        <f t="shared" si="336"/>
        <v>0</v>
      </c>
      <c r="IJ66" s="216">
        <f t="shared" si="336"/>
        <v>0</v>
      </c>
      <c r="IK66" s="216">
        <f t="shared" si="336"/>
        <v>0</v>
      </c>
      <c r="IL66" s="216">
        <f t="shared" si="336"/>
        <v>0</v>
      </c>
      <c r="IM66" s="216">
        <f t="shared" si="336"/>
        <v>0</v>
      </c>
      <c r="IN66" s="216">
        <f t="shared" si="336"/>
        <v>0</v>
      </c>
      <c r="IO66" s="216">
        <f t="shared" si="336"/>
        <v>0</v>
      </c>
      <c r="IP66" s="216">
        <f t="shared" si="336"/>
        <v>0</v>
      </c>
      <c r="IQ66" s="216">
        <f t="shared" si="336"/>
        <v>0</v>
      </c>
      <c r="IR66" s="216">
        <f t="shared" si="336"/>
        <v>0</v>
      </c>
      <c r="IS66" s="216">
        <f t="shared" si="336"/>
        <v>0</v>
      </c>
      <c r="IT66" s="216">
        <f t="shared" si="336"/>
        <v>0</v>
      </c>
      <c r="IU66" s="216">
        <f t="shared" si="336"/>
        <v>0</v>
      </c>
      <c r="IV66" s="216">
        <f t="shared" si="336"/>
        <v>0</v>
      </c>
      <c r="IW66" s="216">
        <f t="shared" si="336"/>
        <v>0</v>
      </c>
      <c r="IX66" s="216">
        <f t="shared" si="336"/>
        <v>0</v>
      </c>
      <c r="IY66" s="216">
        <f t="shared" si="336"/>
        <v>0</v>
      </c>
      <c r="IZ66" s="216">
        <f t="shared" si="336"/>
        <v>0</v>
      </c>
      <c r="JA66" s="216">
        <f t="shared" si="336"/>
        <v>0</v>
      </c>
      <c r="JB66" s="216">
        <f t="shared" ref="JB66:JS66" si="337">SUM(JB67:JB72)</f>
        <v>0</v>
      </c>
      <c r="JC66" s="216">
        <f t="shared" si="337"/>
        <v>0</v>
      </c>
      <c r="JD66" s="216">
        <f t="shared" si="337"/>
        <v>0</v>
      </c>
      <c r="JE66" s="216">
        <f t="shared" si="337"/>
        <v>0</v>
      </c>
      <c r="JF66" s="216">
        <f t="shared" si="337"/>
        <v>0</v>
      </c>
      <c r="JG66" s="216">
        <f t="shared" si="337"/>
        <v>0</v>
      </c>
      <c r="JH66" s="216">
        <f t="shared" si="337"/>
        <v>0</v>
      </c>
      <c r="JI66" s="216">
        <f t="shared" si="337"/>
        <v>0</v>
      </c>
      <c r="JJ66" s="216">
        <f t="shared" si="337"/>
        <v>0</v>
      </c>
      <c r="JK66" s="216">
        <f t="shared" si="337"/>
        <v>0</v>
      </c>
      <c r="JL66" s="216">
        <f t="shared" si="337"/>
        <v>0</v>
      </c>
      <c r="JM66" s="216">
        <f t="shared" si="337"/>
        <v>0</v>
      </c>
      <c r="JN66" s="216">
        <f t="shared" si="337"/>
        <v>0</v>
      </c>
      <c r="JO66" s="216">
        <f t="shared" si="337"/>
        <v>0</v>
      </c>
      <c r="JP66" s="216">
        <f t="shared" si="337"/>
        <v>0</v>
      </c>
      <c r="JQ66" s="216">
        <f t="shared" si="337"/>
        <v>0</v>
      </c>
      <c r="JR66" s="216">
        <f t="shared" si="337"/>
        <v>0</v>
      </c>
      <c r="JS66" s="260">
        <f t="shared" si="337"/>
        <v>0</v>
      </c>
    </row>
    <row r="67" spans="2:279">
      <c r="B67" s="1078">
        <v>1</v>
      </c>
      <c r="C67" s="1078" t="s">
        <v>332</v>
      </c>
      <c r="D67" s="471"/>
      <c r="E67" s="366" t="s">
        <v>337</v>
      </c>
      <c r="F67" s="213"/>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79"/>
      <c r="C68" s="1079"/>
      <c r="D68" s="472"/>
      <c r="E68" s="367" t="s">
        <v>338</v>
      </c>
      <c r="F68" s="210">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79"/>
      <c r="C69" s="1079"/>
      <c r="D69" s="472"/>
      <c r="E69" s="367" t="s">
        <v>339</v>
      </c>
      <c r="F69" s="210">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78">
        <v>2</v>
      </c>
      <c r="C70" s="1078" t="s">
        <v>334</v>
      </c>
      <c r="D70" s="471"/>
      <c r="E70" s="366" t="s">
        <v>337</v>
      </c>
      <c r="F70" s="213">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79"/>
      <c r="C71" s="1079"/>
      <c r="D71" s="472"/>
      <c r="E71" s="425" t="s">
        <v>339</v>
      </c>
      <c r="F71" s="210">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80"/>
      <c r="C72" s="1080"/>
      <c r="D72" s="473"/>
      <c r="E72" s="233" t="s">
        <v>338</v>
      </c>
      <c r="F72" s="210">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78">
        <v>3</v>
      </c>
      <c r="C73" s="1078" t="s">
        <v>335</v>
      </c>
      <c r="D73" s="471"/>
      <c r="E73" s="366" t="s">
        <v>337</v>
      </c>
      <c r="F73" s="213">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79"/>
      <c r="C74" s="1079"/>
      <c r="D74" s="472"/>
      <c r="E74" s="425" t="s">
        <v>339</v>
      </c>
      <c r="F74" s="210">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80"/>
      <c r="C75" s="1080"/>
      <c r="D75" s="473"/>
      <c r="E75" s="233" t="s">
        <v>338</v>
      </c>
      <c r="F75" s="210">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78">
        <v>4</v>
      </c>
      <c r="C76" s="1078" t="s">
        <v>378</v>
      </c>
      <c r="D76" s="471"/>
      <c r="E76" s="366" t="s">
        <v>337</v>
      </c>
      <c r="F76" s="213">
        <v>0</v>
      </c>
      <c r="G76" s="213">
        <v>0</v>
      </c>
      <c r="H76" s="213">
        <v>0</v>
      </c>
      <c r="I76" s="213">
        <v>0</v>
      </c>
      <c r="J76" s="213">
        <v>0</v>
      </c>
      <c r="K76" s="213">
        <v>0</v>
      </c>
      <c r="L76" s="213">
        <v>0</v>
      </c>
      <c r="M76" s="213">
        <v>0</v>
      </c>
      <c r="N76" s="213">
        <v>0</v>
      </c>
      <c r="O76" s="213">
        <v>0</v>
      </c>
      <c r="P76" s="213">
        <v>0</v>
      </c>
      <c r="Q76" s="213">
        <v>0</v>
      </c>
      <c r="R76" s="213">
        <v>0</v>
      </c>
      <c r="S76" s="213">
        <v>0</v>
      </c>
      <c r="T76" s="213">
        <v>0</v>
      </c>
      <c r="U76" s="213">
        <v>0</v>
      </c>
      <c r="V76" s="213">
        <v>0</v>
      </c>
      <c r="W76" s="213">
        <v>0</v>
      </c>
      <c r="X76" s="213">
        <v>0</v>
      </c>
      <c r="Y76" s="213">
        <v>0</v>
      </c>
      <c r="Z76" s="213">
        <v>0</v>
      </c>
      <c r="AA76" s="213">
        <v>0</v>
      </c>
      <c r="AB76" s="213">
        <v>0</v>
      </c>
      <c r="AC76" s="213">
        <v>0</v>
      </c>
      <c r="AD76" s="213">
        <v>0</v>
      </c>
      <c r="AE76" s="213">
        <v>0</v>
      </c>
      <c r="AF76" s="213">
        <v>0</v>
      </c>
      <c r="AG76" s="213">
        <v>0</v>
      </c>
      <c r="AH76" s="213">
        <v>0</v>
      </c>
      <c r="AI76" s="213">
        <v>0</v>
      </c>
      <c r="AJ76" s="213">
        <v>0</v>
      </c>
      <c r="AK76" s="213">
        <v>0</v>
      </c>
      <c r="AL76" s="213">
        <v>0</v>
      </c>
      <c r="AM76" s="213">
        <v>0</v>
      </c>
      <c r="AN76" s="213">
        <v>0</v>
      </c>
      <c r="AO76" s="213">
        <v>0</v>
      </c>
      <c r="AP76" s="213">
        <v>0</v>
      </c>
      <c r="AQ76" s="213">
        <v>0</v>
      </c>
      <c r="AR76" s="213">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79"/>
      <c r="C77" s="1079"/>
      <c r="D77" s="472"/>
      <c r="E77" s="425" t="s">
        <v>385</v>
      </c>
      <c r="F77" s="210">
        <v>0</v>
      </c>
      <c r="G77" s="210">
        <v>0</v>
      </c>
      <c r="H77" s="210">
        <v>0</v>
      </c>
      <c r="I77" s="210">
        <v>0</v>
      </c>
      <c r="J77" s="210">
        <v>0</v>
      </c>
      <c r="K77" s="210">
        <v>0</v>
      </c>
      <c r="L77" s="210">
        <v>0</v>
      </c>
      <c r="M77" s="210">
        <v>0</v>
      </c>
      <c r="N77" s="210">
        <v>0</v>
      </c>
      <c r="O77" s="210">
        <v>0</v>
      </c>
      <c r="P77" s="210">
        <v>0</v>
      </c>
      <c r="Q77" s="210">
        <v>0</v>
      </c>
      <c r="R77" s="210">
        <v>0</v>
      </c>
      <c r="S77" s="210">
        <v>0</v>
      </c>
      <c r="T77" s="210">
        <v>0</v>
      </c>
      <c r="U77" s="210">
        <v>0</v>
      </c>
      <c r="V77" s="210">
        <v>0</v>
      </c>
      <c r="W77" s="210">
        <v>0</v>
      </c>
      <c r="X77" s="210">
        <v>0</v>
      </c>
      <c r="Y77" s="210">
        <v>0</v>
      </c>
      <c r="Z77" s="210">
        <v>0</v>
      </c>
      <c r="AA77" s="210">
        <v>0</v>
      </c>
      <c r="AB77" s="210">
        <v>0</v>
      </c>
      <c r="AC77" s="210">
        <v>0</v>
      </c>
      <c r="AD77" s="210">
        <v>0</v>
      </c>
      <c r="AE77" s="210">
        <v>0</v>
      </c>
      <c r="AF77" s="210">
        <v>0</v>
      </c>
      <c r="AG77" s="210">
        <v>0</v>
      </c>
      <c r="AH77" s="210">
        <v>0</v>
      </c>
      <c r="AI77" s="210">
        <v>0</v>
      </c>
      <c r="AJ77" s="210">
        <v>0</v>
      </c>
      <c r="AK77" s="210">
        <v>0</v>
      </c>
      <c r="AL77" s="210">
        <v>0</v>
      </c>
      <c r="AM77" s="210">
        <v>0</v>
      </c>
      <c r="AN77" s="210">
        <v>0</v>
      </c>
      <c r="AO77" s="210">
        <v>0</v>
      </c>
      <c r="AP77" s="210">
        <v>0</v>
      </c>
      <c r="AQ77" s="210">
        <v>0</v>
      </c>
      <c r="AR77" s="210">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80"/>
      <c r="C78" s="1080"/>
      <c r="D78" s="473"/>
      <c r="E78" s="233" t="s">
        <v>338</v>
      </c>
      <c r="F78" s="210">
        <v>0</v>
      </c>
      <c r="G78" s="210">
        <v>0</v>
      </c>
      <c r="H78" s="210">
        <v>0</v>
      </c>
      <c r="I78" s="210">
        <v>0</v>
      </c>
      <c r="J78" s="210">
        <v>0</v>
      </c>
      <c r="K78" s="210">
        <v>0</v>
      </c>
      <c r="L78" s="210">
        <v>0</v>
      </c>
      <c r="M78" s="210">
        <v>0</v>
      </c>
      <c r="N78" s="210">
        <v>0</v>
      </c>
      <c r="O78" s="210">
        <v>0</v>
      </c>
      <c r="P78" s="210">
        <v>0</v>
      </c>
      <c r="Q78" s="210">
        <v>0</v>
      </c>
      <c r="R78" s="210">
        <v>0</v>
      </c>
      <c r="S78" s="210">
        <v>0</v>
      </c>
      <c r="T78" s="210">
        <v>0</v>
      </c>
      <c r="U78" s="210">
        <v>0</v>
      </c>
      <c r="V78" s="210">
        <v>0</v>
      </c>
      <c r="W78" s="210">
        <v>0</v>
      </c>
      <c r="X78" s="210">
        <v>0</v>
      </c>
      <c r="Y78" s="210">
        <v>0</v>
      </c>
      <c r="Z78" s="210">
        <v>0</v>
      </c>
      <c r="AA78" s="210">
        <v>0</v>
      </c>
      <c r="AB78" s="210">
        <v>0</v>
      </c>
      <c r="AC78" s="210">
        <v>0</v>
      </c>
      <c r="AD78" s="210">
        <v>0</v>
      </c>
      <c r="AE78" s="210">
        <v>0</v>
      </c>
      <c r="AF78" s="210">
        <v>0</v>
      </c>
      <c r="AG78" s="210">
        <v>0</v>
      </c>
      <c r="AH78" s="210">
        <v>0</v>
      </c>
      <c r="AI78" s="210">
        <v>0</v>
      </c>
      <c r="AJ78" s="210">
        <v>0</v>
      </c>
      <c r="AK78" s="210">
        <v>0</v>
      </c>
      <c r="AL78" s="210">
        <v>0</v>
      </c>
      <c r="AM78" s="210">
        <v>0</v>
      </c>
      <c r="AN78" s="210">
        <v>0</v>
      </c>
      <c r="AO78" s="210">
        <v>0</v>
      </c>
      <c r="AP78" s="210">
        <v>0</v>
      </c>
      <c r="AQ78" s="210">
        <v>0</v>
      </c>
      <c r="AR78" s="210">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78">
        <v>5</v>
      </c>
      <c r="C79" s="1078" t="s">
        <v>384</v>
      </c>
      <c r="D79" s="471"/>
      <c r="E79" s="366" t="s">
        <v>337</v>
      </c>
      <c r="F79" s="213">
        <v>0</v>
      </c>
      <c r="G79" s="213">
        <v>0</v>
      </c>
      <c r="H79" s="213">
        <v>0</v>
      </c>
      <c r="I79" s="213">
        <v>0</v>
      </c>
      <c r="J79" s="213">
        <v>0</v>
      </c>
      <c r="K79" s="213">
        <v>0</v>
      </c>
      <c r="L79" s="213">
        <v>0</v>
      </c>
      <c r="M79" s="213">
        <v>0</v>
      </c>
      <c r="N79" s="213">
        <v>0</v>
      </c>
      <c r="O79" s="213">
        <v>0</v>
      </c>
      <c r="P79" s="213">
        <v>0</v>
      </c>
      <c r="Q79" s="213">
        <v>0</v>
      </c>
      <c r="R79" s="213">
        <v>0</v>
      </c>
      <c r="S79" s="213">
        <v>0</v>
      </c>
      <c r="T79" s="213">
        <v>0</v>
      </c>
      <c r="U79" s="213">
        <v>0</v>
      </c>
      <c r="V79" s="213">
        <v>0</v>
      </c>
      <c r="W79" s="213">
        <v>0</v>
      </c>
      <c r="X79" s="213">
        <v>0</v>
      </c>
      <c r="Y79" s="213">
        <v>0</v>
      </c>
      <c r="Z79" s="213">
        <v>0</v>
      </c>
      <c r="AA79" s="213">
        <v>0</v>
      </c>
      <c r="AB79" s="213">
        <v>0</v>
      </c>
      <c r="AC79" s="213">
        <v>0</v>
      </c>
      <c r="AD79" s="213">
        <v>0</v>
      </c>
      <c r="AE79" s="213">
        <v>0</v>
      </c>
      <c r="AF79" s="213">
        <v>0</v>
      </c>
      <c r="AG79" s="213">
        <v>0</v>
      </c>
      <c r="AH79" s="213">
        <v>0</v>
      </c>
      <c r="AI79" s="213">
        <v>0</v>
      </c>
      <c r="AJ79" s="213">
        <v>0</v>
      </c>
      <c r="AK79" s="213">
        <v>0</v>
      </c>
      <c r="AL79" s="213">
        <v>0</v>
      </c>
      <c r="AM79" s="213">
        <v>0</v>
      </c>
      <c r="AN79" s="213">
        <v>0</v>
      </c>
      <c r="AO79" s="213">
        <v>0</v>
      </c>
      <c r="AP79" s="213">
        <v>0</v>
      </c>
      <c r="AQ79" s="213">
        <v>0</v>
      </c>
      <c r="AR79" s="213">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79"/>
      <c r="C80" s="1079"/>
      <c r="D80" s="472"/>
      <c r="E80" s="425" t="s">
        <v>385</v>
      </c>
      <c r="F80" s="210">
        <v>0</v>
      </c>
      <c r="G80" s="210">
        <v>0</v>
      </c>
      <c r="H80" s="210">
        <v>0</v>
      </c>
      <c r="I80" s="210">
        <v>0</v>
      </c>
      <c r="J80" s="210">
        <v>0</v>
      </c>
      <c r="K80" s="210">
        <v>0</v>
      </c>
      <c r="L80" s="210">
        <v>0</v>
      </c>
      <c r="M80" s="210">
        <v>0</v>
      </c>
      <c r="N80" s="210">
        <v>0</v>
      </c>
      <c r="O80" s="210">
        <v>0</v>
      </c>
      <c r="P80" s="210">
        <v>0</v>
      </c>
      <c r="Q80" s="210">
        <v>0</v>
      </c>
      <c r="R80" s="210">
        <v>0</v>
      </c>
      <c r="S80" s="210">
        <v>0</v>
      </c>
      <c r="T80" s="210">
        <v>0</v>
      </c>
      <c r="U80" s="210">
        <v>0</v>
      </c>
      <c r="V80" s="210">
        <v>0</v>
      </c>
      <c r="W80" s="210">
        <v>0</v>
      </c>
      <c r="X80" s="210">
        <v>0</v>
      </c>
      <c r="Y80" s="210">
        <v>0</v>
      </c>
      <c r="Z80" s="210">
        <v>0</v>
      </c>
      <c r="AA80" s="210">
        <v>0</v>
      </c>
      <c r="AB80" s="210">
        <v>0</v>
      </c>
      <c r="AC80" s="210">
        <v>0</v>
      </c>
      <c r="AD80" s="210">
        <v>0</v>
      </c>
      <c r="AE80" s="210">
        <v>0</v>
      </c>
      <c r="AF80" s="210">
        <v>0</v>
      </c>
      <c r="AG80" s="210">
        <v>0</v>
      </c>
      <c r="AH80" s="210">
        <v>0</v>
      </c>
      <c r="AI80" s="210">
        <v>0</v>
      </c>
      <c r="AJ80" s="210">
        <v>0</v>
      </c>
      <c r="AK80" s="210">
        <v>0</v>
      </c>
      <c r="AL80" s="210">
        <v>0</v>
      </c>
      <c r="AM80" s="210">
        <v>0</v>
      </c>
      <c r="AN80" s="210">
        <v>0</v>
      </c>
      <c r="AO80" s="210">
        <v>0</v>
      </c>
      <c r="AP80" s="210">
        <v>0</v>
      </c>
      <c r="AQ80" s="210">
        <v>0</v>
      </c>
      <c r="AR80" s="210">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80"/>
      <c r="C81" s="1080"/>
      <c r="D81" s="473"/>
      <c r="E81" s="233" t="s">
        <v>338</v>
      </c>
      <c r="F81" s="210">
        <v>0</v>
      </c>
      <c r="G81" s="210">
        <v>0</v>
      </c>
      <c r="H81" s="210">
        <v>0</v>
      </c>
      <c r="I81" s="210">
        <v>0</v>
      </c>
      <c r="J81" s="210">
        <v>0</v>
      </c>
      <c r="K81" s="210">
        <v>0</v>
      </c>
      <c r="L81" s="210">
        <v>0</v>
      </c>
      <c r="M81" s="210">
        <v>0</v>
      </c>
      <c r="N81" s="210">
        <v>0</v>
      </c>
      <c r="O81" s="210">
        <v>0</v>
      </c>
      <c r="P81" s="210">
        <v>0</v>
      </c>
      <c r="Q81" s="210">
        <v>0</v>
      </c>
      <c r="R81" s="210">
        <v>0</v>
      </c>
      <c r="S81" s="210">
        <v>0</v>
      </c>
      <c r="T81" s="210">
        <v>0</v>
      </c>
      <c r="U81" s="210">
        <v>0</v>
      </c>
      <c r="V81" s="210">
        <v>0</v>
      </c>
      <c r="W81" s="210">
        <v>0</v>
      </c>
      <c r="X81" s="210">
        <v>0</v>
      </c>
      <c r="Y81" s="210">
        <v>0</v>
      </c>
      <c r="Z81" s="210">
        <v>0</v>
      </c>
      <c r="AA81" s="210">
        <v>0</v>
      </c>
      <c r="AB81" s="210">
        <v>0</v>
      </c>
      <c r="AC81" s="210">
        <v>0</v>
      </c>
      <c r="AD81" s="210">
        <v>0</v>
      </c>
      <c r="AE81" s="210">
        <v>0</v>
      </c>
      <c r="AF81" s="210">
        <v>0</v>
      </c>
      <c r="AG81" s="210">
        <v>0</v>
      </c>
      <c r="AH81" s="210">
        <v>0</v>
      </c>
      <c r="AI81" s="210">
        <v>0</v>
      </c>
      <c r="AJ81" s="210">
        <v>0</v>
      </c>
      <c r="AK81" s="210">
        <v>0</v>
      </c>
      <c r="AL81" s="210">
        <v>0</v>
      </c>
      <c r="AM81" s="210">
        <v>0</v>
      </c>
      <c r="AN81" s="210">
        <v>0</v>
      </c>
      <c r="AO81" s="210">
        <v>0</v>
      </c>
      <c r="AP81" s="210">
        <v>0</v>
      </c>
      <c r="AQ81" s="210">
        <v>0</v>
      </c>
      <c r="AR81" s="210">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78">
        <v>6</v>
      </c>
      <c r="C82" s="1078" t="s">
        <v>375</v>
      </c>
      <c r="D82" s="471"/>
      <c r="E82" s="366" t="s">
        <v>337</v>
      </c>
      <c r="F82" s="213">
        <v>0</v>
      </c>
      <c r="G82" s="213">
        <v>0</v>
      </c>
      <c r="H82" s="213">
        <v>0</v>
      </c>
      <c r="I82" s="213">
        <v>0</v>
      </c>
      <c r="J82" s="213">
        <v>0</v>
      </c>
      <c r="K82" s="213">
        <v>0</v>
      </c>
      <c r="L82" s="213">
        <v>0</v>
      </c>
      <c r="M82" s="213">
        <v>0</v>
      </c>
      <c r="N82" s="213">
        <v>0</v>
      </c>
      <c r="O82" s="213">
        <v>0</v>
      </c>
      <c r="P82" s="213">
        <v>0</v>
      </c>
      <c r="Q82" s="213">
        <v>0</v>
      </c>
      <c r="R82" s="213">
        <v>0</v>
      </c>
      <c r="S82" s="213">
        <v>0</v>
      </c>
      <c r="T82" s="213">
        <v>0</v>
      </c>
      <c r="U82" s="213">
        <v>0</v>
      </c>
      <c r="V82" s="213">
        <v>0</v>
      </c>
      <c r="W82" s="213">
        <v>0</v>
      </c>
      <c r="X82" s="213">
        <v>0</v>
      </c>
      <c r="Y82" s="213">
        <v>0</v>
      </c>
      <c r="Z82" s="213">
        <v>0</v>
      </c>
      <c r="AA82" s="213">
        <v>0</v>
      </c>
      <c r="AB82" s="213">
        <v>0</v>
      </c>
      <c r="AC82" s="213">
        <v>0</v>
      </c>
      <c r="AD82" s="213">
        <v>0</v>
      </c>
      <c r="AE82" s="213">
        <v>0</v>
      </c>
      <c r="AF82" s="213">
        <v>0</v>
      </c>
      <c r="AG82" s="213">
        <v>0</v>
      </c>
      <c r="AH82" s="213">
        <v>0</v>
      </c>
      <c r="AI82" s="213">
        <v>0</v>
      </c>
      <c r="AJ82" s="213">
        <v>0</v>
      </c>
      <c r="AK82" s="213">
        <v>0</v>
      </c>
      <c r="AL82" s="213">
        <v>0</v>
      </c>
      <c r="AM82" s="213">
        <v>0</v>
      </c>
      <c r="AN82" s="213">
        <v>0</v>
      </c>
      <c r="AO82" s="213">
        <v>0</v>
      </c>
      <c r="AP82" s="213">
        <v>0</v>
      </c>
      <c r="AQ82" s="213">
        <v>0</v>
      </c>
      <c r="AR82" s="213">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79"/>
      <c r="C83" s="1079"/>
      <c r="D83" s="472"/>
      <c r="E83" s="425" t="s">
        <v>385</v>
      </c>
      <c r="F83" s="210">
        <v>0</v>
      </c>
      <c r="G83" s="210">
        <v>0</v>
      </c>
      <c r="H83" s="210">
        <v>0</v>
      </c>
      <c r="I83" s="210">
        <v>0</v>
      </c>
      <c r="J83" s="210">
        <v>0</v>
      </c>
      <c r="K83" s="210">
        <v>0</v>
      </c>
      <c r="L83" s="210">
        <v>0</v>
      </c>
      <c r="M83" s="210">
        <v>0</v>
      </c>
      <c r="N83" s="210">
        <v>0</v>
      </c>
      <c r="O83" s="210">
        <v>0</v>
      </c>
      <c r="P83" s="210">
        <v>0</v>
      </c>
      <c r="Q83" s="210">
        <v>0</v>
      </c>
      <c r="R83" s="210">
        <v>0</v>
      </c>
      <c r="S83" s="210">
        <v>0</v>
      </c>
      <c r="T83" s="210">
        <v>0</v>
      </c>
      <c r="U83" s="210">
        <v>0</v>
      </c>
      <c r="V83" s="210">
        <v>0</v>
      </c>
      <c r="W83" s="210">
        <v>0</v>
      </c>
      <c r="X83" s="210">
        <v>0</v>
      </c>
      <c r="Y83" s="210">
        <v>0</v>
      </c>
      <c r="Z83" s="210">
        <v>0</v>
      </c>
      <c r="AA83" s="210">
        <v>0</v>
      </c>
      <c r="AB83" s="210">
        <v>0</v>
      </c>
      <c r="AC83" s="210">
        <v>0</v>
      </c>
      <c r="AD83" s="210">
        <v>0</v>
      </c>
      <c r="AE83" s="210">
        <v>0</v>
      </c>
      <c r="AF83" s="210">
        <v>0</v>
      </c>
      <c r="AG83" s="210">
        <v>0</v>
      </c>
      <c r="AH83" s="210">
        <v>0</v>
      </c>
      <c r="AI83" s="210">
        <v>0</v>
      </c>
      <c r="AJ83" s="210">
        <v>0</v>
      </c>
      <c r="AK83" s="210">
        <v>0</v>
      </c>
      <c r="AL83" s="210">
        <v>0</v>
      </c>
      <c r="AM83" s="210">
        <v>0</v>
      </c>
      <c r="AN83" s="210">
        <v>0</v>
      </c>
      <c r="AO83" s="210">
        <v>0</v>
      </c>
      <c r="AP83" s="210">
        <v>0</v>
      </c>
      <c r="AQ83" s="210">
        <v>0</v>
      </c>
      <c r="AR83" s="210">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80"/>
      <c r="C84" s="1080"/>
      <c r="D84" s="473"/>
      <c r="E84" s="233" t="s">
        <v>338</v>
      </c>
      <c r="F84" s="210">
        <v>0</v>
      </c>
      <c r="G84" s="210">
        <v>0</v>
      </c>
      <c r="H84" s="210">
        <v>0</v>
      </c>
      <c r="I84" s="210">
        <v>0</v>
      </c>
      <c r="J84" s="210">
        <v>0</v>
      </c>
      <c r="K84" s="210">
        <v>0</v>
      </c>
      <c r="L84" s="210">
        <v>0</v>
      </c>
      <c r="M84" s="210">
        <v>0</v>
      </c>
      <c r="N84" s="210">
        <v>0</v>
      </c>
      <c r="O84" s="210">
        <v>0</v>
      </c>
      <c r="P84" s="210">
        <v>0</v>
      </c>
      <c r="Q84" s="210">
        <v>0</v>
      </c>
      <c r="R84" s="210">
        <v>0</v>
      </c>
      <c r="S84" s="210">
        <v>0</v>
      </c>
      <c r="T84" s="210">
        <v>0</v>
      </c>
      <c r="U84" s="210">
        <v>0</v>
      </c>
      <c r="V84" s="210">
        <v>0</v>
      </c>
      <c r="W84" s="210">
        <v>0</v>
      </c>
      <c r="X84" s="210">
        <v>0</v>
      </c>
      <c r="Y84" s="210">
        <v>0</v>
      </c>
      <c r="Z84" s="210">
        <v>0</v>
      </c>
      <c r="AA84" s="210">
        <v>0</v>
      </c>
      <c r="AB84" s="210">
        <v>0</v>
      </c>
      <c r="AC84" s="210">
        <v>0</v>
      </c>
      <c r="AD84" s="210">
        <v>0</v>
      </c>
      <c r="AE84" s="210">
        <v>0</v>
      </c>
      <c r="AF84" s="210">
        <v>0</v>
      </c>
      <c r="AG84" s="210">
        <v>0</v>
      </c>
      <c r="AH84" s="210">
        <v>0</v>
      </c>
      <c r="AI84" s="210">
        <v>0</v>
      </c>
      <c r="AJ84" s="210">
        <v>0</v>
      </c>
      <c r="AK84" s="210">
        <v>0</v>
      </c>
      <c r="AL84" s="210">
        <v>0</v>
      </c>
      <c r="AM84" s="210">
        <v>0</v>
      </c>
      <c r="AN84" s="210">
        <v>0</v>
      </c>
      <c r="AO84" s="210">
        <v>0</v>
      </c>
      <c r="AP84" s="210">
        <v>0</v>
      </c>
      <c r="AQ84" s="210">
        <v>0</v>
      </c>
      <c r="AR84" s="210">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78">
        <v>7</v>
      </c>
      <c r="C85" s="1078" t="s">
        <v>390</v>
      </c>
      <c r="D85" s="471"/>
      <c r="E85" s="366" t="s">
        <v>337</v>
      </c>
      <c r="F85" s="213">
        <v>0</v>
      </c>
      <c r="G85" s="213">
        <v>0</v>
      </c>
      <c r="H85" s="213">
        <v>0</v>
      </c>
      <c r="I85" s="213">
        <v>0</v>
      </c>
      <c r="J85" s="213">
        <v>0</v>
      </c>
      <c r="K85" s="213">
        <v>0</v>
      </c>
      <c r="L85" s="213">
        <v>0</v>
      </c>
      <c r="M85" s="213">
        <v>0</v>
      </c>
      <c r="N85" s="213">
        <v>0</v>
      </c>
      <c r="O85" s="213">
        <v>0</v>
      </c>
      <c r="P85" s="213">
        <v>0</v>
      </c>
      <c r="Q85" s="213">
        <v>0</v>
      </c>
      <c r="R85" s="213">
        <v>0</v>
      </c>
      <c r="S85" s="213">
        <v>0</v>
      </c>
      <c r="T85" s="213">
        <v>0</v>
      </c>
      <c r="U85" s="213">
        <v>0</v>
      </c>
      <c r="V85" s="213">
        <v>0</v>
      </c>
      <c r="W85" s="213">
        <v>0</v>
      </c>
      <c r="X85" s="213">
        <v>0</v>
      </c>
      <c r="Y85" s="213">
        <v>0</v>
      </c>
      <c r="Z85" s="213">
        <v>0</v>
      </c>
      <c r="AA85" s="213">
        <v>0</v>
      </c>
      <c r="AB85" s="213">
        <v>0</v>
      </c>
      <c r="AC85" s="213">
        <v>0</v>
      </c>
      <c r="AD85" s="213">
        <v>0</v>
      </c>
      <c r="AE85" s="213">
        <v>0</v>
      </c>
      <c r="AF85" s="213">
        <v>0</v>
      </c>
      <c r="AG85" s="213">
        <v>0</v>
      </c>
      <c r="AH85" s="213">
        <v>0</v>
      </c>
      <c r="AI85" s="213">
        <v>0</v>
      </c>
      <c r="AJ85" s="213">
        <v>0</v>
      </c>
      <c r="AK85" s="213">
        <v>0</v>
      </c>
      <c r="AL85" s="213">
        <v>0</v>
      </c>
      <c r="AM85" s="213">
        <v>0</v>
      </c>
      <c r="AN85" s="213">
        <v>0</v>
      </c>
      <c r="AO85" s="213">
        <v>0</v>
      </c>
      <c r="AP85" s="213">
        <v>0</v>
      </c>
      <c r="AQ85" s="213">
        <v>0</v>
      </c>
      <c r="AR85" s="213">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79"/>
      <c r="C86" s="1079"/>
      <c r="D86" s="472"/>
      <c r="E86" s="425" t="s">
        <v>385</v>
      </c>
      <c r="F86" s="210">
        <v>0</v>
      </c>
      <c r="G86" s="210">
        <v>0</v>
      </c>
      <c r="H86" s="210">
        <v>0</v>
      </c>
      <c r="I86" s="210">
        <v>0</v>
      </c>
      <c r="J86" s="210">
        <v>0</v>
      </c>
      <c r="K86" s="210">
        <v>0</v>
      </c>
      <c r="L86" s="210">
        <v>0</v>
      </c>
      <c r="M86" s="210">
        <v>0</v>
      </c>
      <c r="N86" s="210">
        <v>0</v>
      </c>
      <c r="O86" s="210">
        <v>0</v>
      </c>
      <c r="P86" s="210">
        <v>0</v>
      </c>
      <c r="Q86" s="210">
        <v>0</v>
      </c>
      <c r="R86" s="210">
        <v>0</v>
      </c>
      <c r="S86" s="210">
        <v>0</v>
      </c>
      <c r="T86" s="210">
        <v>0</v>
      </c>
      <c r="U86" s="210">
        <v>0</v>
      </c>
      <c r="V86" s="210">
        <v>0</v>
      </c>
      <c r="W86" s="210">
        <v>0</v>
      </c>
      <c r="X86" s="210">
        <v>0</v>
      </c>
      <c r="Y86" s="210">
        <v>0</v>
      </c>
      <c r="Z86" s="210">
        <v>0</v>
      </c>
      <c r="AA86" s="210">
        <v>0</v>
      </c>
      <c r="AB86" s="210">
        <v>0</v>
      </c>
      <c r="AC86" s="210">
        <v>0</v>
      </c>
      <c r="AD86" s="210">
        <v>0</v>
      </c>
      <c r="AE86" s="210">
        <v>0</v>
      </c>
      <c r="AF86" s="210">
        <v>0</v>
      </c>
      <c r="AG86" s="210">
        <v>0</v>
      </c>
      <c r="AH86" s="210">
        <v>0</v>
      </c>
      <c r="AI86" s="210">
        <v>0</v>
      </c>
      <c r="AJ86" s="210">
        <v>0</v>
      </c>
      <c r="AK86" s="210">
        <v>0</v>
      </c>
      <c r="AL86" s="210">
        <v>0</v>
      </c>
      <c r="AM86" s="210">
        <v>0</v>
      </c>
      <c r="AN86" s="210">
        <v>0</v>
      </c>
      <c r="AO86" s="210">
        <v>0</v>
      </c>
      <c r="AP86" s="210">
        <v>0</v>
      </c>
      <c r="AQ86" s="210">
        <v>0</v>
      </c>
      <c r="AR86" s="210">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80"/>
      <c r="C87" s="1080"/>
      <c r="D87" s="473"/>
      <c r="E87" s="233" t="s">
        <v>338</v>
      </c>
      <c r="F87" s="210">
        <v>0</v>
      </c>
      <c r="G87" s="210">
        <v>0</v>
      </c>
      <c r="H87" s="210">
        <v>0</v>
      </c>
      <c r="I87" s="210">
        <v>0</v>
      </c>
      <c r="J87" s="210">
        <v>0</v>
      </c>
      <c r="K87" s="210">
        <v>0</v>
      </c>
      <c r="L87" s="210">
        <v>0</v>
      </c>
      <c r="M87" s="210">
        <v>0</v>
      </c>
      <c r="N87" s="210">
        <v>0</v>
      </c>
      <c r="O87" s="210">
        <v>0</v>
      </c>
      <c r="P87" s="210">
        <v>0</v>
      </c>
      <c r="Q87" s="210">
        <v>0</v>
      </c>
      <c r="R87" s="210">
        <v>0</v>
      </c>
      <c r="S87" s="210">
        <v>0</v>
      </c>
      <c r="T87" s="210">
        <v>0</v>
      </c>
      <c r="U87" s="210">
        <v>0</v>
      </c>
      <c r="V87" s="210">
        <v>0</v>
      </c>
      <c r="W87" s="210">
        <v>0</v>
      </c>
      <c r="X87" s="210">
        <v>0</v>
      </c>
      <c r="Y87" s="210">
        <v>0</v>
      </c>
      <c r="Z87" s="210">
        <v>0</v>
      </c>
      <c r="AA87" s="210">
        <v>0</v>
      </c>
      <c r="AB87" s="210">
        <v>0</v>
      </c>
      <c r="AC87" s="210">
        <v>0</v>
      </c>
      <c r="AD87" s="210">
        <v>0</v>
      </c>
      <c r="AE87" s="210">
        <v>0</v>
      </c>
      <c r="AF87" s="210">
        <v>0</v>
      </c>
      <c r="AG87" s="210">
        <v>0</v>
      </c>
      <c r="AH87" s="210">
        <v>0</v>
      </c>
      <c r="AI87" s="210">
        <v>0</v>
      </c>
      <c r="AJ87" s="210">
        <v>0</v>
      </c>
      <c r="AK87" s="210">
        <v>0</v>
      </c>
      <c r="AL87" s="210">
        <v>0</v>
      </c>
      <c r="AM87" s="210">
        <v>0</v>
      </c>
      <c r="AN87" s="210">
        <v>0</v>
      </c>
      <c r="AO87" s="210">
        <v>0</v>
      </c>
      <c r="AP87" s="210">
        <v>0</v>
      </c>
      <c r="AQ87" s="210">
        <v>0</v>
      </c>
      <c r="AR87" s="210">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78">
        <v>8</v>
      </c>
      <c r="C88" s="1078" t="s">
        <v>394</v>
      </c>
      <c r="D88" s="471"/>
      <c r="E88" s="366" t="s">
        <v>337</v>
      </c>
      <c r="F88" s="213">
        <v>0</v>
      </c>
      <c r="G88" s="213">
        <v>0</v>
      </c>
      <c r="H88" s="213">
        <v>0</v>
      </c>
      <c r="I88" s="213">
        <v>0</v>
      </c>
      <c r="J88" s="213">
        <v>0</v>
      </c>
      <c r="K88" s="213">
        <v>0</v>
      </c>
      <c r="L88" s="213">
        <v>0</v>
      </c>
      <c r="M88" s="213">
        <v>0</v>
      </c>
      <c r="N88" s="213">
        <v>0</v>
      </c>
      <c r="O88" s="213">
        <v>0</v>
      </c>
      <c r="P88" s="213">
        <v>0</v>
      </c>
      <c r="Q88" s="213">
        <v>0</v>
      </c>
      <c r="R88" s="213">
        <v>0</v>
      </c>
      <c r="S88" s="213">
        <v>0</v>
      </c>
      <c r="T88" s="213">
        <v>0</v>
      </c>
      <c r="U88" s="213">
        <v>0</v>
      </c>
      <c r="V88" s="213">
        <v>0</v>
      </c>
      <c r="W88" s="213">
        <v>0</v>
      </c>
      <c r="X88" s="213">
        <v>0</v>
      </c>
      <c r="Y88" s="213">
        <v>0</v>
      </c>
      <c r="Z88" s="213">
        <v>0</v>
      </c>
      <c r="AA88" s="213">
        <v>0</v>
      </c>
      <c r="AB88" s="213">
        <v>0</v>
      </c>
      <c r="AC88" s="213">
        <v>0</v>
      </c>
      <c r="AD88" s="213">
        <v>0</v>
      </c>
      <c r="AE88" s="213">
        <v>0</v>
      </c>
      <c r="AF88" s="213">
        <v>0</v>
      </c>
      <c r="AG88" s="213">
        <v>0</v>
      </c>
      <c r="AH88" s="213">
        <v>0</v>
      </c>
      <c r="AI88" s="213">
        <v>0</v>
      </c>
      <c r="AJ88" s="213">
        <v>0</v>
      </c>
      <c r="AK88" s="213">
        <v>0</v>
      </c>
      <c r="AL88" s="213">
        <v>0</v>
      </c>
      <c r="AM88" s="213">
        <v>0</v>
      </c>
      <c r="AN88" s="213">
        <v>0</v>
      </c>
      <c r="AO88" s="213">
        <v>0</v>
      </c>
      <c r="AP88" s="213">
        <v>0</v>
      </c>
      <c r="AQ88" s="213">
        <v>0</v>
      </c>
      <c r="AR88" s="213">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79"/>
      <c r="C89" s="1079"/>
      <c r="D89" s="472"/>
      <c r="E89" s="425" t="s">
        <v>385</v>
      </c>
      <c r="F89" s="210">
        <v>0</v>
      </c>
      <c r="G89" s="210">
        <v>0</v>
      </c>
      <c r="H89" s="210">
        <v>0</v>
      </c>
      <c r="I89" s="210">
        <v>0</v>
      </c>
      <c r="J89" s="210">
        <v>0</v>
      </c>
      <c r="K89" s="210">
        <v>0</v>
      </c>
      <c r="L89" s="210">
        <v>0</v>
      </c>
      <c r="M89" s="210">
        <v>0</v>
      </c>
      <c r="N89" s="210">
        <v>0</v>
      </c>
      <c r="O89" s="210">
        <v>0</v>
      </c>
      <c r="P89" s="210">
        <v>0</v>
      </c>
      <c r="Q89" s="210">
        <v>0</v>
      </c>
      <c r="R89" s="210">
        <v>0</v>
      </c>
      <c r="S89" s="210">
        <v>0</v>
      </c>
      <c r="T89" s="210">
        <v>0</v>
      </c>
      <c r="U89" s="210">
        <v>0</v>
      </c>
      <c r="V89" s="210">
        <v>0</v>
      </c>
      <c r="W89" s="210">
        <v>0</v>
      </c>
      <c r="X89" s="210">
        <v>0</v>
      </c>
      <c r="Y89" s="210">
        <v>0</v>
      </c>
      <c r="Z89" s="210">
        <v>0</v>
      </c>
      <c r="AA89" s="210">
        <v>0</v>
      </c>
      <c r="AB89" s="210">
        <v>0</v>
      </c>
      <c r="AC89" s="210">
        <v>0</v>
      </c>
      <c r="AD89" s="210">
        <v>0</v>
      </c>
      <c r="AE89" s="210">
        <v>0</v>
      </c>
      <c r="AF89" s="210">
        <v>0</v>
      </c>
      <c r="AG89" s="210">
        <v>0</v>
      </c>
      <c r="AH89" s="210">
        <v>0</v>
      </c>
      <c r="AI89" s="210">
        <v>0</v>
      </c>
      <c r="AJ89" s="210">
        <v>0</v>
      </c>
      <c r="AK89" s="210">
        <v>0</v>
      </c>
      <c r="AL89" s="210">
        <v>0</v>
      </c>
      <c r="AM89" s="210">
        <v>0</v>
      </c>
      <c r="AN89" s="210">
        <v>0</v>
      </c>
      <c r="AO89" s="210">
        <v>0</v>
      </c>
      <c r="AP89" s="210">
        <v>0</v>
      </c>
      <c r="AQ89" s="210">
        <v>0</v>
      </c>
      <c r="AR89" s="210">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80"/>
      <c r="C90" s="1080"/>
      <c r="D90" s="473"/>
      <c r="E90" s="233" t="s">
        <v>338</v>
      </c>
      <c r="F90" s="210">
        <v>0</v>
      </c>
      <c r="G90" s="210">
        <v>0</v>
      </c>
      <c r="H90" s="210">
        <v>0</v>
      </c>
      <c r="I90" s="210">
        <v>0</v>
      </c>
      <c r="J90" s="210">
        <v>0</v>
      </c>
      <c r="K90" s="210">
        <v>0</v>
      </c>
      <c r="L90" s="210">
        <v>0</v>
      </c>
      <c r="M90" s="210">
        <v>0</v>
      </c>
      <c r="N90" s="210">
        <v>0</v>
      </c>
      <c r="O90" s="210">
        <v>0</v>
      </c>
      <c r="P90" s="210">
        <v>0</v>
      </c>
      <c r="Q90" s="210">
        <v>0</v>
      </c>
      <c r="R90" s="210">
        <v>0</v>
      </c>
      <c r="S90" s="210">
        <v>0</v>
      </c>
      <c r="T90" s="210">
        <v>0</v>
      </c>
      <c r="U90" s="210">
        <v>0</v>
      </c>
      <c r="V90" s="210">
        <v>0</v>
      </c>
      <c r="W90" s="210">
        <v>0</v>
      </c>
      <c r="X90" s="210">
        <v>0</v>
      </c>
      <c r="Y90" s="210">
        <v>0</v>
      </c>
      <c r="Z90" s="210">
        <v>0</v>
      </c>
      <c r="AA90" s="210">
        <v>0</v>
      </c>
      <c r="AB90" s="210">
        <v>0</v>
      </c>
      <c r="AC90" s="210">
        <v>0</v>
      </c>
      <c r="AD90" s="210">
        <v>0</v>
      </c>
      <c r="AE90" s="210">
        <v>0</v>
      </c>
      <c r="AF90" s="210">
        <v>0</v>
      </c>
      <c r="AG90" s="210">
        <v>0</v>
      </c>
      <c r="AH90" s="210">
        <v>0</v>
      </c>
      <c r="AI90" s="210">
        <v>0</v>
      </c>
      <c r="AJ90" s="210">
        <v>0</v>
      </c>
      <c r="AK90" s="210">
        <v>0</v>
      </c>
      <c r="AL90" s="210">
        <v>0</v>
      </c>
      <c r="AM90" s="210">
        <v>0</v>
      </c>
      <c r="AN90" s="210">
        <v>0</v>
      </c>
      <c r="AO90" s="210">
        <v>0</v>
      </c>
      <c r="AP90" s="210">
        <v>0</v>
      </c>
      <c r="AQ90" s="210">
        <v>0</v>
      </c>
      <c r="AR90" s="210">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78">
        <v>9</v>
      </c>
      <c r="C91" s="1078" t="s">
        <v>395</v>
      </c>
      <c r="D91" s="471"/>
      <c r="E91" s="366" t="s">
        <v>337</v>
      </c>
      <c r="F91" s="213">
        <v>0</v>
      </c>
      <c r="G91" s="213">
        <v>0</v>
      </c>
      <c r="H91" s="213">
        <v>0</v>
      </c>
      <c r="I91" s="213"/>
      <c r="J91" s="213"/>
      <c r="K91" s="213"/>
      <c r="L91" s="213"/>
      <c r="M91" s="213"/>
      <c r="N91" s="213"/>
      <c r="O91" s="213"/>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3"/>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79"/>
      <c r="C92" s="1079"/>
      <c r="D92" s="472"/>
      <c r="E92" s="425" t="s">
        <v>385</v>
      </c>
      <c r="F92" s="210">
        <v>0</v>
      </c>
      <c r="G92" s="210">
        <v>0</v>
      </c>
      <c r="H92" s="210">
        <v>0</v>
      </c>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c r="AK92" s="210"/>
      <c r="AL92" s="210"/>
      <c r="AM92" s="210"/>
      <c r="AN92" s="210"/>
      <c r="AO92" s="210"/>
      <c r="AP92" s="210"/>
      <c r="AQ92" s="210"/>
      <c r="AR92" s="210"/>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80"/>
      <c r="C93" s="1080"/>
      <c r="D93" s="473"/>
      <c r="E93" s="233" t="s">
        <v>338</v>
      </c>
      <c r="F93" s="210">
        <v>0</v>
      </c>
      <c r="G93" s="210">
        <v>0</v>
      </c>
      <c r="H93" s="210">
        <v>0</v>
      </c>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c r="AK93" s="210"/>
      <c r="AL93" s="210"/>
      <c r="AM93" s="210"/>
      <c r="AN93" s="210"/>
      <c r="AO93" s="210"/>
      <c r="AP93" s="210"/>
      <c r="AQ93" s="210"/>
      <c r="AR93" s="210"/>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78">
        <v>10</v>
      </c>
      <c r="C94" s="1078" t="s">
        <v>398</v>
      </c>
      <c r="D94" s="471"/>
      <c r="E94" s="366" t="s">
        <v>337</v>
      </c>
      <c r="F94" s="213">
        <v>0</v>
      </c>
      <c r="G94" s="213">
        <v>0</v>
      </c>
      <c r="H94" s="213">
        <v>0</v>
      </c>
      <c r="I94" s="213"/>
      <c r="J94" s="213"/>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79"/>
      <c r="C95" s="1079"/>
      <c r="D95" s="472"/>
      <c r="E95" s="425" t="s">
        <v>385</v>
      </c>
      <c r="F95" s="210">
        <v>0</v>
      </c>
      <c r="G95" s="210">
        <v>0</v>
      </c>
      <c r="H95" s="210">
        <v>0</v>
      </c>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c r="AK95" s="210"/>
      <c r="AL95" s="210"/>
      <c r="AM95" s="210"/>
      <c r="AN95" s="210"/>
      <c r="AO95" s="210"/>
      <c r="AP95" s="210"/>
      <c r="AQ95" s="210"/>
      <c r="AR95" s="210"/>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80"/>
      <c r="C96" s="1080"/>
      <c r="D96" s="473"/>
      <c r="E96" s="233" t="s">
        <v>338</v>
      </c>
      <c r="F96" s="210">
        <v>0</v>
      </c>
      <c r="G96" s="210">
        <v>0</v>
      </c>
      <c r="H96" s="210">
        <v>0</v>
      </c>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c r="AK96" s="210"/>
      <c r="AL96" s="210"/>
      <c r="AM96" s="210"/>
      <c r="AN96" s="210"/>
      <c r="AO96" s="210"/>
      <c r="AP96" s="210"/>
      <c r="AQ96" s="210"/>
      <c r="AR96" s="210"/>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78">
        <v>11</v>
      </c>
      <c r="C97" s="1078" t="s">
        <v>399</v>
      </c>
      <c r="D97" s="471"/>
      <c r="E97" s="366" t="s">
        <v>337</v>
      </c>
      <c r="F97" s="213">
        <v>0</v>
      </c>
      <c r="G97" s="213">
        <v>0</v>
      </c>
      <c r="H97" s="213">
        <v>0</v>
      </c>
      <c r="I97" s="213"/>
      <c r="J97" s="213"/>
      <c r="K97" s="213"/>
      <c r="L97" s="213"/>
      <c r="M97" s="213"/>
      <c r="N97" s="213"/>
      <c r="O97" s="213"/>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3"/>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79"/>
      <c r="C98" s="1079"/>
      <c r="D98" s="472"/>
      <c r="E98" s="425" t="s">
        <v>400</v>
      </c>
      <c r="F98" s="210">
        <v>0</v>
      </c>
      <c r="G98" s="210">
        <v>0</v>
      </c>
      <c r="H98" s="210">
        <v>0</v>
      </c>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c r="AK98" s="210"/>
      <c r="AL98" s="210"/>
      <c r="AM98" s="210"/>
      <c r="AN98" s="210"/>
      <c r="AO98" s="210"/>
      <c r="AP98" s="210"/>
      <c r="AQ98" s="210"/>
      <c r="AR98" s="210"/>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80"/>
      <c r="C99" s="1080"/>
      <c r="D99" s="473"/>
      <c r="E99" s="233" t="s">
        <v>401</v>
      </c>
      <c r="F99" s="210">
        <v>0</v>
      </c>
      <c r="G99" s="210">
        <v>0</v>
      </c>
      <c r="H99" s="210">
        <v>0</v>
      </c>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c r="AK99" s="210"/>
      <c r="AL99" s="210"/>
      <c r="AM99" s="210"/>
      <c r="AN99" s="210"/>
      <c r="AO99" s="210"/>
      <c r="AP99" s="210"/>
      <c r="AQ99" s="210"/>
      <c r="AR99" s="210"/>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78">
        <v>12</v>
      </c>
      <c r="C100" s="1078" t="s">
        <v>404</v>
      </c>
      <c r="D100" s="471"/>
      <c r="E100" s="366" t="s">
        <v>337</v>
      </c>
      <c r="F100" s="213">
        <v>0</v>
      </c>
      <c r="G100" s="213">
        <v>0</v>
      </c>
      <c r="H100" s="213">
        <v>0</v>
      </c>
      <c r="I100" s="213"/>
      <c r="J100" s="213"/>
      <c r="K100" s="213"/>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79"/>
      <c r="C101" s="1079"/>
      <c r="D101" s="472"/>
      <c r="E101" s="425" t="s">
        <v>385</v>
      </c>
      <c r="F101" s="210">
        <v>0</v>
      </c>
      <c r="G101" s="210">
        <v>0</v>
      </c>
      <c r="H101" s="210">
        <v>0</v>
      </c>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c r="AK101" s="210"/>
      <c r="AL101" s="210"/>
      <c r="AM101" s="210"/>
      <c r="AN101" s="210"/>
      <c r="AO101" s="210"/>
      <c r="AP101" s="210"/>
      <c r="AQ101" s="210"/>
      <c r="AR101" s="210"/>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80"/>
      <c r="C102" s="1080"/>
      <c r="D102" s="473"/>
      <c r="E102" s="233" t="s">
        <v>401</v>
      </c>
      <c r="F102" s="210">
        <v>0</v>
      </c>
      <c r="G102" s="210">
        <v>0</v>
      </c>
      <c r="H102" s="210">
        <v>0</v>
      </c>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c r="AK102" s="210"/>
      <c r="AL102" s="210"/>
      <c r="AM102" s="210"/>
      <c r="AN102" s="210"/>
      <c r="AO102" s="210"/>
      <c r="AP102" s="210"/>
      <c r="AQ102" s="210"/>
      <c r="AR102" s="210"/>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78">
        <v>13</v>
      </c>
      <c r="C103" s="1078" t="s">
        <v>405</v>
      </c>
      <c r="D103" s="471"/>
      <c r="E103" s="366" t="s">
        <v>337</v>
      </c>
      <c r="F103" s="213">
        <v>0</v>
      </c>
      <c r="G103" s="213">
        <v>0</v>
      </c>
      <c r="H103" s="213">
        <v>0</v>
      </c>
      <c r="I103" s="213"/>
      <c r="J103" s="213"/>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3"/>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79"/>
      <c r="C104" s="1079"/>
      <c r="D104" s="472"/>
      <c r="E104" s="425" t="s">
        <v>385</v>
      </c>
      <c r="F104" s="210">
        <v>0</v>
      </c>
      <c r="G104" s="210">
        <v>0</v>
      </c>
      <c r="H104" s="210">
        <v>0</v>
      </c>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c r="AK104" s="210"/>
      <c r="AL104" s="210"/>
      <c r="AM104" s="210"/>
      <c r="AN104" s="210"/>
      <c r="AO104" s="210"/>
      <c r="AP104" s="210"/>
      <c r="AQ104" s="210"/>
      <c r="AR104" s="210"/>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80"/>
      <c r="C105" s="1080"/>
      <c r="D105" s="473"/>
      <c r="E105" s="233" t="s">
        <v>401</v>
      </c>
      <c r="F105" s="210">
        <v>0</v>
      </c>
      <c r="G105" s="210">
        <v>0</v>
      </c>
      <c r="H105" s="210">
        <v>0</v>
      </c>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c r="AK105" s="210"/>
      <c r="AL105" s="210"/>
      <c r="AM105" s="210"/>
      <c r="AN105" s="210"/>
      <c r="AO105" s="210"/>
      <c r="AP105" s="210"/>
      <c r="AQ105" s="210"/>
      <c r="AR105" s="210"/>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78">
        <v>14</v>
      </c>
      <c r="C106" s="1068" t="s">
        <v>407</v>
      </c>
      <c r="D106" s="474"/>
      <c r="E106" s="366" t="s">
        <v>337</v>
      </c>
      <c r="F106" s="213">
        <v>0</v>
      </c>
      <c r="G106" s="213">
        <v>0</v>
      </c>
      <c r="H106" s="213">
        <v>0</v>
      </c>
      <c r="I106" s="213"/>
      <c r="J106" s="213"/>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3"/>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79"/>
      <c r="C107" s="1069"/>
      <c r="D107" s="475"/>
      <c r="E107" s="425" t="s">
        <v>385</v>
      </c>
      <c r="F107" s="210">
        <v>0</v>
      </c>
      <c r="G107" s="210">
        <v>0</v>
      </c>
      <c r="H107" s="210">
        <v>0</v>
      </c>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c r="AK107" s="210"/>
      <c r="AL107" s="210"/>
      <c r="AM107" s="210"/>
      <c r="AN107" s="210"/>
      <c r="AO107" s="210"/>
      <c r="AP107" s="210"/>
      <c r="AQ107" s="210"/>
      <c r="AR107" s="210"/>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80"/>
      <c r="C108" s="1077"/>
      <c r="D108" s="476"/>
      <c r="E108" s="233" t="s">
        <v>401</v>
      </c>
      <c r="F108" s="210">
        <v>0</v>
      </c>
      <c r="G108" s="210">
        <v>0</v>
      </c>
      <c r="H108" s="210">
        <v>0</v>
      </c>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c r="AK108" s="210"/>
      <c r="AL108" s="210"/>
      <c r="AM108" s="210"/>
      <c r="AN108" s="210"/>
      <c r="AO108" s="210"/>
      <c r="AP108" s="210"/>
      <c r="AQ108" s="210"/>
      <c r="AR108" s="210"/>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78">
        <v>15</v>
      </c>
      <c r="C109" s="1068" t="s">
        <v>412</v>
      </c>
      <c r="D109" s="474"/>
      <c r="E109" s="366" t="s">
        <v>337</v>
      </c>
      <c r="F109" s="213">
        <v>0</v>
      </c>
      <c r="G109" s="213">
        <v>0</v>
      </c>
      <c r="H109" s="213">
        <v>0</v>
      </c>
      <c r="I109" s="213"/>
      <c r="J109" s="213"/>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3"/>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79"/>
      <c r="C110" s="1069"/>
      <c r="D110" s="475"/>
      <c r="E110" s="425" t="s">
        <v>400</v>
      </c>
      <c r="F110" s="210">
        <v>0</v>
      </c>
      <c r="G110" s="210">
        <v>0</v>
      </c>
      <c r="H110" s="210">
        <v>0</v>
      </c>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c r="AK110" s="210"/>
      <c r="AL110" s="210"/>
      <c r="AM110" s="210"/>
      <c r="AN110" s="210"/>
      <c r="AO110" s="210"/>
      <c r="AP110" s="210"/>
      <c r="AQ110" s="210"/>
      <c r="AR110" s="210"/>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80"/>
      <c r="C111" s="1077"/>
      <c r="D111" s="476"/>
      <c r="E111" s="233" t="s">
        <v>413</v>
      </c>
      <c r="F111" s="210">
        <v>0</v>
      </c>
      <c r="G111" s="210">
        <v>0</v>
      </c>
      <c r="H111" s="210">
        <v>0</v>
      </c>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c r="AK111" s="210"/>
      <c r="AL111" s="210"/>
      <c r="AM111" s="210"/>
      <c r="AN111" s="210"/>
      <c r="AO111" s="210"/>
      <c r="AP111" s="210"/>
      <c r="AQ111" s="210"/>
      <c r="AR111" s="210"/>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 ref="C91:C93"/>
    <mergeCell ref="B100:B102"/>
    <mergeCell ref="C100:C102"/>
    <mergeCell ref="B67:B69"/>
    <mergeCell ref="C67:C69"/>
    <mergeCell ref="B70:B72"/>
    <mergeCell ref="C70:C72"/>
    <mergeCell ref="B46:B48"/>
    <mergeCell ref="C46:C48"/>
    <mergeCell ref="B49:B51"/>
    <mergeCell ref="C49:C51"/>
    <mergeCell ref="B52:B54"/>
    <mergeCell ref="C52:C54"/>
    <mergeCell ref="B4:B6"/>
    <mergeCell ref="C4:C6"/>
    <mergeCell ref="B13:B15"/>
    <mergeCell ref="C13:C15"/>
    <mergeCell ref="C7:C12"/>
    <mergeCell ref="B7:B12"/>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83" t="s">
        <v>340</v>
      </c>
      <c r="D2" s="1084"/>
      <c r="E2" s="1084"/>
      <c r="F2" s="1084"/>
      <c r="G2" s="1084"/>
      <c r="H2" s="1085"/>
    </row>
    <row r="3" spans="3:8" ht="33" customHeight="1" thickBot="1">
      <c r="C3" s="56" t="s">
        <v>119</v>
      </c>
      <c r="D3" s="57" t="s">
        <v>341</v>
      </c>
      <c r="E3" s="58" t="s">
        <v>342</v>
      </c>
      <c r="F3" s="58" t="s">
        <v>343</v>
      </c>
      <c r="G3" s="59" t="s">
        <v>344</v>
      </c>
      <c r="H3" s="60" t="s">
        <v>345</v>
      </c>
    </row>
    <row r="4" spans="3:8" s="62" customFormat="1" ht="15" thickTop="1">
      <c r="C4" s="52">
        <v>1</v>
      </c>
      <c r="D4" s="34" t="s">
        <v>423</v>
      </c>
      <c r="E4" s="35">
        <f>'Resources Status'!EEL8</f>
        <v>0</v>
      </c>
      <c r="F4" s="35">
        <v>20</v>
      </c>
      <c r="G4" s="35">
        <f t="shared" ref="G4:G15" si="0">F4-E4</f>
        <v>20</v>
      </c>
      <c r="H4" s="61"/>
    </row>
    <row r="5" spans="3:8" s="62" customFormat="1" ht="24.75" customHeight="1">
      <c r="C5" s="47">
        <v>2</v>
      </c>
      <c r="D5" s="34" t="s">
        <v>423</v>
      </c>
      <c r="E5" s="8">
        <f>'Resources Status'!EL14</f>
        <v>12</v>
      </c>
      <c r="F5" s="35">
        <v>15</v>
      </c>
      <c r="G5" s="35">
        <f t="shared" si="0"/>
        <v>3</v>
      </c>
      <c r="H5" s="61"/>
    </row>
    <row r="6" spans="3:8" s="62" customFormat="1">
      <c r="C6" s="47">
        <v>3</v>
      </c>
      <c r="D6" s="34" t="s">
        <v>423</v>
      </c>
      <c r="E6" s="8">
        <f>'Resources Status'!EL17</f>
        <v>6</v>
      </c>
      <c r="F6" s="8">
        <v>15</v>
      </c>
      <c r="G6" s="35">
        <f t="shared" si="0"/>
        <v>9</v>
      </c>
      <c r="H6" s="61"/>
    </row>
    <row r="7" spans="3:8" s="62" customFormat="1">
      <c r="C7" s="47">
        <v>4</v>
      </c>
      <c r="D7" s="34" t="s">
        <v>423</v>
      </c>
      <c r="E7" s="8">
        <f>'Resources Status'!EL20</f>
        <v>0</v>
      </c>
      <c r="F7" s="8">
        <v>0</v>
      </c>
      <c r="G7" s="35">
        <f t="shared" si="0"/>
        <v>0</v>
      </c>
      <c r="H7" s="61"/>
    </row>
    <row r="8" spans="3:8" s="62" customFormat="1">
      <c r="C8" s="47">
        <v>5</v>
      </c>
      <c r="D8" s="34" t="s">
        <v>423</v>
      </c>
      <c r="E8" s="8">
        <f>'Resources Status'!EL23</f>
        <v>4</v>
      </c>
      <c r="F8" s="8">
        <v>15</v>
      </c>
      <c r="G8" s="35">
        <f t="shared" si="0"/>
        <v>11</v>
      </c>
      <c r="H8" s="61" t="s">
        <v>403</v>
      </c>
    </row>
    <row r="9" spans="3:8" s="62" customFormat="1">
      <c r="C9" s="68">
        <v>6</v>
      </c>
      <c r="D9" s="34" t="s">
        <v>423</v>
      </c>
      <c r="E9" s="69">
        <f>'Resources Status'!EL27</f>
        <v>6</v>
      </c>
      <c r="F9" s="69">
        <v>15</v>
      </c>
      <c r="G9" s="69">
        <f t="shared" si="0"/>
        <v>9</v>
      </c>
      <c r="H9" s="61"/>
    </row>
    <row r="10" spans="3:8" s="62" customFormat="1">
      <c r="C10" s="68">
        <v>7</v>
      </c>
      <c r="D10" s="34" t="s">
        <v>423</v>
      </c>
      <c r="E10" s="69">
        <f>'Resources Status'!EL33</f>
        <v>0</v>
      </c>
      <c r="F10" s="69">
        <v>10</v>
      </c>
      <c r="G10" s="69">
        <f t="shared" si="0"/>
        <v>10</v>
      </c>
      <c r="H10" s="127"/>
    </row>
    <row r="11" spans="3:8" s="62" customFormat="1">
      <c r="C11" s="47">
        <v>8</v>
      </c>
      <c r="D11" s="34" t="s">
        <v>423</v>
      </c>
      <c r="E11" s="69">
        <f>'Resources Status'!EL36</f>
        <v>11</v>
      </c>
      <c r="F11" s="8">
        <v>18</v>
      </c>
      <c r="G11" s="8">
        <f t="shared" si="0"/>
        <v>7</v>
      </c>
      <c r="H11" s="44"/>
    </row>
    <row r="12" spans="3:8" s="62" customFormat="1">
      <c r="C12" s="47">
        <v>9</v>
      </c>
      <c r="D12" s="34" t="s">
        <v>423</v>
      </c>
      <c r="E12" s="8">
        <f>'Resources Status'!EL39</f>
        <v>5</v>
      </c>
      <c r="F12" s="8">
        <v>10</v>
      </c>
      <c r="G12" s="8">
        <f t="shared" si="0"/>
        <v>5</v>
      </c>
      <c r="H12" s="44"/>
    </row>
    <row r="13" spans="3:8" s="62" customFormat="1">
      <c r="C13" s="47">
        <v>10</v>
      </c>
      <c r="D13" s="34" t="s">
        <v>423</v>
      </c>
      <c r="E13" s="8">
        <f>'Resources Status'!EL42</f>
        <v>0</v>
      </c>
      <c r="F13" s="8">
        <v>10</v>
      </c>
      <c r="G13" s="8">
        <f t="shared" si="0"/>
        <v>10</v>
      </c>
      <c r="H13" s="44"/>
    </row>
    <row r="14" spans="3:8" s="62" customFormat="1">
      <c r="C14" s="68">
        <v>11</v>
      </c>
      <c r="D14" s="34" t="s">
        <v>423</v>
      </c>
      <c r="E14" s="8">
        <f>'Resources Status'!EL45</f>
        <v>0</v>
      </c>
      <c r="F14" s="8">
        <v>13</v>
      </c>
      <c r="G14" s="8">
        <f t="shared" si="0"/>
        <v>13</v>
      </c>
      <c r="H14" s="44"/>
    </row>
    <row r="15" spans="3:8" s="62" customFormat="1">
      <c r="C15" s="68">
        <v>12</v>
      </c>
      <c r="D15" s="34" t="s">
        <v>423</v>
      </c>
      <c r="E15" s="8">
        <f>'Resources Status'!EL57</f>
        <v>0</v>
      </c>
      <c r="F15" s="8">
        <v>9</v>
      </c>
      <c r="G15" s="8">
        <f t="shared" si="0"/>
        <v>9</v>
      </c>
      <c r="H15" s="44"/>
    </row>
    <row r="16" spans="3:8" s="62" customFormat="1">
      <c r="C16" s="47">
        <v>13</v>
      </c>
      <c r="D16" s="33"/>
      <c r="E16" s="8"/>
      <c r="F16" s="8"/>
      <c r="G16" s="8"/>
      <c r="H16" s="44"/>
    </row>
    <row r="17" spans="3:8" s="62" customFormat="1" ht="15" thickBot="1">
      <c r="C17" s="1081" t="s">
        <v>156</v>
      </c>
      <c r="D17" s="1082"/>
      <c r="E17" s="228">
        <f>SUM(E4:E16)</f>
        <v>44</v>
      </c>
      <c r="F17" s="228">
        <f>SUM(F4:F16)</f>
        <v>150</v>
      </c>
      <c r="G17" s="228">
        <f>SUM(G4:G16)</f>
        <v>106</v>
      </c>
      <c r="H17" s="229"/>
    </row>
  </sheetData>
  <mergeCells count="2">
    <mergeCell ref="C17:D17"/>
    <mergeCell ref="C2:H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4"/>
    <col min="2" max="3" width="9.7265625" style="384" customWidth="1"/>
    <col min="4" max="4" width="48.453125" style="384" customWidth="1"/>
    <col min="5" max="5" width="12.54296875" style="384" customWidth="1"/>
    <col min="6" max="6" width="11.1796875" style="384" customWidth="1"/>
    <col min="7" max="7" width="66.54296875" style="384" customWidth="1"/>
    <col min="8" max="16384" width="8.7265625" style="384"/>
  </cols>
  <sheetData>
    <row r="2" spans="2:7">
      <c r="B2" s="1086" t="s">
        <v>346</v>
      </c>
      <c r="C2" s="1086"/>
      <c r="D2" s="1086"/>
      <c r="E2" s="1086"/>
      <c r="F2" s="1086"/>
      <c r="G2" s="1086"/>
    </row>
    <row r="3" spans="2:7">
      <c r="B3" s="385" t="s">
        <v>347</v>
      </c>
      <c r="C3" s="385" t="s">
        <v>127</v>
      </c>
      <c r="D3" s="385" t="s">
        <v>348</v>
      </c>
      <c r="E3" s="386" t="s">
        <v>349</v>
      </c>
      <c r="F3" s="386" t="s">
        <v>350</v>
      </c>
      <c r="G3" s="387" t="s">
        <v>351</v>
      </c>
    </row>
    <row r="4" spans="2:7">
      <c r="B4" s="388"/>
      <c r="C4" s="388"/>
      <c r="D4" s="392"/>
      <c r="E4" s="390"/>
      <c r="F4" s="390"/>
      <c r="G4" s="393"/>
    </row>
    <row r="5" spans="2:7">
      <c r="B5" s="388"/>
      <c r="C5" s="388"/>
      <c r="D5" s="392"/>
      <c r="E5" s="390"/>
      <c r="F5" s="390"/>
      <c r="G5" s="393"/>
    </row>
    <row r="6" spans="2:7">
      <c r="B6" s="388"/>
      <c r="C6" s="388"/>
      <c r="D6" s="392"/>
      <c r="E6" s="390"/>
      <c r="F6" s="390"/>
      <c r="G6" s="393"/>
    </row>
    <row r="7" spans="2:7">
      <c r="B7" s="388"/>
      <c r="C7" s="388"/>
      <c r="D7" s="392"/>
      <c r="E7" s="390"/>
      <c r="F7" s="390"/>
      <c r="G7" s="393"/>
    </row>
    <row r="8" spans="2:7">
      <c r="B8" s="388"/>
      <c r="C8" s="388"/>
      <c r="D8" s="392"/>
      <c r="E8" s="390"/>
      <c r="F8" s="390"/>
      <c r="G8" s="393"/>
    </row>
    <row r="9" spans="2:7">
      <c r="B9" s="388"/>
      <c r="C9" s="388"/>
      <c r="D9" s="392"/>
      <c r="E9" s="390"/>
      <c r="F9" s="390"/>
      <c r="G9" s="393"/>
    </row>
    <row r="10" spans="2:7">
      <c r="B10" s="388"/>
      <c r="C10" s="388"/>
      <c r="D10" s="392"/>
      <c r="E10" s="390"/>
      <c r="F10" s="390"/>
      <c r="G10" s="393"/>
    </row>
    <row r="11" spans="2:7">
      <c r="B11" s="388"/>
      <c r="C11" s="388"/>
      <c r="D11" s="392"/>
      <c r="E11" s="390"/>
      <c r="F11" s="390"/>
      <c r="G11" s="393"/>
    </row>
    <row r="12" spans="2:7">
      <c r="B12" s="388"/>
      <c r="C12" s="388"/>
      <c r="D12" s="392"/>
      <c r="E12" s="390"/>
      <c r="F12" s="390"/>
      <c r="G12" s="393"/>
    </row>
    <row r="13" spans="2:7">
      <c r="B13" s="388"/>
      <c r="C13" s="388"/>
      <c r="D13" s="392"/>
      <c r="E13" s="390"/>
      <c r="F13" s="390"/>
      <c r="G13" s="393"/>
    </row>
    <row r="14" spans="2:7">
      <c r="B14" s="388"/>
      <c r="C14" s="388"/>
      <c r="D14" s="392"/>
      <c r="E14" s="390"/>
      <c r="F14" s="390"/>
      <c r="G14" s="393"/>
    </row>
    <row r="15" spans="2:7">
      <c r="B15" s="388"/>
      <c r="C15" s="388"/>
      <c r="D15" s="392"/>
      <c r="E15" s="390"/>
      <c r="F15" s="390"/>
      <c r="G15" s="393"/>
    </row>
    <row r="16" spans="2:7">
      <c r="B16" s="388"/>
      <c r="C16" s="388"/>
      <c r="D16" s="392"/>
      <c r="E16" s="390"/>
      <c r="F16" s="390"/>
      <c r="G16" s="393"/>
    </row>
    <row r="17" spans="2:7">
      <c r="B17" s="388"/>
      <c r="C17" s="388"/>
      <c r="D17" s="392"/>
      <c r="E17" s="390"/>
      <c r="F17" s="390"/>
      <c r="G17" s="393"/>
    </row>
    <row r="18" spans="2:7">
      <c r="B18" s="388"/>
      <c r="C18" s="388"/>
      <c r="D18" s="392"/>
      <c r="E18" s="390"/>
      <c r="F18" s="390"/>
      <c r="G18" s="393"/>
    </row>
    <row r="19" spans="2:7">
      <c r="B19" s="388"/>
      <c r="C19" s="388"/>
      <c r="D19" s="392"/>
      <c r="E19" s="390"/>
      <c r="F19" s="390"/>
      <c r="G19" s="393"/>
    </row>
    <row r="20" spans="2:7">
      <c r="B20" s="388"/>
      <c r="C20" s="388"/>
      <c r="D20" s="392"/>
      <c r="E20" s="390"/>
      <c r="F20" s="390"/>
      <c r="G20" s="393"/>
    </row>
    <row r="21" spans="2:7">
      <c r="B21" s="388"/>
      <c r="C21" s="388"/>
      <c r="D21" s="392"/>
      <c r="E21" s="390"/>
      <c r="F21" s="390"/>
      <c r="G21" s="393"/>
    </row>
    <row r="22" spans="2:7">
      <c r="B22" s="388"/>
      <c r="C22" s="388"/>
      <c r="D22" s="392"/>
      <c r="E22" s="390"/>
      <c r="F22" s="390"/>
      <c r="G22" s="393"/>
    </row>
    <row r="23" spans="2:7">
      <c r="B23" s="388"/>
      <c r="C23" s="388"/>
      <c r="D23" s="392"/>
      <c r="E23" s="390"/>
      <c r="F23" s="390"/>
      <c r="G23" s="393"/>
    </row>
    <row r="24" spans="2:7">
      <c r="B24" s="388"/>
      <c r="C24" s="388"/>
      <c r="D24" s="392"/>
      <c r="E24" s="390"/>
      <c r="F24" s="390"/>
      <c r="G24" s="393"/>
    </row>
    <row r="25" spans="2:7">
      <c r="B25" s="388"/>
      <c r="C25" s="388"/>
      <c r="D25" s="392"/>
      <c r="E25" s="390"/>
      <c r="F25" s="390"/>
      <c r="G25" s="393"/>
    </row>
    <row r="26" spans="2:7">
      <c r="B26" s="388"/>
      <c r="C26" s="388"/>
      <c r="D26" s="392"/>
      <c r="E26" s="390"/>
      <c r="F26" s="390"/>
      <c r="G26" s="393"/>
    </row>
    <row r="27" spans="2:7">
      <c r="B27" s="388"/>
      <c r="C27" s="388"/>
      <c r="D27" s="392"/>
      <c r="E27" s="390"/>
      <c r="F27" s="390"/>
      <c r="G27" s="393"/>
    </row>
    <row r="28" spans="2:7">
      <c r="B28" s="388"/>
      <c r="C28" s="388"/>
      <c r="D28" s="392"/>
      <c r="E28" s="390"/>
      <c r="F28" s="390"/>
      <c r="G28" s="393"/>
    </row>
    <row r="29" spans="2:7">
      <c r="B29" s="388"/>
      <c r="C29" s="388"/>
      <c r="D29" s="392"/>
      <c r="E29" s="390"/>
      <c r="F29" s="390"/>
      <c r="G29" s="393"/>
    </row>
    <row r="30" spans="2:7">
      <c r="B30" s="388"/>
      <c r="C30" s="388"/>
      <c r="D30" s="392"/>
      <c r="E30" s="390"/>
      <c r="F30" s="390"/>
      <c r="G30" s="393"/>
    </row>
    <row r="31" spans="2:7" s="394" customFormat="1">
      <c r="B31" s="388"/>
      <c r="C31" s="388"/>
      <c r="D31" s="392"/>
      <c r="E31" s="390"/>
      <c r="F31" s="390"/>
      <c r="G31" s="393"/>
    </row>
    <row r="32" spans="2:7">
      <c r="B32" s="388"/>
      <c r="C32" s="388"/>
      <c r="D32" s="392"/>
      <c r="E32" s="390"/>
      <c r="F32" s="390"/>
      <c r="G32" s="393"/>
    </row>
    <row r="33" spans="2:7">
      <c r="B33" s="388"/>
      <c r="C33" s="388"/>
      <c r="D33" s="392"/>
      <c r="E33" s="390"/>
      <c r="F33" s="390"/>
      <c r="G33" s="393"/>
    </row>
    <row r="34" spans="2:7">
      <c r="B34" s="388"/>
      <c r="C34" s="388"/>
      <c r="D34" s="392"/>
      <c r="E34" s="390"/>
      <c r="F34" s="390"/>
      <c r="G34" s="393"/>
    </row>
    <row r="35" spans="2:7" ht="14.15" customHeight="1">
      <c r="B35" s="395"/>
      <c r="C35" s="395"/>
      <c r="D35" s="393"/>
      <c r="E35" s="390"/>
      <c r="F35" s="390"/>
      <c r="G35" s="396"/>
    </row>
    <row r="36" spans="2:7">
      <c r="B36" s="395"/>
      <c r="C36" s="395"/>
      <c r="D36" s="393"/>
      <c r="E36" s="390"/>
      <c r="F36" s="390"/>
      <c r="G36" s="396"/>
    </row>
    <row r="37" spans="2:7">
      <c r="B37" s="395"/>
      <c r="C37" s="395"/>
      <c r="D37" s="393"/>
      <c r="E37" s="390"/>
      <c r="F37" s="390"/>
      <c r="G37" s="396"/>
    </row>
    <row r="38" spans="2:7">
      <c r="B38" s="395"/>
      <c r="C38" s="395"/>
      <c r="D38" s="393"/>
      <c r="E38" s="390"/>
      <c r="F38" s="390"/>
      <c r="G38" s="396"/>
    </row>
    <row r="39" spans="2:7">
      <c r="B39" s="395"/>
      <c r="C39" s="395"/>
      <c r="D39" s="393"/>
      <c r="E39" s="390"/>
      <c r="F39" s="390"/>
      <c r="G39" s="393"/>
    </row>
    <row r="40" spans="2:7">
      <c r="B40" s="388">
        <v>45622</v>
      </c>
      <c r="C40" s="388">
        <v>45638</v>
      </c>
      <c r="D40" s="389" t="s">
        <v>352</v>
      </c>
      <c r="E40" s="390" t="s">
        <v>353</v>
      </c>
      <c r="F40" s="390" t="s">
        <v>354</v>
      </c>
      <c r="G40" s="424"/>
    </row>
    <row r="41" spans="2:7">
      <c r="B41" s="388">
        <v>45622</v>
      </c>
      <c r="C41" s="388">
        <v>45638</v>
      </c>
      <c r="D41" s="389" t="s">
        <v>355</v>
      </c>
      <c r="E41" s="390" t="s">
        <v>353</v>
      </c>
      <c r="F41" s="390" t="s">
        <v>354</v>
      </c>
      <c r="G41" s="434"/>
    </row>
    <row r="42" spans="2:7">
      <c r="B42" s="388">
        <v>45619</v>
      </c>
      <c r="C42" s="388">
        <v>45619</v>
      </c>
      <c r="D42" s="389" t="s">
        <v>356</v>
      </c>
      <c r="E42" s="390" t="s">
        <v>353</v>
      </c>
      <c r="F42" s="390" t="s">
        <v>354</v>
      </c>
      <c r="G42" s="434" t="s">
        <v>357</v>
      </c>
    </row>
    <row r="43" spans="2:7">
      <c r="B43" s="388">
        <f>B42+1</f>
        <v>45620</v>
      </c>
      <c r="C43" s="388">
        <f>C42+1</f>
        <v>45620</v>
      </c>
      <c r="D43" s="389" t="s">
        <v>356</v>
      </c>
      <c r="E43" s="390" t="s">
        <v>353</v>
      </c>
      <c r="F43" s="390" t="s">
        <v>358</v>
      </c>
      <c r="G43" s="434" t="s">
        <v>357</v>
      </c>
    </row>
    <row r="44" spans="2:7">
      <c r="B44" s="388">
        <v>45622</v>
      </c>
      <c r="C44" s="388">
        <v>45622</v>
      </c>
      <c r="D44" s="389" t="s">
        <v>359</v>
      </c>
      <c r="E44" s="390" t="s">
        <v>353</v>
      </c>
      <c r="F44" s="390" t="s">
        <v>354</v>
      </c>
      <c r="G44" s="434" t="s">
        <v>360</v>
      </c>
    </row>
    <row r="45" spans="2:7">
      <c r="B45" s="388">
        <f>B44+1</f>
        <v>45623</v>
      </c>
      <c r="C45" s="388">
        <f>C44+1</f>
        <v>45623</v>
      </c>
      <c r="D45" s="389" t="s">
        <v>359</v>
      </c>
      <c r="E45" s="390" t="s">
        <v>353</v>
      </c>
      <c r="F45" s="390" t="s">
        <v>354</v>
      </c>
      <c r="G45" s="434" t="s">
        <v>360</v>
      </c>
    </row>
    <row r="46" spans="2:7">
      <c r="B46" s="388">
        <v>45632</v>
      </c>
      <c r="C46" s="388">
        <v>45632</v>
      </c>
      <c r="D46" s="389" t="s">
        <v>361</v>
      </c>
      <c r="E46" s="390" t="s">
        <v>353</v>
      </c>
      <c r="F46" s="390" t="s">
        <v>354</v>
      </c>
      <c r="G46" s="434" t="s">
        <v>360</v>
      </c>
    </row>
    <row r="47" spans="2:7">
      <c r="B47" s="388">
        <v>45633</v>
      </c>
      <c r="C47" s="388">
        <v>45633</v>
      </c>
      <c r="D47" s="389" t="s">
        <v>361</v>
      </c>
      <c r="E47" s="390" t="s">
        <v>353</v>
      </c>
      <c r="F47" s="390" t="s">
        <v>354</v>
      </c>
      <c r="G47" s="434" t="s">
        <v>360</v>
      </c>
    </row>
    <row r="48" spans="2:7">
      <c r="B48" s="388">
        <v>45633</v>
      </c>
      <c r="C48" s="388">
        <v>45638</v>
      </c>
      <c r="D48" s="389" t="s">
        <v>362</v>
      </c>
      <c r="E48" s="390" t="s">
        <v>353</v>
      </c>
      <c r="F48" s="390" t="s">
        <v>354</v>
      </c>
      <c r="G48" s="434" t="s">
        <v>363</v>
      </c>
    </row>
    <row r="49" spans="2:7">
      <c r="B49" s="388">
        <v>45643</v>
      </c>
      <c r="C49" s="388">
        <v>45644</v>
      </c>
      <c r="D49" s="389" t="s">
        <v>364</v>
      </c>
      <c r="E49" s="390" t="s">
        <v>353</v>
      </c>
      <c r="F49" s="390" t="s">
        <v>354</v>
      </c>
      <c r="G49" s="434" t="s">
        <v>365</v>
      </c>
    </row>
    <row r="50" spans="2:7" ht="26">
      <c r="B50" s="388">
        <v>45646</v>
      </c>
      <c r="C50" s="388">
        <v>45648</v>
      </c>
      <c r="D50" s="392" t="s">
        <v>366</v>
      </c>
      <c r="E50" s="390" t="s">
        <v>353</v>
      </c>
      <c r="F50" s="390" t="s">
        <v>354</v>
      </c>
      <c r="G50" s="432" t="s">
        <v>367</v>
      </c>
    </row>
    <row r="51" spans="2:7">
      <c r="B51" s="388">
        <v>45647</v>
      </c>
      <c r="C51" s="388">
        <v>45656</v>
      </c>
      <c r="D51" s="389" t="s">
        <v>368</v>
      </c>
      <c r="E51" s="390" t="s">
        <v>353</v>
      </c>
      <c r="F51" s="390" t="s">
        <v>354</v>
      </c>
      <c r="G51" s="432" t="s">
        <v>369</v>
      </c>
    </row>
    <row r="52" spans="2:7" ht="26">
      <c r="B52" s="388">
        <v>45655</v>
      </c>
      <c r="C52" s="388">
        <v>45656</v>
      </c>
      <c r="D52" s="389" t="s">
        <v>370</v>
      </c>
      <c r="E52" s="390" t="s">
        <v>353</v>
      </c>
      <c r="F52" s="390" t="s">
        <v>354</v>
      </c>
      <c r="G52" s="432"/>
    </row>
    <row r="53" spans="2:7" ht="26">
      <c r="B53" s="388">
        <v>46021</v>
      </c>
      <c r="C53" s="388">
        <v>45663</v>
      </c>
      <c r="D53" s="389" t="s">
        <v>376</v>
      </c>
      <c r="E53" s="390" t="s">
        <v>353</v>
      </c>
      <c r="F53" s="390" t="s">
        <v>354</v>
      </c>
      <c r="G53" s="439" t="s">
        <v>377</v>
      </c>
    </row>
    <row r="54" spans="2:7">
      <c r="B54" s="388">
        <v>45666</v>
      </c>
      <c r="C54" s="388">
        <v>45666</v>
      </c>
      <c r="D54" s="392" t="s">
        <v>381</v>
      </c>
      <c r="E54" s="390" t="s">
        <v>353</v>
      </c>
      <c r="F54" s="390" t="s">
        <v>380</v>
      </c>
      <c r="G54" s="432" t="s">
        <v>379</v>
      </c>
    </row>
    <row r="55" spans="2:7">
      <c r="B55" s="388">
        <v>45665</v>
      </c>
      <c r="C55" s="388">
        <v>45667</v>
      </c>
      <c r="D55" s="392" t="s">
        <v>382</v>
      </c>
      <c r="E55" s="390" t="s">
        <v>353</v>
      </c>
      <c r="F55" s="390" t="s">
        <v>354</v>
      </c>
      <c r="G55" s="433"/>
    </row>
    <row r="56" spans="2:7" ht="26">
      <c r="B56" s="388">
        <v>45671</v>
      </c>
      <c r="C56" s="388">
        <v>45672</v>
      </c>
      <c r="D56" s="396" t="s">
        <v>383</v>
      </c>
      <c r="E56" s="390" t="s">
        <v>353</v>
      </c>
      <c r="F56" s="390" t="s">
        <v>354</v>
      </c>
      <c r="G56" s="433"/>
    </row>
    <row r="57" spans="2:7">
      <c r="B57" s="388">
        <v>45677</v>
      </c>
      <c r="C57" s="388">
        <v>45677</v>
      </c>
      <c r="D57" s="392" t="s">
        <v>386</v>
      </c>
      <c r="E57" s="390" t="s">
        <v>353</v>
      </c>
      <c r="F57" s="390" t="s">
        <v>354</v>
      </c>
      <c r="G57" s="393"/>
    </row>
    <row r="58" spans="2:7">
      <c r="B58" s="388">
        <v>45682</v>
      </c>
      <c r="C58" s="388">
        <v>45684</v>
      </c>
      <c r="D58" s="392" t="s">
        <v>388</v>
      </c>
      <c r="E58" s="390" t="s">
        <v>353</v>
      </c>
      <c r="F58" s="390" t="s">
        <v>354</v>
      </c>
      <c r="G58" s="393"/>
    </row>
    <row r="59" spans="2:7" ht="26">
      <c r="B59" s="388">
        <v>45715</v>
      </c>
      <c r="C59" s="388">
        <v>45721</v>
      </c>
      <c r="D59" s="396" t="s">
        <v>397</v>
      </c>
      <c r="E59" s="390" t="s">
        <v>353</v>
      </c>
      <c r="F59" s="390" t="s">
        <v>354</v>
      </c>
      <c r="G59" s="393"/>
    </row>
    <row r="60" spans="2:7">
      <c r="B60" s="388">
        <v>45717</v>
      </c>
      <c r="C60" s="388">
        <v>45721</v>
      </c>
      <c r="D60" s="392" t="s">
        <v>396</v>
      </c>
      <c r="E60" s="390" t="s">
        <v>353</v>
      </c>
      <c r="F60" s="390" t="s">
        <v>354</v>
      </c>
      <c r="G60" s="393"/>
    </row>
    <row r="61" spans="2:7">
      <c r="B61" s="388"/>
      <c r="C61" s="388"/>
      <c r="D61" s="392"/>
      <c r="E61" s="390"/>
      <c r="F61" s="390"/>
      <c r="G61" s="393"/>
    </row>
    <row r="62" spans="2:7">
      <c r="B62" s="388"/>
      <c r="C62" s="388"/>
      <c r="D62" s="392"/>
      <c r="E62" s="390"/>
      <c r="F62" s="390"/>
      <c r="G62" s="393"/>
    </row>
    <row r="63" spans="2:7">
      <c r="B63" s="395"/>
      <c r="C63" s="395"/>
      <c r="D63" s="393"/>
      <c r="E63" s="390"/>
      <c r="F63" s="390"/>
      <c r="G63" s="393"/>
    </row>
    <row r="64" spans="2:7">
      <c r="B64" s="395"/>
      <c r="C64" s="395"/>
      <c r="D64" s="393"/>
      <c r="E64" s="390"/>
      <c r="F64" s="390"/>
      <c r="G64" s="393"/>
    </row>
    <row r="65" spans="2:7">
      <c r="B65" s="395"/>
      <c r="C65" s="395"/>
      <c r="D65" s="393"/>
      <c r="E65" s="390"/>
      <c r="F65" s="390"/>
      <c r="G65" s="393"/>
    </row>
    <row r="66" spans="2:7">
      <c r="B66" s="395"/>
      <c r="C66" s="395"/>
      <c r="D66" s="393"/>
      <c r="E66" s="390"/>
      <c r="F66" s="390"/>
      <c r="G66" s="393"/>
    </row>
    <row r="67" spans="2:7">
      <c r="B67" s="395"/>
      <c r="C67" s="395"/>
      <c r="D67" s="393"/>
      <c r="E67" s="390"/>
      <c r="F67" s="390"/>
      <c r="G67" s="393"/>
    </row>
    <row r="68" spans="2:7">
      <c r="B68" s="395"/>
      <c r="C68" s="395"/>
      <c r="D68" s="393"/>
      <c r="E68" s="390"/>
      <c r="F68" s="390"/>
      <c r="G68" s="393"/>
    </row>
    <row r="69" spans="2:7">
      <c r="B69" s="395"/>
      <c r="C69" s="395"/>
      <c r="D69" s="393"/>
      <c r="E69" s="390"/>
      <c r="F69" s="390"/>
      <c r="G69" s="393"/>
    </row>
    <row r="70" spans="2:7">
      <c r="B70" s="395"/>
      <c r="C70" s="395"/>
      <c r="D70" s="393"/>
      <c r="E70" s="390"/>
      <c r="F70" s="390"/>
      <c r="G70" s="391"/>
    </row>
    <row r="71" spans="2:7">
      <c r="B71" s="395"/>
      <c r="C71" s="395"/>
      <c r="D71" s="393"/>
      <c r="E71" s="390"/>
      <c r="F71" s="390"/>
      <c r="G71" s="393"/>
    </row>
    <row r="72" spans="2:7">
      <c r="B72" s="395"/>
      <c r="C72" s="395"/>
      <c r="D72" s="393"/>
      <c r="E72" s="390"/>
      <c r="F72" s="390"/>
      <c r="G72" s="393"/>
    </row>
    <row r="73" spans="2:7">
      <c r="B73" s="395"/>
      <c r="C73" s="395"/>
      <c r="D73" s="393"/>
      <c r="E73" s="390"/>
      <c r="F73" s="390"/>
      <c r="G73" s="393"/>
    </row>
    <row r="74" spans="2:7">
      <c r="B74" s="395"/>
      <c r="C74" s="395"/>
      <c r="D74" s="393"/>
      <c r="E74" s="390"/>
      <c r="F74" s="390"/>
      <c r="G74" s="391"/>
    </row>
    <row r="75" spans="2:7">
      <c r="B75" s="395"/>
      <c r="C75" s="395"/>
      <c r="D75" s="393"/>
      <c r="E75" s="390"/>
      <c r="F75" s="390"/>
      <c r="G75" s="391"/>
    </row>
    <row r="76" spans="2:7">
      <c r="B76" s="395"/>
      <c r="C76" s="395"/>
      <c r="D76" s="393"/>
      <c r="E76" s="390"/>
      <c r="F76" s="390"/>
      <c r="G76" s="391"/>
    </row>
    <row r="77" spans="2:7">
      <c r="B77" s="395"/>
      <c r="C77" s="395"/>
      <c r="D77" s="393"/>
      <c r="E77" s="390"/>
      <c r="F77" s="390"/>
      <c r="G77" s="393"/>
    </row>
    <row r="78" spans="2:7">
      <c r="B78" s="395"/>
      <c r="C78" s="395"/>
      <c r="D78" s="393"/>
      <c r="E78" s="390"/>
      <c r="F78" s="390"/>
      <c r="G78" s="391"/>
    </row>
    <row r="79" spans="2:7">
      <c r="B79" s="395"/>
      <c r="C79" s="395"/>
      <c r="D79" s="393"/>
      <c r="E79" s="390"/>
      <c r="F79" s="390"/>
      <c r="G79" s="391"/>
    </row>
    <row r="80" spans="2:7">
      <c r="B80" s="395"/>
      <c r="C80" s="395"/>
      <c r="D80" s="393"/>
      <c r="E80" s="390"/>
      <c r="F80" s="390"/>
      <c r="G80" s="391"/>
    </row>
    <row r="81" spans="2:7">
      <c r="B81" s="395"/>
      <c r="C81" s="395"/>
      <c r="D81" s="393"/>
      <c r="E81" s="390"/>
      <c r="F81" s="390"/>
      <c r="G81" s="393"/>
    </row>
    <row r="82" spans="2:7">
      <c r="B82" s="395"/>
      <c r="C82" s="395"/>
      <c r="D82" s="393"/>
      <c r="E82" s="390"/>
      <c r="F82" s="390"/>
      <c r="G82" s="397"/>
    </row>
    <row r="83" spans="2:7">
      <c r="B83" s="395"/>
      <c r="C83" s="395"/>
      <c r="D83" s="393"/>
      <c r="E83" s="390"/>
      <c r="F83" s="390"/>
      <c r="G83" s="397"/>
    </row>
    <row r="84" spans="2:7">
      <c r="B84" s="395"/>
      <c r="C84" s="395"/>
      <c r="D84" s="393"/>
      <c r="E84" s="390"/>
      <c r="F84" s="390"/>
      <c r="G84" s="397"/>
    </row>
    <row r="85" spans="2:7">
      <c r="B85" s="395"/>
      <c r="C85" s="395"/>
      <c r="D85" s="393"/>
      <c r="E85" s="390"/>
      <c r="F85" s="390"/>
      <c r="G85" s="397"/>
    </row>
    <row r="86" spans="2:7">
      <c r="B86" s="395"/>
      <c r="C86" s="395"/>
      <c r="D86" s="393"/>
      <c r="E86" s="390"/>
      <c r="F86" s="390"/>
      <c r="G86" s="397"/>
    </row>
    <row r="87" spans="2:7">
      <c r="B87" s="395"/>
      <c r="C87" s="395"/>
      <c r="D87" s="393"/>
      <c r="E87" s="390"/>
      <c r="F87" s="390"/>
      <c r="G87" s="397"/>
    </row>
    <row r="88" spans="2:7">
      <c r="B88" s="395"/>
      <c r="C88" s="395"/>
      <c r="D88" s="393"/>
      <c r="E88" s="390"/>
      <c r="F88" s="390"/>
      <c r="G88" s="397"/>
    </row>
    <row r="89" spans="2:7">
      <c r="B89" s="395"/>
      <c r="C89" s="395"/>
      <c r="D89" s="393"/>
      <c r="E89" s="390"/>
      <c r="F89" s="390"/>
      <c r="G89" s="397"/>
    </row>
    <row r="90" spans="2:7">
      <c r="B90" s="395"/>
      <c r="C90" s="395"/>
      <c r="D90" s="393"/>
      <c r="E90" s="390"/>
      <c r="F90" s="390"/>
      <c r="G90" s="397"/>
    </row>
    <row r="91" spans="2:7">
      <c r="B91" s="395"/>
      <c r="C91" s="395"/>
      <c r="D91" s="393"/>
      <c r="E91" s="390"/>
      <c r="F91" s="390"/>
      <c r="G91" s="397"/>
    </row>
    <row r="92" spans="2:7">
      <c r="B92" s="395"/>
      <c r="C92" s="395"/>
      <c r="D92" s="393"/>
      <c r="E92" s="390"/>
      <c r="F92" s="390"/>
      <c r="G92" s="397"/>
    </row>
    <row r="93" spans="2:7">
      <c r="B93" s="395"/>
      <c r="C93" s="395"/>
      <c r="D93" s="393"/>
      <c r="E93" s="390"/>
      <c r="F93" s="390"/>
      <c r="G93" s="397"/>
    </row>
    <row r="94" spans="2:7">
      <c r="B94" s="395"/>
      <c r="C94" s="395"/>
      <c r="D94" s="393"/>
      <c r="E94" s="390"/>
      <c r="F94" s="390"/>
      <c r="G94" s="397"/>
    </row>
    <row r="95" spans="2:7">
      <c r="B95" s="395"/>
      <c r="C95" s="395"/>
      <c r="D95" s="393"/>
      <c r="E95" s="390"/>
      <c r="F95" s="390"/>
      <c r="G95" s="397"/>
    </row>
    <row r="96" spans="2:7">
      <c r="B96" s="395"/>
      <c r="C96" s="395"/>
      <c r="D96" s="393"/>
      <c r="E96" s="390"/>
      <c r="F96" s="390"/>
      <c r="G96" s="397"/>
    </row>
    <row r="97" spans="2:7">
      <c r="B97" s="395"/>
      <c r="C97" s="395"/>
      <c r="D97" s="393"/>
      <c r="E97" s="390"/>
      <c r="F97" s="390"/>
      <c r="G97" s="397"/>
    </row>
    <row r="98" spans="2:7">
      <c r="B98" s="395"/>
      <c r="C98" s="395"/>
      <c r="D98" s="393"/>
      <c r="E98" s="390"/>
      <c r="F98" s="390"/>
      <c r="G98" s="397"/>
    </row>
    <row r="99" spans="2:7">
      <c r="B99" s="395"/>
      <c r="C99" s="395"/>
      <c r="D99" s="393"/>
      <c r="E99" s="390"/>
      <c r="F99" s="390"/>
      <c r="G99" s="397"/>
    </row>
    <row r="100" spans="2:7">
      <c r="B100" s="395"/>
      <c r="C100" s="395"/>
      <c r="D100" s="393"/>
      <c r="E100" s="390"/>
      <c r="F100" s="390"/>
      <c r="G100" s="397"/>
    </row>
    <row r="101" spans="2:7">
      <c r="B101" s="395"/>
      <c r="C101" s="395"/>
      <c r="D101" s="393"/>
      <c r="E101" s="390"/>
      <c r="F101" s="390"/>
      <c r="G101" s="397"/>
    </row>
    <row r="102" spans="2:7">
      <c r="B102" s="395"/>
      <c r="C102" s="395"/>
      <c r="D102" s="393"/>
      <c r="E102" s="390"/>
      <c r="F102" s="390"/>
      <c r="G102" s="397"/>
    </row>
    <row r="103" spans="2:7">
      <c r="B103" s="395"/>
      <c r="C103" s="395"/>
      <c r="D103" s="393"/>
      <c r="E103" s="390"/>
      <c r="F103" s="390"/>
      <c r="G103" s="397"/>
    </row>
    <row r="104" spans="2:7">
      <c r="B104" s="395"/>
      <c r="C104" s="395"/>
      <c r="D104" s="393"/>
      <c r="E104" s="390"/>
      <c r="F104" s="390"/>
      <c r="G104" s="397"/>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Project Dashbord</vt:lpstr>
      <vt:lpstr>MDL Status</vt:lpstr>
      <vt:lpstr>Under OE details</vt:lpstr>
      <vt:lpstr>Sheet1</vt:lpstr>
      <vt:lpstr>Procurement Status</vt:lpstr>
      <vt:lpstr>Progress Abstract</vt:lpstr>
      <vt:lpstr>Civil Progress</vt:lpstr>
      <vt:lpstr>ICR Pilling</vt:lpstr>
      <vt:lpstr>Cont Piling</vt:lpstr>
      <vt:lpstr>SW Civil</vt:lpstr>
      <vt:lpstr>SY ELE</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2025-09-12T06:06:58Z</dcterms:modified>
  <cp:category/>
  <cp:contentStatus/>
</cp:coreProperties>
</file>