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B84F0B6E-CC56-4CD4-9165-E13E2FC6D388}" xr6:coauthVersionLast="47" xr6:coauthVersionMax="47" xr10:uidLastSave="{00000000-0000-0000-0000-000000000000}"/>
  <bookViews>
    <workbookView xWindow="-120" yWindow="-120" windowWidth="20730" windowHeight="11160" firstSheet="2" activeTab="10" xr2:uid="{FC8E276A-47C1-4C6D-AEB3-285E90589079}"/>
  </bookViews>
  <sheets>
    <sheet name="Sheet1" sheetId="2" r:id="rId1"/>
    <sheet name="Sheet2" sheetId="3" r:id="rId2"/>
    <sheet name="Sheet3" sheetId="4" r:id="rId3"/>
    <sheet name="Sheet4" sheetId="5" r:id="rId4"/>
    <sheet name="Sheet5" sheetId="6" r:id="rId5"/>
    <sheet name="Sheet6" sheetId="7" r:id="rId6"/>
    <sheet name="Sheet7" sheetId="8" r:id="rId7"/>
    <sheet name="Sheet8" sheetId="9" r:id="rId8"/>
    <sheet name="Sheet9" sheetId="10" r:id="rId9"/>
    <sheet name="Sheet10" sheetId="11" r:id="rId10"/>
    <sheet name="Sheet11" sheetId="12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3" i="4" l="1"/>
  <c r="R13" i="4"/>
  <c r="P13" i="4"/>
  <c r="N13" i="4"/>
  <c r="T13" i="4" s="1"/>
  <c r="L13" i="4"/>
  <c r="K13" i="4"/>
  <c r="S12" i="4"/>
  <c r="T12" i="4" s="1"/>
  <c r="R12" i="4"/>
  <c r="P12" i="4"/>
  <c r="L12" i="4"/>
  <c r="N12" i="4" s="1"/>
  <c r="K12" i="4"/>
  <c r="S11" i="4"/>
  <c r="T11" i="4" s="1"/>
  <c r="R11" i="4"/>
  <c r="P11" i="4"/>
  <c r="K11" i="4"/>
  <c r="L11" i="4" s="1"/>
  <c r="N11" i="4" s="1"/>
  <c r="S10" i="4"/>
  <c r="R10" i="4"/>
  <c r="P10" i="4"/>
  <c r="K10" i="4"/>
  <c r="L10" i="4" s="1"/>
  <c r="N10" i="4" s="1"/>
  <c r="T10" i="4" s="1"/>
  <c r="S9" i="4"/>
  <c r="R9" i="4"/>
  <c r="P9" i="4"/>
  <c r="N9" i="4"/>
  <c r="T9" i="4" s="1"/>
  <c r="L9" i="4"/>
  <c r="K9" i="4"/>
  <c r="S8" i="4"/>
  <c r="T8" i="4" s="1"/>
  <c r="R8" i="4"/>
  <c r="P8" i="4"/>
  <c r="L8" i="4"/>
  <c r="N8" i="4" s="1"/>
  <c r="K8" i="4"/>
  <c r="S7" i="4"/>
  <c r="T7" i="4" s="1"/>
  <c r="R7" i="4"/>
  <c r="P7" i="4"/>
  <c r="K7" i="4"/>
  <c r="L7" i="4" s="1"/>
  <c r="N7" i="4" s="1"/>
  <c r="S6" i="4"/>
  <c r="R6" i="4"/>
  <c r="P6" i="4"/>
  <c r="N6" i="4"/>
  <c r="T6" i="4" s="1"/>
  <c r="K6" i="4"/>
  <c r="S5" i="4"/>
  <c r="T5" i="4" s="1"/>
  <c r="R5" i="4"/>
  <c r="P5" i="4"/>
  <c r="L5" i="4"/>
  <c r="N5" i="4" s="1"/>
  <c r="K5" i="4"/>
  <c r="S4" i="4"/>
  <c r="R4" i="4"/>
  <c r="P4" i="4"/>
  <c r="K4" i="4"/>
  <c r="L4" i="4" s="1"/>
  <c r="N4" i="4" s="1"/>
  <c r="S3" i="4"/>
  <c r="R3" i="4"/>
  <c r="P3" i="4"/>
  <c r="K3" i="4"/>
  <c r="L3" i="4" s="1"/>
  <c r="N3" i="4" s="1"/>
  <c r="T3" i="4" s="1"/>
  <c r="H6" i="3"/>
  <c r="H5" i="3"/>
  <c r="H4" i="3"/>
  <c r="E14" i="2"/>
  <c r="E13" i="2"/>
  <c r="E12" i="2"/>
  <c r="M6" i="2"/>
  <c r="K6" i="2"/>
  <c r="L6" i="2" s="1"/>
  <c r="M5" i="2"/>
  <c r="L5" i="2"/>
  <c r="K5" i="2"/>
  <c r="K4" i="2"/>
  <c r="L4" i="2" s="1"/>
  <c r="K3" i="2"/>
  <c r="M3" i="2" s="1"/>
  <c r="T4" i="4" l="1"/>
  <c r="L3" i="2"/>
  <c r="M4" i="2"/>
</calcChain>
</file>

<file path=xl/sharedStrings.xml><?xml version="1.0" encoding="utf-8"?>
<sst xmlns="http://schemas.openxmlformats.org/spreadsheetml/2006/main" count="259" uniqueCount="165">
  <si>
    <t>Student Score 1</t>
  </si>
  <si>
    <t>S.No.</t>
  </si>
  <si>
    <t>Student Name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</si>
  <si>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</si>
  <si>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</si>
  <si>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</si>
  <si>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</si>
  <si>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</si>
  <si>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</si>
  <si>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</si>
  <si>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</si>
  <si>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Total</t>
  </si>
  <si>
    <t>Percentage</t>
  </si>
  <si>
    <t>Course</t>
  </si>
  <si>
    <t>Scholarship</t>
  </si>
  <si>
    <t>Transport</t>
  </si>
  <si>
    <t>Transport fee</t>
  </si>
  <si>
    <t>Categories</t>
  </si>
  <si>
    <t>Discount</t>
  </si>
  <si>
    <t>Course Fees</t>
  </si>
  <si>
    <t>Total Fees</t>
  </si>
  <si>
    <t>Ramesh</t>
  </si>
  <si>
    <t>BCA</t>
  </si>
  <si>
    <t>Y</t>
  </si>
  <si>
    <t>ST</t>
  </si>
  <si>
    <t>Sanjana</t>
  </si>
  <si>
    <t>B.Tech</t>
  </si>
  <si>
    <t>N</t>
  </si>
  <si>
    <t>SC</t>
  </si>
  <si>
    <t>Mahesh</t>
  </si>
  <si>
    <t>MCA</t>
  </si>
  <si>
    <t>Kawal</t>
  </si>
  <si>
    <t>GENERAL</t>
  </si>
  <si>
    <t>Rohit</t>
  </si>
  <si>
    <t>Namish</t>
  </si>
  <si>
    <t>OBC</t>
  </si>
  <si>
    <t>Geeta</t>
  </si>
  <si>
    <t>Mahima</t>
  </si>
  <si>
    <t>Radhika</t>
  </si>
  <si>
    <t>Jai</t>
  </si>
  <si>
    <t>Curve</t>
  </si>
  <si>
    <t>M.Tech</t>
  </si>
  <si>
    <t>Marks&gt;=95%,20%</t>
  </si>
  <si>
    <t>Courses</t>
  </si>
  <si>
    <t>Fees(persem)</t>
  </si>
  <si>
    <t>Marks&gt;=85%,15%</t>
  </si>
  <si>
    <t>Marks&gt;=75%,10%</t>
  </si>
  <si>
    <t>Marks&gt;=65%,7%</t>
  </si>
  <si>
    <t>Transpc 2000</t>
  </si>
  <si>
    <t>Category</t>
  </si>
  <si>
    <t>Name</t>
  </si>
  <si>
    <t>Status</t>
  </si>
  <si>
    <t>Grades</t>
  </si>
  <si>
    <t>Rakesh</t>
  </si>
  <si>
    <t>Sanjay</t>
  </si>
  <si>
    <t>Harsh</t>
  </si>
  <si>
    <t>1) Budget Table</t>
  </si>
  <si>
    <t>Value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</si>
  <si>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</si>
  <si>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</si>
  <si>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</si>
  <si>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</si>
  <si>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</si>
  <si>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</si>
  <si>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</si>
  <si>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</si>
  <si>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tax</t>
  </si>
  <si>
    <t>Bonus</t>
  </si>
  <si>
    <t>Icome</t>
  </si>
  <si>
    <t>Expense1</t>
  </si>
  <si>
    <t>Expense2</t>
  </si>
  <si>
    <t>Expense3</t>
  </si>
  <si>
    <t>Tax(%)</t>
  </si>
  <si>
    <t>Average Marks</t>
  </si>
  <si>
    <t>max</t>
  </si>
  <si>
    <t>min</t>
  </si>
  <si>
    <t>S.no.</t>
  </si>
  <si>
    <t>Salespersion</t>
  </si>
  <si>
    <t>City</t>
  </si>
  <si>
    <t>Total Sales</t>
  </si>
  <si>
    <t>Lalit</t>
  </si>
  <si>
    <t>delhi</t>
  </si>
  <si>
    <t>Sumit</t>
  </si>
  <si>
    <t>gurugoan</t>
  </si>
  <si>
    <t>sales</t>
  </si>
  <si>
    <t>MaheshRohit</t>
  </si>
  <si>
    <t>noida</t>
  </si>
  <si>
    <t>Nitin</t>
  </si>
  <si>
    <t>Kavita</t>
  </si>
  <si>
    <t>Sno.</t>
  </si>
  <si>
    <t>English</t>
  </si>
  <si>
    <t>Hindi</t>
  </si>
  <si>
    <t>Maths</t>
  </si>
  <si>
    <t>Science</t>
  </si>
  <si>
    <t>Drawing</t>
  </si>
  <si>
    <t>,=(no.of student*total percentage)</t>
  </si>
  <si>
    <t>,=((calculation/10)*360)</t>
  </si>
  <si>
    <t>Raju</t>
  </si>
  <si>
    <t>B</t>
  </si>
  <si>
    <t>P</t>
  </si>
  <si>
    <t>&gt;=90%</t>
  </si>
  <si>
    <t>A</t>
  </si>
  <si>
    <t>Mukesh</t>
  </si>
  <si>
    <t>&gt;=80%</t>
  </si>
  <si>
    <t>Rajan</t>
  </si>
  <si>
    <t>D</t>
  </si>
  <si>
    <t>F</t>
  </si>
  <si>
    <t>&gt;=70%</t>
  </si>
  <si>
    <t>C</t>
  </si>
  <si>
    <t>Amit</t>
  </si>
  <si>
    <t>&gt;=60%</t>
  </si>
  <si>
    <t>Shyam</t>
  </si>
  <si>
    <t>&gt;=50%</t>
  </si>
  <si>
    <t>E</t>
  </si>
  <si>
    <t>Uma</t>
  </si>
  <si>
    <t>Ashish</t>
  </si>
  <si>
    <t>Jatin</t>
  </si>
  <si>
    <t>Bhanu</t>
  </si>
  <si>
    <t>2)</t>
  </si>
  <si>
    <t>3) Graphs and charts in Excle:</t>
  </si>
  <si>
    <t xml:space="preserve">4) </t>
  </si>
  <si>
    <t>Assignment -2</t>
  </si>
  <si>
    <t>Flavour of icecream</t>
  </si>
  <si>
    <t>Vanilia</t>
  </si>
  <si>
    <t>strawberry</t>
  </si>
  <si>
    <t>Chocolate</t>
  </si>
  <si>
    <t>Mint Chocolate</t>
  </si>
  <si>
    <t>others</t>
  </si>
  <si>
    <t>Frequency</t>
  </si>
  <si>
    <t>2) The following table gives information on the favourite colours by the graph of peopple.</t>
  </si>
  <si>
    <t>Colours</t>
  </si>
  <si>
    <t>No. of people</t>
  </si>
  <si>
    <t xml:space="preserve">Yellow </t>
  </si>
  <si>
    <t>Pink</t>
  </si>
  <si>
    <t>Blue</t>
  </si>
  <si>
    <t>Green</t>
  </si>
  <si>
    <t>Orange</t>
  </si>
  <si>
    <t>3) The table below shows the favourite colour of 200 kids in a class.</t>
  </si>
  <si>
    <t>Favourite colours</t>
  </si>
  <si>
    <t>Red</t>
  </si>
  <si>
    <t>Yellow</t>
  </si>
  <si>
    <t>No. of students</t>
  </si>
  <si>
    <t>4) A person spends his time on different activities daily.</t>
  </si>
  <si>
    <t>Activity</t>
  </si>
  <si>
    <t>Office work</t>
  </si>
  <si>
    <t>Exercise</t>
  </si>
  <si>
    <t>Travelling</t>
  </si>
  <si>
    <t>Watching shows</t>
  </si>
  <si>
    <t>Sleeping</t>
  </si>
  <si>
    <t>Miscellianceous</t>
  </si>
  <si>
    <t>No. of hours</t>
  </si>
  <si>
    <t>5) There are 60 student in a class , following frequeny distribution below.</t>
  </si>
  <si>
    <t>Result</t>
  </si>
  <si>
    <t>First class</t>
  </si>
  <si>
    <t>Second class</t>
  </si>
  <si>
    <t xml:space="preserve">Third class </t>
  </si>
  <si>
    <t>Fail</t>
  </si>
  <si>
    <t xml:space="preserve">No. of students </t>
  </si>
  <si>
    <t>6) Construct a pie chart for the given frequecy disteibution below.</t>
  </si>
  <si>
    <t>Class Interval</t>
  </si>
  <si>
    <t>20-30</t>
  </si>
  <si>
    <t>30-40</t>
  </si>
  <si>
    <t>40-50</t>
  </si>
  <si>
    <t>50-60</t>
  </si>
  <si>
    <t>60-70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</si>
</sst>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6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10" fontId="0" fillId="0" borderId="0" xfId="0" applyNumberFormat="1"/>
    <xf numFmtId="9" fontId="0" fillId="0" borderId="0" xfId="1" applyFont="1"/>
    <xf numFmtId="9" fontId="0" fillId="0" borderId="0" xfId="0" applyNumberFormat="1"/>
    <xf numFmtId="0" fontId="0" fillId="3" borderId="0" xfId="0" applyFill="1"/>
    <xf numFmtId="9" fontId="0" fillId="3" borderId="0" xfId="0" applyNumberFormat="1" applyFill="1"/>
    <xf numFmtId="0" fontId="2" fillId="4" borderId="1" xfId="0" applyFont="1" applyFill="1" applyBorder="1"/>
    <xf numFmtId="0" fontId="2" fillId="4" borderId="2" xfId="0" applyFont="1" applyFill="1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4" fillId="5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9" fontId="0" fillId="0" borderId="3" xfId="1" applyFont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left" vertical="center"/>
    </xf>
  </cellXfs>
  <cellStyles count="3">
    <cellStyle name="Currency 2" xfId="2" xr:uid="{4DE1203B-C8DA-4CED-9100-FCF2DEE702C9}"/>
    <cellStyle name="Normal" xfId="0" builtinId="0"/>
    <cellStyle name="Percent" xfId="1" builtinId="5"/>
  </cellStyles>
  <dxfs count="10"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;[Red]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>
        <c:manualLayout>
          <c:xMode val="edge"/>
          <c:yMode val="edge"/>
          <c:x val="0.4045000000000000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[2]Sheet2!$C$2</c:f>
              <c:strCache>
                <c:ptCount val="1"/>
                <c:pt idx="0">
                  <c:v>Test1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[2]Sheet2!$B$3:$B$12</c:f>
              <c:strCache>
                <c:ptCount val="10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</c:strCache>
            </c:strRef>
          </c:cat>
          <c:val>
            <c:numRef>
              <c:f>[2]Sheet2!$C$3:$C$12</c:f>
              <c:numCache>
                <c:formatCode>General</c:formatCode>
                <c:ptCount val="10"/>
                <c:pt idx="0">
                  <c:v>85</c:v>
                </c:pt>
                <c:pt idx="1">
                  <c:v>70</c:v>
                </c:pt>
                <c:pt idx="2">
                  <c:v>92</c:v>
                </c:pt>
                <c:pt idx="3">
                  <c:v>80</c:v>
                </c:pt>
                <c:pt idx="4">
                  <c:v>75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7-4631-80C7-67DF85400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776777359"/>
        <c:axId val="731407103"/>
        <c:axId val="0"/>
      </c:bar3DChart>
      <c:catAx>
        <c:axId val="77677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407103"/>
        <c:crosses val="autoZero"/>
        <c:auto val="1"/>
        <c:lblAlgn val="ctr"/>
        <c:lblOffset val="100"/>
        <c:noMultiLvlLbl val="0"/>
      </c:catAx>
      <c:valAx>
        <c:axId val="73140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77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[2]Sheet2!$C$2</c:f>
              <c:strCache>
                <c:ptCount val="1"/>
                <c:pt idx="0">
                  <c:v>Test1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649-45FD-AAA6-9B3D95D972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649-45FD-AAA6-9B3D95D972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649-45FD-AAA6-9B3D95D972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649-45FD-AAA6-9B3D95D972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649-45FD-AAA6-9B3D95D972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649-45FD-AAA6-9B3D95D972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649-45FD-AAA6-9B3D95D972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649-45FD-AAA6-9B3D95D972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649-45FD-AAA6-9B3D95D972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649-45FD-AAA6-9B3D95D972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[2]Sheet2!$B$3:$B$12</c:f>
              <c:strCache>
                <c:ptCount val="10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</c:strCache>
            </c:strRef>
          </c:cat>
          <c:val>
            <c:numRef>
              <c:f>[2]Sheet2!$C$3:$C$12</c:f>
              <c:numCache>
                <c:formatCode>General</c:formatCode>
                <c:ptCount val="10"/>
                <c:pt idx="0">
                  <c:v>85</c:v>
                </c:pt>
                <c:pt idx="1">
                  <c:v>70</c:v>
                </c:pt>
                <c:pt idx="2">
                  <c:v>92</c:v>
                </c:pt>
                <c:pt idx="3">
                  <c:v>80</c:v>
                </c:pt>
                <c:pt idx="4">
                  <c:v>75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649-45FD-AAA6-9B3D95D972A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C40-46F4-86DF-11DECECE5F6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C40-46F4-86DF-11DECECE5F6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C40-46F4-86DF-11DECECE5F6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C40-46F4-86DF-11DECECE5F6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C40-46F4-86DF-11DECECE5F6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C40-46F4-86DF-11DECECE5F6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C40-46F4-86DF-11DECECE5F6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C40-46F4-86DF-11DECECE5F6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C40-46F4-86DF-11DECECE5F6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3C40-46F4-86DF-11DECECE5F61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[Book1.xlsx]Sheet7!$O$3:$O$12</c:f>
              <c:numCache>
                <c:formatCode>General</c:formatCode>
                <c:ptCount val="10"/>
                <c:pt idx="0">
                  <c:v>294.47999999999996</c:v>
                </c:pt>
                <c:pt idx="1">
                  <c:v>306.71999999999997</c:v>
                </c:pt>
                <c:pt idx="2">
                  <c:v>232.56</c:v>
                </c:pt>
                <c:pt idx="3">
                  <c:v>335.52000000000004</c:v>
                </c:pt>
                <c:pt idx="4">
                  <c:v>306.71999999999997</c:v>
                </c:pt>
                <c:pt idx="5">
                  <c:v>316.80000000000007</c:v>
                </c:pt>
                <c:pt idx="6">
                  <c:v>259.92</c:v>
                </c:pt>
                <c:pt idx="7">
                  <c:v>310.31999999999994</c:v>
                </c:pt>
                <c:pt idx="8">
                  <c:v>294.47999999999996</c:v>
                </c:pt>
                <c:pt idx="9">
                  <c:v>224.64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[Book1.xlsx]Sheet7!$B$3:$B$12</c15:sqref>
                        </c15:formulaRef>
                      </c:ext>
                    </c:extLst>
                    <c:strCache>
                      <c:ptCount val="10"/>
                      <c:pt idx="0">
                        <c:v>Raju</c:v>
                      </c:pt>
                      <c:pt idx="1">
                        <c:v>Mukesh</c:v>
                      </c:pt>
                      <c:pt idx="2">
                        <c:v>Rajan</c:v>
                      </c:pt>
                      <c:pt idx="3">
                        <c:v>Amit</c:v>
                      </c:pt>
                      <c:pt idx="4">
                        <c:v>Shyam</c:v>
                      </c:pt>
                      <c:pt idx="5">
                        <c:v>Geeta</c:v>
                      </c:pt>
                      <c:pt idx="6">
                        <c:v>Uma</c:v>
                      </c:pt>
                      <c:pt idx="7">
                        <c:v>Ashish</c:v>
                      </c:pt>
                      <c:pt idx="8">
                        <c:v>Jatin</c:v>
                      </c:pt>
                      <c:pt idx="9">
                        <c:v>Bhanu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14-3C40-46F4-86DF-11DECECE5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Sheet6!$B$4</c:f>
              <c:strCache>
                <c:ptCount val="1"/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solidFill>
                    <a:schemeClr val="accent1">
                      <a:alpha val="30000"/>
                    </a:schemeClr>
                  </a:solidFill>
                  <a:ln>
                    <a:solidFill>
                      <a:schemeClr val="lt1">
                        <a:alpha val="50000"/>
                      </a:schemeClr>
                    </a:solidFill>
                    <a:round/>
                  </a:ln>
                </c15:spPr>
                <c15:showLeaderLines val="0"/>
              </c:ext>
            </c:extLst>
          </c:dLbls>
          <c:cat>
            <c:strRef>
              <c:f>Sheet6!$A$5:$A$9</c:f>
              <c:strCache>
                <c:ptCount val="5"/>
                <c:pt idx="0">
                  <c:v>Vanilia</c:v>
                </c:pt>
                <c:pt idx="1">
                  <c:v>strawberry</c:v>
                </c:pt>
                <c:pt idx="2">
                  <c:v>Chocolate</c:v>
                </c:pt>
                <c:pt idx="3">
                  <c:v>Mint Chocolate</c:v>
                </c:pt>
                <c:pt idx="4">
                  <c:v>others</c:v>
                </c:pt>
              </c:strCache>
            </c:strRef>
          </c:cat>
          <c:val>
            <c:numRef>
              <c:f>Sheet6!$B$5:$B$9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D7AE-41BE-82E7-F2C20365C1F2}"/>
            </c:ext>
          </c:extLst>
        </c:ser>
        <c:ser>
          <c:idx val="1"/>
          <c:order val="1"/>
          <c:tx>
            <c:strRef>
              <c:f>Sheet6!$C$4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ED7D31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solidFill>
                    <a:schemeClr val="accent1">
                      <a:alpha val="30000"/>
                    </a:schemeClr>
                  </a:solidFill>
                  <a:ln>
                    <a:solidFill>
                      <a:schemeClr val="lt1">
                        <a:alpha val="50000"/>
                      </a:schemeClr>
                    </a:solidFill>
                    <a:round/>
                  </a:ln>
                </c15:spPr>
                <c15:showLeaderLines val="0"/>
              </c:ext>
            </c:extLst>
          </c:dLbls>
          <c:cat>
            <c:strRef>
              <c:f>Sheet6!$A$5:$A$9</c:f>
              <c:strCache>
                <c:ptCount val="5"/>
                <c:pt idx="0">
                  <c:v>Vanilia</c:v>
                </c:pt>
                <c:pt idx="1">
                  <c:v>strawberry</c:v>
                </c:pt>
                <c:pt idx="2">
                  <c:v>Chocolate</c:v>
                </c:pt>
                <c:pt idx="3">
                  <c:v>Mint Chocolate</c:v>
                </c:pt>
                <c:pt idx="4">
                  <c:v>others</c:v>
                </c:pt>
              </c:strCache>
            </c:strRef>
          </c:cat>
          <c:val>
            <c:numRef>
              <c:f>Sheet6!$C$5:$C$9</c:f>
              <c:numCache>
                <c:formatCode>General</c:formatCode>
                <c:ptCount val="5"/>
                <c:pt idx="0">
                  <c:v>16</c:v>
                </c:pt>
                <c:pt idx="1">
                  <c:v>5</c:v>
                </c:pt>
                <c:pt idx="2">
                  <c:v>12</c:v>
                </c:pt>
                <c:pt idx="3">
                  <c:v>3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AE-41BE-82E7-F2C20365C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gapDepth val="53"/>
        <c:shape val="box"/>
        <c:axId val="1061489999"/>
        <c:axId val="775154655"/>
        <c:axId val="0"/>
      </c:bar3DChart>
      <c:catAx>
        <c:axId val="106148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154655"/>
        <c:crosses val="autoZero"/>
        <c:auto val="1"/>
        <c:lblAlgn val="ctr"/>
        <c:lblOffset val="100"/>
        <c:noMultiLvlLbl val="0"/>
      </c:catAx>
      <c:valAx>
        <c:axId val="77515465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6148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solidFill>
                    <a:schemeClr val="accent1">
                      <a:alpha val="30000"/>
                    </a:schemeClr>
                  </a:solidFill>
                  <a:ln>
                    <a:solidFill>
                      <a:schemeClr val="lt1">
                        <a:alpha val="50000"/>
                      </a:schemeClr>
                    </a:solidFill>
                    <a:round/>
                  </a:ln>
                </c15:spPr>
                <c15:showLeaderLines val="0"/>
              </c:ext>
            </c:extLst>
          </c:dLbls>
          <c:cat>
            <c:strRef>
              <c:f>Sheet7!$A$4:$A$8</c:f>
              <c:strCache>
                <c:ptCount val="5"/>
                <c:pt idx="0">
                  <c:v>Yellow </c:v>
                </c:pt>
                <c:pt idx="1">
                  <c:v>Pink</c:v>
                </c:pt>
                <c:pt idx="2">
                  <c:v>Blue</c:v>
                </c:pt>
                <c:pt idx="3">
                  <c:v>Green</c:v>
                </c:pt>
                <c:pt idx="4">
                  <c:v>Orange</c:v>
                </c:pt>
              </c:strCache>
            </c:strRef>
          </c:cat>
          <c:val>
            <c:numRef>
              <c:f>Sheet7!$B$4:$B$8</c:f>
              <c:numCache>
                <c:formatCode>General</c:formatCode>
                <c:ptCount val="5"/>
                <c:pt idx="0">
                  <c:v>18</c:v>
                </c:pt>
                <c:pt idx="1">
                  <c:v>20</c:v>
                </c:pt>
                <c:pt idx="2">
                  <c:v>30</c:v>
                </c:pt>
                <c:pt idx="3">
                  <c:v>26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2-4277-8EF0-93221C101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gapDepth val="53"/>
        <c:shape val="box"/>
        <c:axId val="1061484719"/>
        <c:axId val="877629231"/>
        <c:axId val="0"/>
      </c:bar3DChart>
      <c:catAx>
        <c:axId val="106148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29231"/>
        <c:crosses val="autoZero"/>
        <c:auto val="1"/>
        <c:lblAlgn val="ctr"/>
        <c:lblOffset val="100"/>
        <c:noMultiLvlLbl val="0"/>
      </c:catAx>
      <c:valAx>
        <c:axId val="8776292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6148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Sheet8!$A$3:$A$8</c:f>
              <c:strCache>
                <c:ptCount val="6"/>
                <c:pt idx="0">
                  <c:v>Favourite colours</c:v>
                </c:pt>
                <c:pt idx="1">
                  <c:v>Red</c:v>
                </c:pt>
                <c:pt idx="2">
                  <c:v>Green</c:v>
                </c:pt>
                <c:pt idx="3">
                  <c:v>Blue</c:v>
                </c:pt>
                <c:pt idx="4">
                  <c:v>Yellow</c:v>
                </c:pt>
                <c:pt idx="5">
                  <c:v>Orange</c:v>
                </c:pt>
              </c:strCache>
            </c:strRef>
          </c:cat>
          <c:val>
            <c:numRef>
              <c:f>Sheet8!$B$3:$B$8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2D06-4AAE-A0F8-E673D3BCE2F7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Sheet8!$A$3:$A$8</c:f>
              <c:strCache>
                <c:ptCount val="6"/>
                <c:pt idx="0">
                  <c:v>Favourite colours</c:v>
                </c:pt>
                <c:pt idx="1">
                  <c:v>Red</c:v>
                </c:pt>
                <c:pt idx="2">
                  <c:v>Green</c:v>
                </c:pt>
                <c:pt idx="3">
                  <c:v>Blue</c:v>
                </c:pt>
                <c:pt idx="4">
                  <c:v>Yellow</c:v>
                </c:pt>
                <c:pt idx="5">
                  <c:v>Orange</c:v>
                </c:pt>
              </c:strCache>
            </c:strRef>
          </c:cat>
          <c:val>
            <c:numRef>
              <c:f>Sheet8!$C$3:$C$8</c:f>
              <c:numCache>
                <c:formatCode>General</c:formatCode>
                <c:ptCount val="6"/>
                <c:pt idx="0">
                  <c:v>0</c:v>
                </c:pt>
                <c:pt idx="1">
                  <c:v>45</c:v>
                </c:pt>
                <c:pt idx="2">
                  <c:v>17</c:v>
                </c:pt>
                <c:pt idx="3">
                  <c:v>50</c:v>
                </c:pt>
                <c:pt idx="4">
                  <c:v>48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06-4AAE-A0F8-E673D3BCE2F7}"/>
            </c:ext>
          </c:extLst>
        </c:ser>
        <c:ser>
          <c:idx val="2"/>
          <c:order val="2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Sheet8!$A$3:$A$8</c:f>
              <c:strCache>
                <c:ptCount val="6"/>
                <c:pt idx="0">
                  <c:v>Favourite colours</c:v>
                </c:pt>
                <c:pt idx="1">
                  <c:v>Red</c:v>
                </c:pt>
                <c:pt idx="2">
                  <c:v>Green</c:v>
                </c:pt>
                <c:pt idx="3">
                  <c:v>Blue</c:v>
                </c:pt>
                <c:pt idx="4">
                  <c:v>Yellow</c:v>
                </c:pt>
                <c:pt idx="5">
                  <c:v>Orange</c:v>
                </c:pt>
              </c:strCache>
            </c:strRef>
          </c:cat>
          <c:val>
            <c:numRef>
              <c:f>Sheet8!$D$3:$D$8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2D06-4AAE-A0F8-E673D3BCE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Sheet9!$A$3:$A$9</c:f>
              <c:strCache>
                <c:ptCount val="7"/>
                <c:pt idx="0">
                  <c:v>Activity</c:v>
                </c:pt>
                <c:pt idx="1">
                  <c:v>Office work</c:v>
                </c:pt>
                <c:pt idx="2">
                  <c:v>Exercise</c:v>
                </c:pt>
                <c:pt idx="3">
                  <c:v>Travelling</c:v>
                </c:pt>
                <c:pt idx="4">
                  <c:v>Watching shows</c:v>
                </c:pt>
                <c:pt idx="5">
                  <c:v>Sleeping</c:v>
                </c:pt>
                <c:pt idx="6">
                  <c:v>Miscellianceous</c:v>
                </c:pt>
              </c:strCache>
            </c:strRef>
          </c:cat>
          <c:val>
            <c:numRef>
              <c:f>Sheet9!$B$3:$B$9</c:f>
              <c:numCache>
                <c:formatCode>General</c:formatCode>
                <c:ptCount val="7"/>
                <c:pt idx="0">
                  <c:v>0</c:v>
                </c:pt>
                <c:pt idx="1">
                  <c:v>9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7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20-4AEC-B8F4-38E8D16E675E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Sheet9!$A$3:$A$9</c:f>
              <c:strCache>
                <c:ptCount val="7"/>
                <c:pt idx="0">
                  <c:v>Activity</c:v>
                </c:pt>
                <c:pt idx="1">
                  <c:v>Office work</c:v>
                </c:pt>
                <c:pt idx="2">
                  <c:v>Exercise</c:v>
                </c:pt>
                <c:pt idx="3">
                  <c:v>Travelling</c:v>
                </c:pt>
                <c:pt idx="4">
                  <c:v>Watching shows</c:v>
                </c:pt>
                <c:pt idx="5">
                  <c:v>Sleeping</c:v>
                </c:pt>
                <c:pt idx="6">
                  <c:v>Miscellianceous</c:v>
                </c:pt>
              </c:strCache>
            </c:strRef>
          </c:cat>
          <c:val>
            <c:numRef>
              <c:f>Sheet9!$C$3:$C$9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CE20-4AEC-B8F4-38E8D16E675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Sheet10!$A$3:$A$7</c:f>
              <c:strCache>
                <c:ptCount val="5"/>
                <c:pt idx="0">
                  <c:v>Result</c:v>
                </c:pt>
                <c:pt idx="1">
                  <c:v>First class</c:v>
                </c:pt>
                <c:pt idx="2">
                  <c:v>Second class</c:v>
                </c:pt>
                <c:pt idx="3">
                  <c:v>Third class </c:v>
                </c:pt>
                <c:pt idx="4">
                  <c:v>Fail</c:v>
                </c:pt>
              </c:strCache>
            </c:strRef>
          </c:cat>
          <c:val>
            <c:numRef>
              <c:f>Sheet10!$B$3:$B$7</c:f>
              <c:numCache>
                <c:formatCode>0%</c:formatCode>
                <c:ptCount val="5"/>
                <c:pt idx="0" formatCode="General">
                  <c:v>0</c:v>
                </c:pt>
                <c:pt idx="1">
                  <c:v>0.35</c:v>
                </c:pt>
                <c:pt idx="2">
                  <c:v>0.45</c:v>
                </c:pt>
                <c:pt idx="3">
                  <c:v>0.15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B-40D0-BD60-BBED5E6A951E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Sheet10!$A$3:$A$7</c:f>
              <c:strCache>
                <c:ptCount val="5"/>
                <c:pt idx="0">
                  <c:v>Result</c:v>
                </c:pt>
                <c:pt idx="1">
                  <c:v>First class</c:v>
                </c:pt>
                <c:pt idx="2">
                  <c:v>Second class</c:v>
                </c:pt>
                <c:pt idx="3">
                  <c:v>Third class </c:v>
                </c:pt>
                <c:pt idx="4">
                  <c:v>Fail</c:v>
                </c:pt>
              </c:strCache>
            </c:strRef>
          </c:cat>
          <c:val>
            <c:numRef>
              <c:f>Sheet10!$C$3:$C$7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F73B-40D0-BD60-BBED5E6A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Sheet11!$B$3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Sheet11!$A$4:$A$8</c:f>
              <c:strCache>
                <c:ptCount val="5"/>
                <c:pt idx="0">
                  <c:v>20-30</c:v>
                </c:pt>
                <c:pt idx="1">
                  <c:v>30-40</c:v>
                </c:pt>
                <c:pt idx="2">
                  <c:v>40-50</c:v>
                </c:pt>
                <c:pt idx="3">
                  <c:v>50-60</c:v>
                </c:pt>
                <c:pt idx="4">
                  <c:v>60-70</c:v>
                </c:pt>
              </c:strCache>
            </c:strRef>
          </c:cat>
          <c:val>
            <c:numRef>
              <c:f>Sheet11!$B$4:$B$8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3</c:v>
                </c:pt>
                <c:pt idx="3">
                  <c:v>9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3-4814-8D36-DC1D16A75AA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13</xdr:row>
      <xdr:rowOff>33337</xdr:rowOff>
    </xdr:from>
    <xdr:to>
      <xdr:col>8</xdr:col>
      <xdr:colOff>66675</xdr:colOff>
      <xdr:row>27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C67B8-CFBA-4B92-BBD7-54B6E090D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1</xdr:row>
      <xdr:rowOff>23812</xdr:rowOff>
    </xdr:from>
    <xdr:to>
      <xdr:col>18</xdr:col>
      <xdr:colOff>76200</xdr:colOff>
      <xdr:row>15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FEECB3-5F3C-4AF2-8C69-5F8B46EA3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12</xdr:row>
      <xdr:rowOff>28575</xdr:rowOff>
    </xdr:from>
    <xdr:to>
      <xdr:col>8</xdr:col>
      <xdr:colOff>584200</xdr:colOff>
      <xdr:row>27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171868-7589-4D41-B9F0-0615519BE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3</xdr:row>
      <xdr:rowOff>109537</xdr:rowOff>
    </xdr:from>
    <xdr:to>
      <xdr:col>12</xdr:col>
      <xdr:colOff>171450</xdr:colOff>
      <xdr:row>17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19E210-57E7-45AF-8814-E5278A4E4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2</xdr:row>
      <xdr:rowOff>80962</xdr:rowOff>
    </xdr:from>
    <xdr:to>
      <xdr:col>12</xdr:col>
      <xdr:colOff>57150</xdr:colOff>
      <xdr:row>16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482CC0-AD4A-5362-9A9E-75EFD662C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</xdr:row>
      <xdr:rowOff>52387</xdr:rowOff>
    </xdr:from>
    <xdr:to>
      <xdr:col>12</xdr:col>
      <xdr:colOff>600076</xdr:colOff>
      <xdr:row>16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8261F5-129C-773E-1586-666644836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</xdr:row>
      <xdr:rowOff>52387</xdr:rowOff>
    </xdr:from>
    <xdr:to>
      <xdr:col>11</xdr:col>
      <xdr:colOff>381000</xdr:colOff>
      <xdr:row>16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CF08E8-311C-BDD5-E921-12E755DAF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185737</xdr:rowOff>
    </xdr:from>
    <xdr:to>
      <xdr:col>11</xdr:col>
      <xdr:colOff>314325</xdr:colOff>
      <xdr:row>17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6ABD6D-AAE2-5B77-0E2C-777DFEF8C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2</xdr:row>
      <xdr:rowOff>109537</xdr:rowOff>
    </xdr:from>
    <xdr:to>
      <xdr:col>11</xdr:col>
      <xdr:colOff>57150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FA741-B9F5-8DD0-1880-B37A9F0E3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cuments\practicle%20work%20with%20fromula.xlsx" TargetMode="External"/><Relationship Id="rId1" Type="http://schemas.openxmlformats.org/officeDocument/2006/relationships/externalLinkPath" Target="practicle%20work%20with%20fromul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cuments\Graphs%20and%20charts%20in%20Excle.xlsx" TargetMode="External"/><Relationship Id="rId1" Type="http://schemas.openxmlformats.org/officeDocument/2006/relationships/externalLinkPath" Target="Graphs%20and%20charts%20in%20Exc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  <sheetName val="Sheet4"/>
      <sheetName val="Sheet5"/>
      <sheetName val="Sheet6"/>
      <sheetName val="Sheet7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4"/>
    </sheetNames>
    <sheetDataSet>
      <sheetData sheetId="0" refreshError="1"/>
      <sheetData sheetId="1">
        <row r="2">
          <cell r="C2" t="str">
            <v>Test1</v>
          </cell>
        </row>
        <row r="3">
          <cell r="B3" t="str">
            <v>Ramesh</v>
          </cell>
          <cell r="C3">
            <v>85</v>
          </cell>
        </row>
        <row r="4">
          <cell r="B4" t="str">
            <v>Sanjana</v>
          </cell>
          <cell r="C4">
            <v>70</v>
          </cell>
        </row>
        <row r="5">
          <cell r="B5" t="str">
            <v>Mahesh</v>
          </cell>
          <cell r="C5">
            <v>92</v>
          </cell>
        </row>
        <row r="6">
          <cell r="B6" t="str">
            <v>Kawal</v>
          </cell>
          <cell r="C6">
            <v>80</v>
          </cell>
        </row>
        <row r="7">
          <cell r="B7" t="str">
            <v>Rohit</v>
          </cell>
          <cell r="C7">
            <v>75</v>
          </cell>
        </row>
        <row r="8">
          <cell r="B8" t="str">
            <v>Namish</v>
          </cell>
          <cell r="C8">
            <v>85</v>
          </cell>
        </row>
        <row r="9">
          <cell r="B9" t="str">
            <v>Geeta</v>
          </cell>
          <cell r="C9">
            <v>90</v>
          </cell>
        </row>
        <row r="10">
          <cell r="B10" t="str">
            <v>Mahima</v>
          </cell>
          <cell r="C10">
            <v>78</v>
          </cell>
        </row>
        <row r="11">
          <cell r="B11" t="str">
            <v>Radhika</v>
          </cell>
          <cell r="C11">
            <v>85</v>
          </cell>
        </row>
        <row r="12">
          <cell r="B12" t="str">
            <v>Jai</v>
          </cell>
          <cell r="C12">
            <v>92</v>
          </cell>
        </row>
      </sheetData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F6DAC4-F5DA-4F46-9994-F51A18F47FA4}" name="Table2" displayName="Table2" ref="A2:M8" totalsRowShown="0">
  <autoFilter ref="A2:M8" xr:uid="{2FF6DAC4-F5DA-4F46-9994-F51A18F47FA4}"/>
  <tableColumns count="13">
    <tableColumn id="1" xr3:uid="{FB34FDFC-ECD1-412A-9D89-A6ED2D7AA1E7}" name="S.No."/>
    <tableColumn id="2" xr3:uid="{0CE0D882-ACB7-487D-A1AC-2E740F4B6F01}" name="Value"/>
    <tableColumn id="3" xr3:uid="{8BE6E0F6-27D4-4EB1-988D-EDEDF25CB002}" name="Week1"/>
    <tableColumn id="4" xr3:uid="{846131EB-79E2-4FC3-92CB-7E759A113CB1}" name="Week2"/>
    <tableColumn id="5" xr3:uid="{1E12021D-62DB-4ADF-B66D-7911A3DCA900}" name="Week3"/>
    <tableColumn id="6" xr3:uid="{5A727AEF-98E8-49AB-B0AF-1B9AC37CC78B}" name="Week4"/>
    <tableColumn id="7" xr3:uid="{51598C4C-C0C8-4987-9E4F-264EB48DA91D}" name="Week5"/>
    <tableColumn id="8" xr3:uid="{FDE6148C-1450-4B30-A0C8-69FF81277877}" name="Week6"/>
    <tableColumn id="9" xr3:uid="{142E37AF-4713-4479-8174-A33CD013795B}" name="Week7"/>
    <tableColumn id="10" xr3:uid="{83CDF4E0-A2C9-4D9A-BDD2-98B90F54E03A}" name="Week8"/>
    <tableColumn id="11" xr3:uid="{E1BF6719-7D87-4D94-AEED-42F2A75D644F}" name="Total" dataDxfId="9">
      <calculatedColumnFormula>SUM(Table2[[#This Row],[Week1]:[Week8]])</calculatedColumnFormula>
    </tableColumn>
    <tableColumn id="12" xr3:uid="{01D15AC8-B047-4B04-8F18-85631083E997}" name="tax" dataDxfId="8">
      <calculatedColumnFormula>Table2[[#This Row],[Total]]*SUM($C$7:$J$7)</calculatedColumnFormula>
    </tableColumn>
    <tableColumn id="13" xr3:uid="{FE6A1DFD-A59F-441A-9136-8F3B211B7C50}" name="Bonus" dataDxfId="7">
      <calculatedColumnFormula>Table2[[#This Row],[Total]]*SUM($C$8:$J$8)</calculatedColumnFormula>
    </tableColumn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53C8D3-8B89-4C96-99EE-E5B12D4EFA11}" name="Table7" displayName="Table7" ref="A3:D13" totalsRowShown="0">
  <autoFilter ref="A3:D13" xr:uid="{6753C8D3-8B89-4C96-99EE-E5B12D4EFA11}"/>
  <tableColumns count="4">
    <tableColumn id="1" xr3:uid="{1ECB5594-CC28-4898-9E8E-48B4578BEFB1}" name="S.no."/>
    <tableColumn id="2" xr3:uid="{B07B7E4F-CCCC-4147-9B14-B411C8C381E7}" name="Salespersion"/>
    <tableColumn id="3" xr3:uid="{2515987D-4720-466E-86A2-D516632033FB}" name="City"/>
    <tableColumn id="4" xr3:uid="{B46B39A2-59AB-4EC6-960D-B6CCA9DF1A8C}" name="Total Sales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41353EC-D822-4D55-977D-29D70FE02562}" name="Table6" displayName="Table6" ref="A2:T13" totalsRowShown="0">
  <autoFilter ref="A2:T13" xr:uid="{941353EC-D822-4D55-977D-29D70FE02562}"/>
  <tableColumns count="20">
    <tableColumn id="1" xr3:uid="{60413FCE-CA95-4BDE-9F95-5210F9FCE614}" name="S.No."/>
    <tableColumn id="2" xr3:uid="{F5715CF6-FC5B-4C50-9107-CD233175FE0E}" name="Student Name"/>
    <tableColumn id="3" xr3:uid="{DE0B8C43-E618-4F19-8080-0208284B3A08}" name="Test1"/>
    <tableColumn id="4" xr3:uid="{E012F512-0F0D-40A2-BFDF-94B32A828194}" name="Test2"/>
    <tableColumn id="5" xr3:uid="{F3457CD0-2B4A-4964-B173-651B2F889735}" name="Test3"/>
    <tableColumn id="6" xr3:uid="{1DC52ECE-EE11-4E0A-8CCE-6CE1B0A7432C}" name="Test4"/>
    <tableColumn id="7" xr3:uid="{197FB505-B830-4CCF-A871-AE7F20D03339}" name="Test5"/>
    <tableColumn id="8" xr3:uid="{C7F78401-214B-49DB-9E1F-C0C1C255D63C}" name="Test6"/>
    <tableColumn id="9" xr3:uid="{BB6329D6-1EBC-49F3-9DB1-36011A6D9590}" name="Test7"/>
    <tableColumn id="10" xr3:uid="{5C963A05-77CE-4FD1-BEBE-53854A4C7F58}" name="Test8"/>
    <tableColumn id="11" xr3:uid="{2960E80E-5E20-4E15-A504-BFD16C8A0E77}" name="Total" dataDxfId="6">
      <calculatedColumnFormula>SUM(Table6[[#This Row],[Test1]:[Test8]])</calculatedColumnFormula>
    </tableColumn>
    <tableColumn id="12" xr3:uid="{02EC1DFC-1525-40CD-AD2D-3F2CD054F799}" name="Percentage" dataDxfId="5">
      <calculatedColumnFormula>Table6[[#This Row],[Total]]/1000*100%</calculatedColumnFormula>
    </tableColumn>
    <tableColumn id="13" xr3:uid="{6545DC28-3E6A-40FA-9A55-41EE5304835A}" name="Course"/>
    <tableColumn id="14" xr3:uid="{199E153B-EBF2-455C-8A89-44B4FC864492}" name="Scholarship" dataDxfId="4" dataCellStyle="Percent">
      <calculatedColumnFormula>IF(Table6[[#This Row],[Percentage]]&gt;=95%,20%,IF(Table6[[#This Row],[Percentage]]&gt;=85%,15%,IF(Table6[[#This Row],[Percentage]]&gt;=75%,10%,IF(Table6[[#This Row],[Percentage]]&gt;=65%,7%,0%))))</calculatedColumnFormula>
    </tableColumn>
    <tableColumn id="15" xr3:uid="{A736A963-C9E0-4D72-B757-40D6718A1ED7}" name="Transport"/>
    <tableColumn id="16" xr3:uid="{976D00C9-48F9-48DA-A05F-1C19C2ECA914}" name="Transport fee" dataDxfId="3">
      <calculatedColumnFormula>IF(Table6[[#This Row],[Transport]]="Y",2000,IF(Table6[[#This Row],[Transport]]="N",0))</calculatedColumnFormula>
    </tableColumn>
    <tableColumn id="17" xr3:uid="{8A1F15D9-6C7E-4196-81FD-9C930822DC1D}" name="Categories"/>
    <tableColumn id="18" xr3:uid="{2E058860-A158-425D-B3F2-A16D69D34597}" name="Discount" dataDxfId="2">
      <calculatedColumnFormula>IF(Table6[[#This Row],[Categories]]="GENERAL",10%,IF(Table6[[#This Row],[Categories]]="OBC",30%,IF(Table6[[#This Row],[Categories]]="ST",40%,IF(Table6[[#This Row],[Categories]]="SC",50%))))</calculatedColumnFormula>
    </tableColumn>
    <tableColumn id="19" xr3:uid="{2B69C06F-F57B-476F-BB4E-27177E87C5A6}" name="Course Fees" dataDxfId="1">
      <calculatedColumnFormula>IF(Table6[[#This Row],[Course]]="BCA",50000,IF(Table6[[#This Row],[Course]]="B.Tech",70000,IF(Table6[[#This Row],[Course]]="MCA",55000,IF(Table6[[#This Row],[Course]]="M.Tech",80000))))</calculatedColumnFormula>
    </tableColumn>
    <tableColumn id="20" xr3:uid="{E1E66B91-A9A9-40FA-8380-45F3F51CD680}" name="Total Fees" dataDxfId="0">
      <calculatedColumnFormula>Table6[[#This Row],[Course Fees]]-Table6[[#This Row],[Scholarship]]+Table6[[#This Row],[Transport fee]]-Table6[[#This Row],[Discount]]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DDA91-5F34-4808-85C1-84B82B2EE04C}">
  <dimension ref="A1:M14"/>
  <sheetViews>
    <sheetView workbookViewId="0">
      <selection activeCell="N9" sqref="N9"/>
    </sheetView>
  </sheetViews>
  <sheetFormatPr defaultRowHeight="15" x14ac:dyDescent="0.25"/>
  <sheetData>
    <row r="1" spans="1:13" x14ac:dyDescent="0.25">
      <c r="D1" s="9" t="s">
        <v>56</v>
      </c>
      <c r="E1" s="9"/>
      <c r="F1" s="9"/>
    </row>
    <row r="2" spans="1:13" x14ac:dyDescent="0.25">
      <c r="A2" t="s">
        <v>1</v>
      </c>
      <c r="B2" t="s">
        <v>57</v>
      </c>
      <c r="C2" t="s">
        <v>58</v>
      </c>
      <c r="D2" t="s">
        <v>59</v>
      </c>
      <c r="E2" t="s">
        <v>60</v>
      </c>
      <c r="F2" t="s">
        <v>61</v>
      </c>
      <c r="G2" t="s">
        <v>62</v>
      </c>
      <c r="H2" t="s">
        <v>63</v>
      </c>
      <c r="I2" t="s">
        <v>64</v>
      </c>
      <c r="J2" t="s">
        <v>65</v>
      </c>
      <c r="K2" t="s">
        <v>11</v>
      </c>
      <c r="L2" t="s">
        <v>66</v>
      </c>
      <c r="M2" t="s">
        <v>67</v>
      </c>
    </row>
    <row r="3" spans="1:13" x14ac:dyDescent="0.25">
      <c r="A3">
        <v>2</v>
      </c>
      <c r="B3" t="s">
        <v>68</v>
      </c>
      <c r="C3">
        <v>500</v>
      </c>
      <c r="D3">
        <v>600</v>
      </c>
      <c r="E3">
        <v>550</v>
      </c>
      <c r="F3">
        <v>700</v>
      </c>
      <c r="G3">
        <v>650</v>
      </c>
      <c r="H3">
        <v>750</v>
      </c>
      <c r="I3">
        <v>800</v>
      </c>
      <c r="J3">
        <v>900</v>
      </c>
      <c r="K3">
        <f>SUM(Table2[[#This Row],[Week1]:[Week8]])</f>
        <v>5450</v>
      </c>
      <c r="L3">
        <f>Table2[[#This Row],[Total]]*SUM($C$7:$J$7)</f>
        <v>3215.5000000000005</v>
      </c>
      <c r="M3">
        <f>Table2[[#This Row],[Total]]*SUM($C$8:$J$8)</f>
        <v>3324500</v>
      </c>
    </row>
    <row r="4" spans="1:13" x14ac:dyDescent="0.25">
      <c r="A4">
        <v>3</v>
      </c>
      <c r="B4" t="s">
        <v>69</v>
      </c>
      <c r="C4">
        <v>200</v>
      </c>
      <c r="D4">
        <v>250</v>
      </c>
      <c r="E4">
        <v>220</v>
      </c>
      <c r="F4">
        <v>330</v>
      </c>
      <c r="G4">
        <v>280</v>
      </c>
      <c r="H4">
        <v>320</v>
      </c>
      <c r="I4">
        <v>350</v>
      </c>
      <c r="J4">
        <v>400</v>
      </c>
      <c r="K4">
        <f>SUM(Table2[[#This Row],[Week1]:[Week8]])</f>
        <v>2350</v>
      </c>
      <c r="L4">
        <f>Table2[[#This Row],[Total]]*SUM($C$7:$J$7)</f>
        <v>1386.5000000000002</v>
      </c>
      <c r="M4">
        <f>Table2[[#This Row],[Total]]*SUM($C$8:$J$8)</f>
        <v>1433500</v>
      </c>
    </row>
    <row r="5" spans="1:13" x14ac:dyDescent="0.25">
      <c r="A5">
        <v>4</v>
      </c>
      <c r="B5" t="s">
        <v>70</v>
      </c>
      <c r="C5">
        <v>150</v>
      </c>
      <c r="D5">
        <v>180</v>
      </c>
      <c r="E5">
        <v>160</v>
      </c>
      <c r="F5">
        <v>200</v>
      </c>
      <c r="G5">
        <v>190</v>
      </c>
      <c r="H5">
        <v>210</v>
      </c>
      <c r="I5">
        <v>220</v>
      </c>
      <c r="J5">
        <v>250</v>
      </c>
      <c r="K5">
        <f>SUM(Table2[[#This Row],[Week1]:[Week8]])</f>
        <v>1560</v>
      </c>
      <c r="L5">
        <f>Table2[[#This Row],[Total]]*SUM($C$7:$J$7)</f>
        <v>920.40000000000009</v>
      </c>
      <c r="M5">
        <f>Table2[[#This Row],[Total]]*SUM($C$8:$J$8)</f>
        <v>951600</v>
      </c>
    </row>
    <row r="6" spans="1:13" x14ac:dyDescent="0.25">
      <c r="A6">
        <v>5</v>
      </c>
      <c r="B6" t="s">
        <v>71</v>
      </c>
      <c r="C6">
        <v>300</v>
      </c>
      <c r="D6">
        <v>350</v>
      </c>
      <c r="E6">
        <v>320</v>
      </c>
      <c r="F6">
        <v>400</v>
      </c>
      <c r="G6">
        <v>380</v>
      </c>
      <c r="H6">
        <v>410</v>
      </c>
      <c r="I6">
        <v>430</v>
      </c>
      <c r="J6">
        <v>480</v>
      </c>
      <c r="K6">
        <f>SUM(Table2[[#This Row],[Week1]:[Week8]])</f>
        <v>3070</v>
      </c>
      <c r="L6">
        <f>Table2[[#This Row],[Total]]*SUM($C$7:$J$7)</f>
        <v>1811.3000000000002</v>
      </c>
      <c r="M6">
        <f>Table2[[#This Row],[Total]]*SUM($C$8:$J$8)</f>
        <v>1872700</v>
      </c>
    </row>
    <row r="7" spans="1:13" x14ac:dyDescent="0.25">
      <c r="A7">
        <v>6</v>
      </c>
      <c r="B7" t="s">
        <v>72</v>
      </c>
      <c r="C7">
        <v>0.05</v>
      </c>
      <c r="D7">
        <v>0.08</v>
      </c>
      <c r="E7">
        <v>0.06</v>
      </c>
      <c r="F7">
        <v>0.09</v>
      </c>
      <c r="G7">
        <v>7.0000000000000007E-2</v>
      </c>
      <c r="H7">
        <v>0.08</v>
      </c>
      <c r="I7">
        <v>0.06</v>
      </c>
      <c r="J7">
        <v>0.1</v>
      </c>
    </row>
    <row r="8" spans="1:13" x14ac:dyDescent="0.25">
      <c r="A8">
        <v>7</v>
      </c>
      <c r="B8" t="s">
        <v>67</v>
      </c>
      <c r="C8">
        <v>50</v>
      </c>
      <c r="D8">
        <v>70</v>
      </c>
      <c r="E8">
        <v>60</v>
      </c>
      <c r="F8">
        <v>80</v>
      </c>
      <c r="G8">
        <v>75</v>
      </c>
      <c r="H8">
        <v>85</v>
      </c>
      <c r="I8">
        <v>90</v>
      </c>
      <c r="J8">
        <v>100</v>
      </c>
    </row>
    <row r="12" spans="1:13" x14ac:dyDescent="0.25">
      <c r="C12" t="s">
        <v>73</v>
      </c>
      <c r="E12">
        <f>AVERAGE([1]!Table1[Marks])</f>
        <v>517.95000000000005</v>
      </c>
    </row>
    <row r="13" spans="1:13" x14ac:dyDescent="0.25">
      <c r="C13" t="s">
        <v>74</v>
      </c>
      <c r="E13">
        <f>MAX([1]!Table1[Marks])</f>
        <v>983</v>
      </c>
    </row>
    <row r="14" spans="1:13" x14ac:dyDescent="0.25">
      <c r="C14" t="s">
        <v>75</v>
      </c>
      <c r="E14">
        <f>MIN([1]!Table1[Marks])</f>
        <v>25</v>
      </c>
    </row>
  </sheetData>
  <mergeCells count="1">
    <mergeCell ref="D1:F1"/>
  </mergeCell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4E7FB-E2F1-49D1-8CA1-A229A55FC155}">
  <dimension ref="A1:C7"/>
  <sheetViews>
    <sheetView workbookViewId="0">
      <selection activeCell="O12" sqref="O12"/>
    </sheetView>
  </sheetViews>
  <sheetFormatPr defaultRowHeight="15" x14ac:dyDescent="0.25"/>
  <cols>
    <col min="1" max="1" width="11.7109375" customWidth="1"/>
  </cols>
  <sheetData>
    <row r="1" spans="1:3" x14ac:dyDescent="0.25">
      <c r="B1" t="s">
        <v>151</v>
      </c>
    </row>
    <row r="3" spans="1:3" x14ac:dyDescent="0.25">
      <c r="A3" t="s">
        <v>152</v>
      </c>
      <c r="B3" s="9" t="s">
        <v>157</v>
      </c>
      <c r="C3" s="9"/>
    </row>
    <row r="4" spans="1:3" x14ac:dyDescent="0.25">
      <c r="A4" t="s">
        <v>153</v>
      </c>
      <c r="B4" s="4">
        <v>0.35</v>
      </c>
    </row>
    <row r="5" spans="1:3" x14ac:dyDescent="0.25">
      <c r="A5" s="29" t="s">
        <v>154</v>
      </c>
      <c r="B5" s="4">
        <v>0.45</v>
      </c>
    </row>
    <row r="6" spans="1:3" x14ac:dyDescent="0.25">
      <c r="A6" t="s">
        <v>155</v>
      </c>
      <c r="B6" s="4">
        <v>0.15</v>
      </c>
    </row>
    <row r="7" spans="1:3" x14ac:dyDescent="0.25">
      <c r="A7" t="s">
        <v>156</v>
      </c>
      <c r="B7" s="4">
        <v>0.05</v>
      </c>
    </row>
  </sheetData>
  <mergeCells count="1">
    <mergeCell ref="B3:C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E29C8-3996-4126-877D-5FB6F6874F60}">
  <dimension ref="A1:B8"/>
  <sheetViews>
    <sheetView tabSelected="1" workbookViewId="0">
      <selection activeCell="M13" sqref="M13"/>
    </sheetView>
  </sheetViews>
  <sheetFormatPr defaultRowHeight="15" x14ac:dyDescent="0.25"/>
  <cols>
    <col min="1" max="1" width="12.85546875" customWidth="1"/>
  </cols>
  <sheetData>
    <row r="1" spans="1:2" x14ac:dyDescent="0.25">
      <c r="B1" t="s">
        <v>158</v>
      </c>
    </row>
    <row r="3" spans="1:2" x14ac:dyDescent="0.25">
      <c r="A3" t="s">
        <v>159</v>
      </c>
      <c r="B3" t="s">
        <v>128</v>
      </c>
    </row>
    <row r="4" spans="1:2" x14ac:dyDescent="0.25">
      <c r="A4" t="s">
        <v>160</v>
      </c>
      <c r="B4">
        <v>5</v>
      </c>
    </row>
    <row r="5" spans="1:2" x14ac:dyDescent="0.25">
      <c r="A5" t="s">
        <v>161</v>
      </c>
      <c r="B5">
        <v>8</v>
      </c>
    </row>
    <row r="6" spans="1:2" x14ac:dyDescent="0.25">
      <c r="A6" t="s">
        <v>162</v>
      </c>
      <c r="B6">
        <v>3</v>
      </c>
    </row>
    <row r="7" spans="1:2" x14ac:dyDescent="0.25">
      <c r="A7" t="s">
        <v>163</v>
      </c>
      <c r="B7">
        <v>9</v>
      </c>
    </row>
    <row r="8" spans="1:2" x14ac:dyDescent="0.25">
      <c r="A8" t="s">
        <v>164</v>
      </c>
      <c r="B8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76619-374F-449F-81B1-5241CCD35335}">
  <dimension ref="A3:H13"/>
  <sheetViews>
    <sheetView workbookViewId="0">
      <selection activeCell="B1" sqref="B1"/>
    </sheetView>
  </sheetViews>
  <sheetFormatPr defaultRowHeight="15" x14ac:dyDescent="0.25"/>
  <cols>
    <col min="2" max="2" width="14.85546875" customWidth="1"/>
    <col min="4" max="4" width="13" customWidth="1"/>
  </cols>
  <sheetData>
    <row r="3" spans="1:8" x14ac:dyDescent="0.25">
      <c r="A3" t="s">
        <v>76</v>
      </c>
      <c r="B3" t="s">
        <v>77</v>
      </c>
      <c r="C3" t="s">
        <v>78</v>
      </c>
      <c r="D3" t="s">
        <v>79</v>
      </c>
      <c r="H3" t="s">
        <v>84</v>
      </c>
    </row>
    <row r="4" spans="1:8" x14ac:dyDescent="0.25">
      <c r="A4">
        <v>1</v>
      </c>
      <c r="B4" t="s">
        <v>80</v>
      </c>
      <c r="C4" t="s">
        <v>81</v>
      </c>
      <c r="D4">
        <v>56000</v>
      </c>
      <c r="G4" s="5" t="s">
        <v>81</v>
      </c>
      <c r="H4" s="5">
        <f>SUMIF($C$4:$C$13,G4,$D$4:$D$13)</f>
        <v>200700</v>
      </c>
    </row>
    <row r="5" spans="1:8" x14ac:dyDescent="0.25">
      <c r="A5">
        <v>2</v>
      </c>
      <c r="B5" t="s">
        <v>82</v>
      </c>
      <c r="C5" t="s">
        <v>83</v>
      </c>
      <c r="D5">
        <v>47800</v>
      </c>
      <c r="G5" s="5" t="s">
        <v>86</v>
      </c>
      <c r="H5" s="5">
        <f>SUMIF(C4:C13,G5,D4:D13)</f>
        <v>1082800</v>
      </c>
    </row>
    <row r="6" spans="1:8" x14ac:dyDescent="0.25">
      <c r="A6">
        <v>3</v>
      </c>
      <c r="B6" t="s">
        <v>85</v>
      </c>
      <c r="C6" t="s">
        <v>81</v>
      </c>
      <c r="D6">
        <v>86700</v>
      </c>
      <c r="G6" s="5" t="s">
        <v>83</v>
      </c>
      <c r="H6" s="5">
        <f>SUMIF($C$4:$C$13,G6,$D$4:$D$13)</f>
        <v>169800</v>
      </c>
    </row>
    <row r="7" spans="1:8" x14ac:dyDescent="0.25">
      <c r="A7">
        <v>4</v>
      </c>
      <c r="B7" t="s">
        <v>54</v>
      </c>
      <c r="C7" t="s">
        <v>86</v>
      </c>
      <c r="D7">
        <v>85800</v>
      </c>
    </row>
    <row r="8" spans="1:8" x14ac:dyDescent="0.25">
      <c r="A8">
        <v>5</v>
      </c>
      <c r="B8" t="s">
        <v>87</v>
      </c>
      <c r="C8" t="s">
        <v>83</v>
      </c>
      <c r="D8">
        <v>65000</v>
      </c>
    </row>
    <row r="9" spans="1:8" x14ac:dyDescent="0.25">
      <c r="A9">
        <v>6</v>
      </c>
      <c r="B9" t="s">
        <v>53</v>
      </c>
      <c r="C9" t="s">
        <v>86</v>
      </c>
      <c r="D9">
        <v>67000</v>
      </c>
    </row>
    <row r="10" spans="1:8" x14ac:dyDescent="0.25">
      <c r="A10">
        <v>7</v>
      </c>
      <c r="B10" t="s">
        <v>88</v>
      </c>
      <c r="C10" t="s">
        <v>81</v>
      </c>
      <c r="D10">
        <v>58000</v>
      </c>
    </row>
    <row r="11" spans="1:8" x14ac:dyDescent="0.25">
      <c r="A11">
        <v>8</v>
      </c>
      <c r="B11" t="s">
        <v>39</v>
      </c>
      <c r="C11" t="s">
        <v>86</v>
      </c>
      <c r="D11">
        <v>460000</v>
      </c>
    </row>
    <row r="12" spans="1:8" x14ac:dyDescent="0.25">
      <c r="A12">
        <v>9</v>
      </c>
      <c r="B12" t="s">
        <v>55</v>
      </c>
      <c r="C12" t="s">
        <v>83</v>
      </c>
      <c r="D12">
        <v>57000</v>
      </c>
    </row>
    <row r="13" spans="1:8" x14ac:dyDescent="0.25">
      <c r="A13">
        <v>10</v>
      </c>
      <c r="B13" t="s">
        <v>33</v>
      </c>
      <c r="C13" t="s">
        <v>86</v>
      </c>
      <c r="D13">
        <v>470000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B85DA-4739-486E-8B01-53879FA2B471}">
  <dimension ref="A1:T25"/>
  <sheetViews>
    <sheetView workbookViewId="0">
      <selection activeCell="F1" sqref="F1"/>
    </sheetView>
  </sheetViews>
  <sheetFormatPr defaultRowHeight="15" x14ac:dyDescent="0.25"/>
  <sheetData>
    <row r="1" spans="1:20" x14ac:dyDescent="0.25">
      <c r="A1" s="13" t="s">
        <v>118</v>
      </c>
      <c r="B1" s="1" t="s">
        <v>0</v>
      </c>
      <c r="C1" s="1"/>
      <c r="D1" s="1"/>
    </row>
    <row r="2" spans="1:20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</row>
    <row r="3" spans="1:20" x14ac:dyDescent="0.25">
      <c r="A3">
        <v>1</v>
      </c>
      <c r="B3" t="s">
        <v>21</v>
      </c>
      <c r="C3">
        <v>85</v>
      </c>
      <c r="D3">
        <v>90</v>
      </c>
      <c r="E3">
        <v>80</v>
      </c>
      <c r="F3">
        <v>85</v>
      </c>
      <c r="G3">
        <v>88</v>
      </c>
      <c r="H3">
        <v>92</v>
      </c>
      <c r="I3">
        <v>87</v>
      </c>
      <c r="J3">
        <v>90</v>
      </c>
      <c r="K3">
        <f>SUM(Table6[[#This Row],[Test1]:[Test8]])</f>
        <v>697</v>
      </c>
      <c r="L3" s="2">
        <f>Table6[[#This Row],[Total]]/1000*100%</f>
        <v>0.69699999999999995</v>
      </c>
      <c r="M3" t="s">
        <v>22</v>
      </c>
      <c r="N3" s="3">
        <f>IF(Table6[[#This Row],[Percentage]]&gt;=95%,20%,IF(Table6[[#This Row],[Percentage]]&gt;=85%,15%,IF(Table6[[#This Row],[Percentage]]&gt;=75%,10%,IF(Table6[[#This Row],[Percentage]]&gt;=65%,7%,0%))))</f>
        <v>7.0000000000000007E-2</v>
      </c>
      <c r="O3" t="s">
        <v>23</v>
      </c>
      <c r="P3">
        <f>IF(Table6[[#This Row],[Transport]]="Y",2000,IF(Table6[[#This Row],[Transport]]="N",0))</f>
        <v>2000</v>
      </c>
      <c r="Q3" t="s">
        <v>24</v>
      </c>
      <c r="R3">
        <f>IF(Table6[[#This Row],[Categories]]="GENERAL",10%,IF(Table6[[#This Row],[Categories]]="OBC",30%,IF(Table6[[#This Row],[Categories]]="ST",40%,IF(Table6[[#This Row],[Categories]]="SC",50%))))</f>
        <v>0.4</v>
      </c>
      <c r="S3">
        <f>IF(Table6[[#This Row],[Course]]="BCA",50000,IF(Table6[[#This Row],[Course]]="B.Tech",70000,IF(Table6[[#This Row],[Course]]="MCA",55000,IF(Table6[[#This Row],[Course]]="M.Tech",80000))))</f>
        <v>50000</v>
      </c>
      <c r="T3" s="4">
        <f>Table6[[#This Row],[Course Fees]]-Table6[[#This Row],[Scholarship]]+Table6[[#This Row],[Transport fee]]-Table6[[#This Row],[Discount]]</f>
        <v>51999.53</v>
      </c>
    </row>
    <row r="4" spans="1:20" x14ac:dyDescent="0.25">
      <c r="A4">
        <v>2</v>
      </c>
      <c r="B4" t="s">
        <v>25</v>
      </c>
      <c r="C4">
        <v>70</v>
      </c>
      <c r="D4">
        <v>75</v>
      </c>
      <c r="E4">
        <v>65</v>
      </c>
      <c r="F4">
        <v>72</v>
      </c>
      <c r="G4">
        <v>78</v>
      </c>
      <c r="H4">
        <v>68</v>
      </c>
      <c r="I4">
        <v>70</v>
      </c>
      <c r="J4">
        <v>75</v>
      </c>
      <c r="K4">
        <f>SUM(Table6[[#This Row],[Test1]:[Test8]])</f>
        <v>573</v>
      </c>
      <c r="L4" s="2">
        <f>Table6[[#This Row],[Total]]/1000*100%</f>
        <v>0.57299999999999995</v>
      </c>
      <c r="M4" t="s">
        <v>26</v>
      </c>
      <c r="N4" s="3">
        <f>IF(Table6[[#This Row],[Percentage]]&gt;=95%,20%,IF(Table6[[#This Row],[Percentage]]&gt;=85%,15%,IF(Table6[[#This Row],[Percentage]]&gt;=75%,10%,IF(Table6[[#This Row],[Percentage]]&gt;=65%,7%,0%))))</f>
        <v>0</v>
      </c>
      <c r="O4" t="s">
        <v>27</v>
      </c>
      <c r="P4">
        <f>IF(Table6[[#This Row],[Transport]]="Y",2000,IF(Table6[[#This Row],[Transport]]="N",0))</f>
        <v>0</v>
      </c>
      <c r="Q4" t="s">
        <v>28</v>
      </c>
      <c r="R4">
        <f>IF(Table6[[#This Row],[Categories]]="GENERAL",10%,IF(Table6[[#This Row],[Categories]]="OBC",30%,IF(Table6[[#This Row],[Categories]]="ST",40%,IF(Table6[[#This Row],[Categories]]="SC",50%))))</f>
        <v>0.5</v>
      </c>
      <c r="S4">
        <f>IF(Table6[[#This Row],[Course]]="BCA",50000,IF(Table6[[#This Row],[Course]]="B.Tech",70000,IF(Table6[[#This Row],[Course]]="MCA",55000,IF(Table6[[#This Row],[Course]]="M.Tech",80000))))</f>
        <v>70000</v>
      </c>
      <c r="T4" s="4">
        <f>Table6[[#This Row],[Course Fees]]-Table6[[#This Row],[Scholarship]]+Table6[[#This Row],[Transport fee]]-Table6[[#This Row],[Discount]]</f>
        <v>69999.5</v>
      </c>
    </row>
    <row r="5" spans="1:20" x14ac:dyDescent="0.25">
      <c r="A5">
        <v>3</v>
      </c>
      <c r="B5" t="s">
        <v>29</v>
      </c>
      <c r="C5">
        <v>92</v>
      </c>
      <c r="D5">
        <v>88</v>
      </c>
      <c r="E5">
        <v>95</v>
      </c>
      <c r="F5">
        <v>90</v>
      </c>
      <c r="G5">
        <v>87</v>
      </c>
      <c r="H5">
        <v>93</v>
      </c>
      <c r="I5">
        <v>88</v>
      </c>
      <c r="J5">
        <v>92</v>
      </c>
      <c r="K5">
        <f>SUM(Table6[[#This Row],[Test1]:[Test8]])</f>
        <v>725</v>
      </c>
      <c r="L5" s="2">
        <f>Table6[[#This Row],[Total]]/1000*100%</f>
        <v>0.72499999999999998</v>
      </c>
      <c r="M5" t="s">
        <v>30</v>
      </c>
      <c r="N5" s="3">
        <f>IF(Table6[[#This Row],[Percentage]]&gt;=95%,20%,IF(Table6[[#This Row],[Percentage]]&gt;=85%,15%,IF(Table6[[#This Row],[Percentage]]&gt;=75%,10%,IF(Table6[[#This Row],[Percentage]]&gt;=65%,7%,0%))))</f>
        <v>7.0000000000000007E-2</v>
      </c>
      <c r="O5" t="s">
        <v>23</v>
      </c>
      <c r="P5">
        <f>IF(Table6[[#This Row],[Transport]]="Y",2000,IF(Table6[[#This Row],[Transport]]="N",0))</f>
        <v>2000</v>
      </c>
      <c r="Q5" t="s">
        <v>24</v>
      </c>
      <c r="R5">
        <f>IF(Table6[[#This Row],[Categories]]="GENERAL",10%,IF(Table6[[#This Row],[Categories]]="OBC",30%,IF(Table6[[#This Row],[Categories]]="ST",40%,IF(Table6[[#This Row],[Categories]]="SC",50%))))</f>
        <v>0.4</v>
      </c>
      <c r="S5">
        <f>IF(Table6[[#This Row],[Course]]="BCA",50000,IF(Table6[[#This Row],[Course]]="B.Tech",70000,IF(Table6[[#This Row],[Course]]="MCA",55000,IF(Table6[[#This Row],[Course]]="M.Tech",80000))))</f>
        <v>55000</v>
      </c>
      <c r="T5" s="4">
        <f>Table6[[#This Row],[Course Fees]]-Table6[[#This Row],[Scholarship]]+Table6[[#This Row],[Transport fee]]-Table6[[#This Row],[Discount]]</f>
        <v>56999.53</v>
      </c>
    </row>
    <row r="6" spans="1:20" x14ac:dyDescent="0.25">
      <c r="A6">
        <v>4</v>
      </c>
      <c r="B6" t="s">
        <v>31</v>
      </c>
      <c r="C6">
        <v>80</v>
      </c>
      <c r="D6">
        <v>82</v>
      </c>
      <c r="E6">
        <v>85</v>
      </c>
      <c r="F6">
        <v>88</v>
      </c>
      <c r="G6">
        <v>80</v>
      </c>
      <c r="H6">
        <v>85</v>
      </c>
      <c r="I6">
        <v>83</v>
      </c>
      <c r="J6">
        <v>86</v>
      </c>
      <c r="K6">
        <f>SUM(Table6[[#This Row],[Test1]:[Test8]])</f>
        <v>669</v>
      </c>
      <c r="L6" s="2">
        <v>0.99</v>
      </c>
      <c r="M6" t="s">
        <v>26</v>
      </c>
      <c r="N6" s="3">
        <f>IF(Table6[[#This Row],[Percentage]]&gt;=95%,20%,IF(Table6[[#This Row],[Percentage]]&gt;=85%,15%,IF(Table6[[#This Row],[Percentage]]&gt;=75%,10%,IF(Table6[[#This Row],[Percentage]]&gt;=65%,7%,0%))))</f>
        <v>0.2</v>
      </c>
      <c r="O6" t="s">
        <v>23</v>
      </c>
      <c r="P6">
        <f>IF(Table6[[#This Row],[Transport]]="Y",2000,IF(Table6[[#This Row],[Transport]]="N",0))</f>
        <v>2000</v>
      </c>
      <c r="Q6" t="s">
        <v>32</v>
      </c>
      <c r="R6">
        <f>IF(Table6[[#This Row],[Categories]]="GENERAL",10%,IF(Table6[[#This Row],[Categories]]="OBC",30%,IF(Table6[[#This Row],[Categories]]="ST",40%,IF(Table6[[#This Row],[Categories]]="SC",50%))))</f>
        <v>0.1</v>
      </c>
      <c r="S6">
        <f>IF(Table6[[#This Row],[Course]]="BCA",50000,IF(Table6[[#This Row],[Course]]="B.Tech",70000,IF(Table6[[#This Row],[Course]]="MCA",55000,IF(Table6[[#This Row],[Course]]="M.Tech",80000))))</f>
        <v>70000</v>
      </c>
      <c r="T6" s="4">
        <f>Table6[[#This Row],[Course Fees]]-Table6[[#This Row],[Scholarship]]+Table6[[#This Row],[Transport fee]]-Table6[[#This Row],[Discount]]</f>
        <v>71999.7</v>
      </c>
    </row>
    <row r="7" spans="1:20" x14ac:dyDescent="0.25">
      <c r="A7">
        <v>5</v>
      </c>
      <c r="B7" t="s">
        <v>33</v>
      </c>
      <c r="C7">
        <v>75</v>
      </c>
      <c r="D7">
        <v>78</v>
      </c>
      <c r="E7">
        <v>80</v>
      </c>
      <c r="F7">
        <v>82</v>
      </c>
      <c r="G7">
        <v>76</v>
      </c>
      <c r="H7">
        <v>78</v>
      </c>
      <c r="I7">
        <v>80</v>
      </c>
      <c r="J7">
        <v>82</v>
      </c>
      <c r="K7">
        <f>SUM(Table6[[#This Row],[Test1]:[Test8]])</f>
        <v>631</v>
      </c>
      <c r="L7" s="2">
        <f>Table6[[#This Row],[Total]]/1000*100%</f>
        <v>0.63100000000000001</v>
      </c>
      <c r="M7" t="s">
        <v>22</v>
      </c>
      <c r="N7" s="3">
        <f>IF(Table6[[#This Row],[Percentage]]&gt;=95%,20%,IF(Table6[[#This Row],[Percentage]]&gt;=85%,15%,IF(Table6[[#This Row],[Percentage]]&gt;=75%,10%,IF(Table6[[#This Row],[Percentage]]&gt;=65%,7%,0%))))</f>
        <v>0</v>
      </c>
      <c r="O7" t="s">
        <v>27</v>
      </c>
      <c r="P7">
        <f>IF(Table6[[#This Row],[Transport]]="Y",2000,IF(Table6[[#This Row],[Transport]]="N",0))</f>
        <v>0</v>
      </c>
      <c r="Q7" t="s">
        <v>28</v>
      </c>
      <c r="R7">
        <f>IF(Table6[[#This Row],[Categories]]="GENERAL",10%,IF(Table6[[#This Row],[Categories]]="OBC",30%,IF(Table6[[#This Row],[Categories]]="ST",40%,IF(Table6[[#This Row],[Categories]]="SC",50%))))</f>
        <v>0.5</v>
      </c>
      <c r="S7">
        <f>IF(Table6[[#This Row],[Course]]="BCA",50000,IF(Table6[[#This Row],[Course]]="B.Tech",70000,IF(Table6[[#This Row],[Course]]="MCA",55000,IF(Table6[[#This Row],[Course]]="M.Tech",80000))))</f>
        <v>50000</v>
      </c>
      <c r="T7" s="4">
        <f>Table6[[#This Row],[Course Fees]]-Table6[[#This Row],[Scholarship]]+Table6[[#This Row],[Transport fee]]-Table6[[#This Row],[Discount]]</f>
        <v>49999.5</v>
      </c>
    </row>
    <row r="8" spans="1:20" x14ac:dyDescent="0.25">
      <c r="A8">
        <v>6</v>
      </c>
      <c r="B8" t="s">
        <v>34</v>
      </c>
      <c r="C8">
        <v>85</v>
      </c>
      <c r="D8">
        <v>86</v>
      </c>
      <c r="E8">
        <v>88</v>
      </c>
      <c r="F8">
        <v>90</v>
      </c>
      <c r="G8">
        <v>85</v>
      </c>
      <c r="H8">
        <v>88</v>
      </c>
      <c r="I8">
        <v>86</v>
      </c>
      <c r="J8">
        <v>89</v>
      </c>
      <c r="K8">
        <f>SUM(Table6[[#This Row],[Test1]:[Test8]])</f>
        <v>697</v>
      </c>
      <c r="L8" s="2">
        <f>Table6[[#This Row],[Total]]/1000*100%</f>
        <v>0.69699999999999995</v>
      </c>
      <c r="M8" t="s">
        <v>30</v>
      </c>
      <c r="N8" s="3">
        <f>IF(Table6[[#This Row],[Percentage]]&gt;=95%,20%,IF(Table6[[#This Row],[Percentage]]&gt;=85%,15%,IF(Table6[[#This Row],[Percentage]]&gt;=75%,10%,IF(Table6[[#This Row],[Percentage]]&gt;=65%,7%,0%))))</f>
        <v>7.0000000000000007E-2</v>
      </c>
      <c r="O8" t="s">
        <v>23</v>
      </c>
      <c r="P8">
        <f>IF(Table6[[#This Row],[Transport]]="Y",2000,IF(Table6[[#This Row],[Transport]]="N",0))</f>
        <v>2000</v>
      </c>
      <c r="Q8" t="s">
        <v>35</v>
      </c>
      <c r="R8">
        <f>IF(Table6[[#This Row],[Categories]]="GENERAL",10%,IF(Table6[[#This Row],[Categories]]="OBC",30%,IF(Table6[[#This Row],[Categories]]="ST",40%,IF(Table6[[#This Row],[Categories]]="SC",50%))))</f>
        <v>0.3</v>
      </c>
      <c r="S8">
        <f>IF(Table6[[#This Row],[Course]]="BCA",50000,IF(Table6[[#This Row],[Course]]="B.Tech",70000,IF(Table6[[#This Row],[Course]]="MCA",55000,IF(Table6[[#This Row],[Course]]="M.Tech",80000))))</f>
        <v>55000</v>
      </c>
      <c r="T8" s="4">
        <f>Table6[[#This Row],[Course Fees]]-Table6[[#This Row],[Scholarship]]+Table6[[#This Row],[Transport fee]]-Table6[[#This Row],[Discount]]</f>
        <v>56999.63</v>
      </c>
    </row>
    <row r="9" spans="1:20" x14ac:dyDescent="0.25">
      <c r="A9">
        <v>7</v>
      </c>
      <c r="B9" t="s">
        <v>36</v>
      </c>
      <c r="C9">
        <v>90</v>
      </c>
      <c r="D9">
        <v>92</v>
      </c>
      <c r="E9">
        <v>95</v>
      </c>
      <c r="F9">
        <v>92</v>
      </c>
      <c r="G9">
        <v>90</v>
      </c>
      <c r="H9">
        <v>94</v>
      </c>
      <c r="I9">
        <v>92</v>
      </c>
      <c r="J9">
        <v>95</v>
      </c>
      <c r="K9">
        <f>SUM(Table6[[#This Row],[Test1]:[Test8]])</f>
        <v>740</v>
      </c>
      <c r="L9" s="2">
        <f>Table6[[#This Row],[Total]]/1000*100%</f>
        <v>0.74</v>
      </c>
      <c r="M9" t="s">
        <v>26</v>
      </c>
      <c r="N9" s="3">
        <f>IF(Table6[[#This Row],[Percentage]]&gt;=95%,20%,IF(Table6[[#This Row],[Percentage]]&gt;=85%,15%,IF(Table6[[#This Row],[Percentage]]&gt;=75%,10%,IF(Table6[[#This Row],[Percentage]]&gt;=65%,7%,0%))))</f>
        <v>7.0000000000000007E-2</v>
      </c>
      <c r="O9" t="s">
        <v>23</v>
      </c>
      <c r="P9">
        <f>IF(Table6[[#This Row],[Transport]]="Y",2000,IF(Table6[[#This Row],[Transport]]="N",0))</f>
        <v>2000</v>
      </c>
      <c r="Q9" t="s">
        <v>24</v>
      </c>
      <c r="R9">
        <f>IF(Table6[[#This Row],[Categories]]="GENERAL",10%,IF(Table6[[#This Row],[Categories]]="OBC",30%,IF(Table6[[#This Row],[Categories]]="ST",40%,IF(Table6[[#This Row],[Categories]]="SC",50%))))</f>
        <v>0.4</v>
      </c>
      <c r="S9">
        <f>IF(Table6[[#This Row],[Course]]="BCA",50000,IF(Table6[[#This Row],[Course]]="B.Tech",70000,IF(Table6[[#This Row],[Course]]="MCA",55000,IF(Table6[[#This Row],[Course]]="M.Tech",80000))))</f>
        <v>70000</v>
      </c>
      <c r="T9" s="4">
        <f>Table6[[#This Row],[Course Fees]]-Table6[[#This Row],[Scholarship]]+Table6[[#This Row],[Transport fee]]-Table6[[#This Row],[Discount]]</f>
        <v>71999.53</v>
      </c>
    </row>
    <row r="10" spans="1:20" x14ac:dyDescent="0.25">
      <c r="A10">
        <v>8</v>
      </c>
      <c r="B10" t="s">
        <v>37</v>
      </c>
      <c r="C10">
        <v>78</v>
      </c>
      <c r="D10">
        <v>80</v>
      </c>
      <c r="E10">
        <v>82</v>
      </c>
      <c r="F10">
        <v>85</v>
      </c>
      <c r="G10">
        <v>78</v>
      </c>
      <c r="H10">
        <v>80</v>
      </c>
      <c r="I10">
        <v>82</v>
      </c>
      <c r="J10">
        <v>85</v>
      </c>
      <c r="K10">
        <f>SUM(Table6[[#This Row],[Test1]:[Test8]])</f>
        <v>650</v>
      </c>
      <c r="L10" s="2">
        <f>Table6[[#This Row],[Total]]/1000*100%</f>
        <v>0.65</v>
      </c>
      <c r="M10" t="s">
        <v>22</v>
      </c>
      <c r="N10" s="3">
        <f>IF(Table6[[#This Row],[Percentage]]&gt;=95%,20%,IF(Table6[[#This Row],[Percentage]]&gt;=85%,15%,IF(Table6[[#This Row],[Percentage]]&gt;=75%,10%,IF(Table6[[#This Row],[Percentage]]&gt;=65%,7%,0%))))</f>
        <v>7.0000000000000007E-2</v>
      </c>
      <c r="O10" t="s">
        <v>23</v>
      </c>
      <c r="P10">
        <f>IF(Table6[[#This Row],[Transport]]="Y",2000,IF(Table6[[#This Row],[Transport]]="N",0))</f>
        <v>2000</v>
      </c>
      <c r="Q10" t="s">
        <v>35</v>
      </c>
      <c r="R10">
        <f>IF(Table6[[#This Row],[Categories]]="GENERAL",10%,IF(Table6[[#This Row],[Categories]]="OBC",30%,IF(Table6[[#This Row],[Categories]]="ST",40%,IF(Table6[[#This Row],[Categories]]="SC",50%))))</f>
        <v>0.3</v>
      </c>
      <c r="S10">
        <f>IF(Table6[[#This Row],[Course]]="BCA",50000,IF(Table6[[#This Row],[Course]]="B.Tech",70000,IF(Table6[[#This Row],[Course]]="MCA",55000,IF(Table6[[#This Row],[Course]]="M.Tech",80000))))</f>
        <v>50000</v>
      </c>
      <c r="T10" s="4">
        <f>Table6[[#This Row],[Course Fees]]-Table6[[#This Row],[Scholarship]]+Table6[[#This Row],[Transport fee]]-Table6[[#This Row],[Discount]]</f>
        <v>51999.63</v>
      </c>
    </row>
    <row r="11" spans="1:20" x14ac:dyDescent="0.25">
      <c r="A11">
        <v>9</v>
      </c>
      <c r="B11" t="s">
        <v>38</v>
      </c>
      <c r="C11">
        <v>85</v>
      </c>
      <c r="D11">
        <v>88</v>
      </c>
      <c r="E11">
        <v>90</v>
      </c>
      <c r="F11">
        <v>92</v>
      </c>
      <c r="G11">
        <v>85</v>
      </c>
      <c r="H11">
        <v>88</v>
      </c>
      <c r="I11">
        <v>90</v>
      </c>
      <c r="J11">
        <v>92</v>
      </c>
      <c r="K11">
        <f>SUM(Table6[[#This Row],[Test1]:[Test8]])</f>
        <v>710</v>
      </c>
      <c r="L11" s="2">
        <f>Table6[[#This Row],[Total]]/1000*100%</f>
        <v>0.71</v>
      </c>
      <c r="M11" t="s">
        <v>26</v>
      </c>
      <c r="N11" s="3">
        <f>IF(Table6[[#This Row],[Percentage]]&gt;=95%,20%,IF(Table6[[#This Row],[Percentage]]&gt;=85%,15%,IF(Table6[[#This Row],[Percentage]]&gt;=75%,10%,IF(Table6[[#This Row],[Percentage]]&gt;=65%,7%,0%))))</f>
        <v>7.0000000000000007E-2</v>
      </c>
      <c r="O11" t="s">
        <v>23</v>
      </c>
      <c r="P11">
        <f>IF(Table6[[#This Row],[Transport]]="Y",2000,IF(Table6[[#This Row],[Transport]]="N",0))</f>
        <v>2000</v>
      </c>
      <c r="Q11" t="s">
        <v>32</v>
      </c>
      <c r="R11">
        <f>IF(Table6[[#This Row],[Categories]]="GENERAL",10%,IF(Table6[[#This Row],[Categories]]="OBC",30%,IF(Table6[[#This Row],[Categories]]="ST",40%,IF(Table6[[#This Row],[Categories]]="SC",50%))))</f>
        <v>0.1</v>
      </c>
      <c r="S11">
        <f>IF(Table6[[#This Row],[Course]]="BCA",50000,IF(Table6[[#This Row],[Course]]="B.Tech",70000,IF(Table6[[#This Row],[Course]]="MCA",55000,IF(Table6[[#This Row],[Course]]="M.Tech",80000))))</f>
        <v>70000</v>
      </c>
      <c r="T11" s="4">
        <f>Table6[[#This Row],[Course Fees]]-Table6[[#This Row],[Scholarship]]+Table6[[#This Row],[Transport fee]]-Table6[[#This Row],[Discount]]</f>
        <v>71999.829999999987</v>
      </c>
    </row>
    <row r="12" spans="1:20" x14ac:dyDescent="0.25">
      <c r="A12">
        <v>10</v>
      </c>
      <c r="B12" t="s">
        <v>39</v>
      </c>
      <c r="C12">
        <v>92</v>
      </c>
      <c r="D12">
        <v>95</v>
      </c>
      <c r="E12">
        <v>98</v>
      </c>
      <c r="F12">
        <v>92</v>
      </c>
      <c r="G12">
        <v>92</v>
      </c>
      <c r="H12">
        <v>95</v>
      </c>
      <c r="I12">
        <v>98</v>
      </c>
      <c r="J12">
        <v>92</v>
      </c>
      <c r="K12">
        <f>SUM(Table6[[#This Row],[Test1]:[Test8]])</f>
        <v>754</v>
      </c>
      <c r="L12" s="2">
        <f>Table6[[#This Row],[Total]]/1000*100%</f>
        <v>0.754</v>
      </c>
      <c r="M12" t="s">
        <v>30</v>
      </c>
      <c r="N12" s="3">
        <f>IF(Table6[[#This Row],[Percentage]]&gt;=95%,20%,IF(Table6[[#This Row],[Percentage]]&gt;=85%,15%,IF(Table6[[#This Row],[Percentage]]&gt;=75%,10%,IF(Table6[[#This Row],[Percentage]]&gt;=65%,7%,0%))))</f>
        <v>0.1</v>
      </c>
      <c r="O12" t="s">
        <v>23</v>
      </c>
      <c r="P12">
        <f>IF(Table6[[#This Row],[Transport]]="Y",2000,IF(Table6[[#This Row],[Transport]]="N",0))</f>
        <v>2000</v>
      </c>
      <c r="Q12" t="s">
        <v>24</v>
      </c>
      <c r="R12">
        <f>IF(Table6[[#This Row],[Categories]]="GENERAL",10%,IF(Table6[[#This Row],[Categories]]="OBC",30%,IF(Table6[[#This Row],[Categories]]="ST",40%,IF(Table6[[#This Row],[Categories]]="SC",50%))))</f>
        <v>0.4</v>
      </c>
      <c r="S12">
        <f>IF(Table6[[#This Row],[Course]]="BCA",50000,IF(Table6[[#This Row],[Course]]="B.Tech",70000,IF(Table6[[#This Row],[Course]]="MCA",55000,IF(Table6[[#This Row],[Course]]="M.Tech",80000))))</f>
        <v>55000</v>
      </c>
      <c r="T12" s="4">
        <f>Table6[[#This Row],[Course Fees]]-Table6[[#This Row],[Scholarship]]+Table6[[#This Row],[Transport fee]]-Table6[[#This Row],[Discount]]</f>
        <v>56999.5</v>
      </c>
    </row>
    <row r="13" spans="1:20" x14ac:dyDescent="0.25">
      <c r="A13">
        <v>11</v>
      </c>
      <c r="B13" t="s">
        <v>40</v>
      </c>
      <c r="C13">
        <v>5</v>
      </c>
      <c r="D13">
        <v>10</v>
      </c>
      <c r="E13">
        <v>8</v>
      </c>
      <c r="F13">
        <v>6</v>
      </c>
      <c r="G13">
        <v>7</v>
      </c>
      <c r="H13">
        <v>5</v>
      </c>
      <c r="I13">
        <v>10</v>
      </c>
      <c r="J13">
        <v>8</v>
      </c>
      <c r="K13">
        <f>SUM(Table6[[#This Row],[Test1]:[Test8]])</f>
        <v>59</v>
      </c>
      <c r="L13" s="2">
        <f>Table6[[#This Row],[Total]]/1000*100%</f>
        <v>5.8999999999999997E-2</v>
      </c>
      <c r="M13" t="s">
        <v>41</v>
      </c>
      <c r="N13" s="3">
        <f>IF(Table6[[#This Row],[Percentage]]&gt;=95%,20%,IF(Table6[[#This Row],[Percentage]]&gt;=85%,15%,IF(Table6[[#This Row],[Percentage]]&gt;=75%,10%,IF(Table6[[#This Row],[Percentage]]&gt;=65%,7%,0%))))</f>
        <v>0</v>
      </c>
      <c r="O13" t="s">
        <v>27</v>
      </c>
      <c r="P13">
        <f>IF(Table6[[#This Row],[Transport]]="Y",2000,IF(Table6[[#This Row],[Transport]]="N",0))</f>
        <v>0</v>
      </c>
      <c r="Q13" t="s">
        <v>28</v>
      </c>
      <c r="R13">
        <f>IF(Table6[[#This Row],[Categories]]="GENERAL",10%,IF(Table6[[#This Row],[Categories]]="OBC",30%,IF(Table6[[#This Row],[Categories]]="ST",40%,IF(Table6[[#This Row],[Categories]]="SC",50%))))</f>
        <v>0.5</v>
      </c>
      <c r="S13">
        <f>IF(Table6[[#This Row],[Course]]="BCA",50000,IF(Table6[[#This Row],[Course]]="B.Tech",70000,IF(Table6[[#This Row],[Course]]="MCA",55000,IF(Table6[[#This Row],[Course]]="M.Tech",80000))))</f>
        <v>80000</v>
      </c>
      <c r="T13" s="4">
        <f>Table6[[#This Row],[Course Fees]]-Table6[[#This Row],[Scholarship]]+Table6[[#This Row],[Transport fee]]-Table6[[#This Row],[Discount]]</f>
        <v>79999.5</v>
      </c>
    </row>
    <row r="15" spans="1:20" x14ac:dyDescent="0.25">
      <c r="H15" s="5" t="s">
        <v>42</v>
      </c>
      <c r="I15" s="5"/>
      <c r="L15" s="5" t="s">
        <v>43</v>
      </c>
      <c r="M15" s="5"/>
      <c r="N15" s="5" t="s">
        <v>44</v>
      </c>
      <c r="O15" s="5"/>
    </row>
    <row r="16" spans="1:20" x14ac:dyDescent="0.25">
      <c r="H16" s="5" t="s">
        <v>45</v>
      </c>
      <c r="I16" s="5"/>
      <c r="L16" s="5" t="s">
        <v>22</v>
      </c>
      <c r="M16" s="5"/>
      <c r="N16" s="5">
        <v>50000</v>
      </c>
      <c r="O16" s="5"/>
    </row>
    <row r="17" spans="8:15" x14ac:dyDescent="0.25">
      <c r="H17" s="5" t="s">
        <v>46</v>
      </c>
      <c r="I17" s="5"/>
      <c r="L17" s="5" t="s">
        <v>26</v>
      </c>
      <c r="M17" s="5"/>
      <c r="N17" s="5">
        <v>70000</v>
      </c>
      <c r="O17" s="5"/>
    </row>
    <row r="18" spans="8:15" x14ac:dyDescent="0.25">
      <c r="H18" s="5" t="s">
        <v>47</v>
      </c>
      <c r="L18" s="5" t="s">
        <v>30</v>
      </c>
      <c r="M18" s="5"/>
      <c r="N18" s="5">
        <v>55000</v>
      </c>
      <c r="O18" s="5"/>
    </row>
    <row r="19" spans="8:15" x14ac:dyDescent="0.25">
      <c r="L19" s="5" t="s">
        <v>41</v>
      </c>
      <c r="M19" s="5"/>
      <c r="N19" s="5">
        <v>80000</v>
      </c>
      <c r="O19" s="5"/>
    </row>
    <row r="21" spans="8:15" x14ac:dyDescent="0.25">
      <c r="I21" s="5" t="s">
        <v>48</v>
      </c>
      <c r="J21" s="5"/>
      <c r="L21" s="5" t="s">
        <v>49</v>
      </c>
      <c r="M21" s="5"/>
      <c r="N21" s="5" t="s">
        <v>18</v>
      </c>
    </row>
    <row r="22" spans="8:15" x14ac:dyDescent="0.25">
      <c r="L22" s="5" t="s">
        <v>28</v>
      </c>
      <c r="M22" s="5"/>
      <c r="N22" s="6">
        <v>0.5</v>
      </c>
    </row>
    <row r="23" spans="8:15" x14ac:dyDescent="0.25">
      <c r="L23" s="5" t="s">
        <v>24</v>
      </c>
      <c r="M23" s="5"/>
      <c r="N23" s="6">
        <v>0.4</v>
      </c>
    </row>
    <row r="24" spans="8:15" x14ac:dyDescent="0.25">
      <c r="L24" s="5" t="s">
        <v>35</v>
      </c>
      <c r="M24" s="5"/>
      <c r="N24" s="6">
        <v>0.3</v>
      </c>
    </row>
    <row r="25" spans="8:15" x14ac:dyDescent="0.25">
      <c r="L25" s="5" t="s">
        <v>32</v>
      </c>
      <c r="M25" s="5"/>
      <c r="N25" s="6">
        <v>0.1</v>
      </c>
    </row>
  </sheetData>
  <mergeCells count="1">
    <mergeCell ref="B1:D1"/>
  </mergeCells>
  <dataValidations count="3">
    <dataValidation type="list" allowBlank="1" showInputMessage="1" showErrorMessage="1" sqref="Q3:Q13" xr:uid="{1F2AC6F0-E7C1-4455-97AC-20F0478893CD}">
      <formula1>"SC, ST, OBC, GENERAL"</formula1>
    </dataValidation>
    <dataValidation type="list" allowBlank="1" showInputMessage="1" showErrorMessage="1" sqref="O3:O13" xr:uid="{DE92CFDB-6124-4ED5-AC61-0C5A0C669CF3}">
      <formula1>"Y, N"</formula1>
    </dataValidation>
    <dataValidation type="list" allowBlank="1" showInputMessage="1" showErrorMessage="1" promptTitle="BCA, B.Tech, MCA, M.Tech" sqref="M3:M13" xr:uid="{D84EF4E6-EDA7-4508-882A-B0378A51CD2C}">
      <formula1>"BCA, MCA,B.Tech, M.Tech"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078D8-83B8-4957-A70A-A62DFE2C67DA}">
  <dimension ref="A1:J12"/>
  <sheetViews>
    <sheetView workbookViewId="0">
      <selection sqref="A1:C1"/>
    </sheetView>
  </sheetViews>
  <sheetFormatPr defaultRowHeight="15" x14ac:dyDescent="0.25"/>
  <sheetData>
    <row r="1" spans="1:10" x14ac:dyDescent="0.25">
      <c r="A1" s="12" t="s">
        <v>119</v>
      </c>
      <c r="B1" s="12"/>
      <c r="C1" s="12"/>
    </row>
    <row r="2" spans="1:10" x14ac:dyDescent="0.25">
      <c r="A2" s="8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</row>
    <row r="3" spans="1:10" x14ac:dyDescent="0.25">
      <c r="A3" s="10">
        <v>1</v>
      </c>
      <c r="B3" s="11" t="s">
        <v>21</v>
      </c>
      <c r="C3" s="11">
        <v>85</v>
      </c>
      <c r="D3" s="11">
        <v>90</v>
      </c>
      <c r="E3" s="11">
        <v>80</v>
      </c>
      <c r="F3" s="11">
        <v>85</v>
      </c>
      <c r="G3" s="11">
        <v>88</v>
      </c>
      <c r="H3" s="11">
        <v>92</v>
      </c>
      <c r="I3" s="11">
        <v>87</v>
      </c>
      <c r="J3" s="11">
        <v>90</v>
      </c>
    </row>
    <row r="4" spans="1:10" x14ac:dyDescent="0.25">
      <c r="A4" s="10">
        <v>2</v>
      </c>
      <c r="B4" s="11" t="s">
        <v>25</v>
      </c>
      <c r="C4" s="11">
        <v>70</v>
      </c>
      <c r="D4" s="11">
        <v>75</v>
      </c>
      <c r="E4" s="11">
        <v>65</v>
      </c>
      <c r="F4" s="11">
        <v>72</v>
      </c>
      <c r="G4" s="11">
        <v>78</v>
      </c>
      <c r="H4" s="11">
        <v>68</v>
      </c>
      <c r="I4" s="11">
        <v>70</v>
      </c>
      <c r="J4" s="11">
        <v>75</v>
      </c>
    </row>
    <row r="5" spans="1:10" x14ac:dyDescent="0.25">
      <c r="A5" s="10">
        <v>3</v>
      </c>
      <c r="B5" s="11" t="s">
        <v>29</v>
      </c>
      <c r="C5" s="11">
        <v>92</v>
      </c>
      <c r="D5" s="11">
        <v>88</v>
      </c>
      <c r="E5" s="11">
        <v>95</v>
      </c>
      <c r="F5" s="11">
        <v>90</v>
      </c>
      <c r="G5" s="11">
        <v>87</v>
      </c>
      <c r="H5" s="11">
        <v>93</v>
      </c>
      <c r="I5" s="11">
        <v>88</v>
      </c>
      <c r="J5" s="11">
        <v>92</v>
      </c>
    </row>
    <row r="6" spans="1:10" x14ac:dyDescent="0.25">
      <c r="A6" s="10">
        <v>4</v>
      </c>
      <c r="B6" s="11" t="s">
        <v>31</v>
      </c>
      <c r="C6" s="11">
        <v>80</v>
      </c>
      <c r="D6" s="11">
        <v>82</v>
      </c>
      <c r="E6" s="11">
        <v>85</v>
      </c>
      <c r="F6" s="11">
        <v>88</v>
      </c>
      <c r="G6" s="11">
        <v>80</v>
      </c>
      <c r="H6" s="11">
        <v>85</v>
      </c>
      <c r="I6" s="11">
        <v>83</v>
      </c>
      <c r="J6" s="11">
        <v>86</v>
      </c>
    </row>
    <row r="7" spans="1:10" x14ac:dyDescent="0.25">
      <c r="A7" s="10">
        <v>5</v>
      </c>
      <c r="B7" s="11" t="s">
        <v>33</v>
      </c>
      <c r="C7" s="11">
        <v>75</v>
      </c>
      <c r="D7" s="11">
        <v>78</v>
      </c>
      <c r="E7" s="11">
        <v>80</v>
      </c>
      <c r="F7" s="11">
        <v>82</v>
      </c>
      <c r="G7" s="11">
        <v>76</v>
      </c>
      <c r="H7" s="11">
        <v>78</v>
      </c>
      <c r="I7" s="11">
        <v>80</v>
      </c>
      <c r="J7" s="11">
        <v>82</v>
      </c>
    </row>
    <row r="8" spans="1:10" x14ac:dyDescent="0.25">
      <c r="A8" s="10">
        <v>6</v>
      </c>
      <c r="B8" s="11" t="s">
        <v>34</v>
      </c>
      <c r="C8" s="11">
        <v>85</v>
      </c>
      <c r="D8" s="11">
        <v>86</v>
      </c>
      <c r="E8" s="11">
        <v>88</v>
      </c>
      <c r="F8" s="11">
        <v>90</v>
      </c>
      <c r="G8" s="11">
        <v>85</v>
      </c>
      <c r="H8" s="11">
        <v>88</v>
      </c>
      <c r="I8" s="11">
        <v>86</v>
      </c>
      <c r="J8" s="11">
        <v>89</v>
      </c>
    </row>
    <row r="9" spans="1:10" x14ac:dyDescent="0.25">
      <c r="A9" s="10">
        <v>7</v>
      </c>
      <c r="B9" s="11" t="s">
        <v>36</v>
      </c>
      <c r="C9" s="11">
        <v>90</v>
      </c>
      <c r="D9" s="11">
        <v>92</v>
      </c>
      <c r="E9" s="11">
        <v>95</v>
      </c>
      <c r="F9" s="11">
        <v>92</v>
      </c>
      <c r="G9" s="11">
        <v>90</v>
      </c>
      <c r="H9" s="11">
        <v>94</v>
      </c>
      <c r="I9" s="11">
        <v>92</v>
      </c>
      <c r="J9" s="11">
        <v>95</v>
      </c>
    </row>
    <row r="10" spans="1:10" x14ac:dyDescent="0.25">
      <c r="A10" s="10">
        <v>8</v>
      </c>
      <c r="B10" s="11" t="s">
        <v>37</v>
      </c>
      <c r="C10" s="11">
        <v>78</v>
      </c>
      <c r="D10" s="11">
        <v>80</v>
      </c>
      <c r="E10" s="11">
        <v>82</v>
      </c>
      <c r="F10" s="11">
        <v>85</v>
      </c>
      <c r="G10" s="11">
        <v>78</v>
      </c>
      <c r="H10" s="11">
        <v>80</v>
      </c>
      <c r="I10" s="11">
        <v>82</v>
      </c>
      <c r="J10" s="11">
        <v>85</v>
      </c>
    </row>
    <row r="11" spans="1:10" x14ac:dyDescent="0.25">
      <c r="A11" s="10">
        <v>9</v>
      </c>
      <c r="B11" s="11" t="s">
        <v>38</v>
      </c>
      <c r="C11" s="11">
        <v>85</v>
      </c>
      <c r="D11" s="11">
        <v>88</v>
      </c>
      <c r="E11" s="11">
        <v>90</v>
      </c>
      <c r="F11" s="11">
        <v>92</v>
      </c>
      <c r="G11" s="11">
        <v>85</v>
      </c>
      <c r="H11" s="11">
        <v>88</v>
      </c>
      <c r="I11" s="11">
        <v>90</v>
      </c>
      <c r="J11" s="11">
        <v>92</v>
      </c>
    </row>
    <row r="12" spans="1:10" x14ac:dyDescent="0.25">
      <c r="A12" s="10">
        <v>10</v>
      </c>
      <c r="B12" s="11" t="s">
        <v>39</v>
      </c>
      <c r="C12" s="11">
        <v>92</v>
      </c>
      <c r="D12" s="11">
        <v>95</v>
      </c>
      <c r="E12" s="11">
        <v>98</v>
      </c>
      <c r="F12" s="11">
        <v>92</v>
      </c>
      <c r="G12" s="11">
        <v>92</v>
      </c>
      <c r="H12" s="11">
        <v>95</v>
      </c>
      <c r="I12" s="11">
        <v>98</v>
      </c>
      <c r="J12" s="11">
        <v>92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802C-ADD7-42CE-97C8-3A65B3E6ABD8}">
  <dimension ref="A1:O12"/>
  <sheetViews>
    <sheetView workbookViewId="0">
      <selection activeCell="C1" sqref="C1:F1"/>
    </sheetView>
  </sheetViews>
  <sheetFormatPr defaultRowHeight="15" x14ac:dyDescent="0.25"/>
  <sheetData>
    <row r="1" spans="1:15" x14ac:dyDescent="0.25">
      <c r="C1" s="26" t="s">
        <v>120</v>
      </c>
      <c r="D1" s="26"/>
      <c r="E1" s="26"/>
      <c r="F1" s="26"/>
    </row>
    <row r="2" spans="1:15" ht="75" x14ac:dyDescent="0.25">
      <c r="A2" s="23" t="s">
        <v>89</v>
      </c>
      <c r="B2" s="23" t="s">
        <v>50</v>
      </c>
      <c r="C2" s="23" t="s">
        <v>90</v>
      </c>
      <c r="D2" s="23" t="s">
        <v>91</v>
      </c>
      <c r="E2" s="23" t="s">
        <v>92</v>
      </c>
      <c r="F2" s="23" t="s">
        <v>93</v>
      </c>
      <c r="G2" s="23" t="s">
        <v>94</v>
      </c>
      <c r="H2" s="23" t="s">
        <v>11</v>
      </c>
      <c r="I2" s="23" t="s">
        <v>12</v>
      </c>
      <c r="J2" s="23" t="s">
        <v>52</v>
      </c>
      <c r="K2" s="23" t="s">
        <v>51</v>
      </c>
      <c r="L2" s="20" t="s">
        <v>12</v>
      </c>
      <c r="M2" s="19" t="s">
        <v>52</v>
      </c>
      <c r="N2" s="16" t="s">
        <v>95</v>
      </c>
      <c r="O2" s="16" t="s">
        <v>96</v>
      </c>
    </row>
    <row r="3" spans="1:15" x14ac:dyDescent="0.25">
      <c r="A3" s="17">
        <v>1</v>
      </c>
      <c r="B3" s="17" t="s">
        <v>97</v>
      </c>
      <c r="C3" s="25">
        <v>78</v>
      </c>
      <c r="D3" s="25">
        <v>82</v>
      </c>
      <c r="E3" s="25">
        <v>88</v>
      </c>
      <c r="F3" s="25">
        <v>77</v>
      </c>
      <c r="G3" s="25">
        <v>84</v>
      </c>
      <c r="H3" s="17">
        <v>409</v>
      </c>
      <c r="I3" s="18">
        <v>0.81799999999999995</v>
      </c>
      <c r="J3" s="17" t="s">
        <v>98</v>
      </c>
      <c r="K3" s="17" t="s">
        <v>99</v>
      </c>
      <c r="L3" s="24" t="s">
        <v>100</v>
      </c>
      <c r="M3" s="15" t="s">
        <v>101</v>
      </c>
      <c r="N3" s="16">
        <v>8.18</v>
      </c>
      <c r="O3" s="16">
        <v>294.47999999999996</v>
      </c>
    </row>
    <row r="4" spans="1:15" x14ac:dyDescent="0.25">
      <c r="A4" s="17">
        <v>2</v>
      </c>
      <c r="B4" s="17" t="s">
        <v>102</v>
      </c>
      <c r="C4" s="25">
        <v>87</v>
      </c>
      <c r="D4" s="25">
        <v>85</v>
      </c>
      <c r="E4" s="25">
        <v>84</v>
      </c>
      <c r="F4" s="25">
        <v>81</v>
      </c>
      <c r="G4" s="25">
        <v>89</v>
      </c>
      <c r="H4" s="17">
        <v>426</v>
      </c>
      <c r="I4" s="18">
        <v>0.85199999999999998</v>
      </c>
      <c r="J4" s="17" t="s">
        <v>98</v>
      </c>
      <c r="K4" s="17" t="s">
        <v>99</v>
      </c>
      <c r="L4" s="24" t="s">
        <v>103</v>
      </c>
      <c r="M4" s="15" t="s">
        <v>98</v>
      </c>
      <c r="N4" s="16">
        <v>8.52</v>
      </c>
      <c r="O4" s="16">
        <v>306.71999999999997</v>
      </c>
    </row>
    <row r="5" spans="1:15" x14ac:dyDescent="0.25">
      <c r="A5" s="17">
        <v>3</v>
      </c>
      <c r="B5" s="22" t="s">
        <v>104</v>
      </c>
      <c r="C5" s="25">
        <v>58</v>
      </c>
      <c r="D5" s="25">
        <v>66</v>
      </c>
      <c r="E5" s="25">
        <v>64</v>
      </c>
      <c r="F5" s="25">
        <v>70</v>
      </c>
      <c r="G5" s="25">
        <v>65</v>
      </c>
      <c r="H5" s="17">
        <v>323</v>
      </c>
      <c r="I5" s="18">
        <v>0.64600000000000002</v>
      </c>
      <c r="J5" s="17" t="s">
        <v>105</v>
      </c>
      <c r="K5" s="21" t="s">
        <v>106</v>
      </c>
      <c r="L5" s="24" t="s">
        <v>107</v>
      </c>
      <c r="M5" s="15" t="s">
        <v>108</v>
      </c>
      <c r="N5" s="16">
        <v>6.46</v>
      </c>
      <c r="O5" s="16">
        <v>232.56</v>
      </c>
    </row>
    <row r="6" spans="1:15" x14ac:dyDescent="0.25">
      <c r="A6" s="17">
        <v>4</v>
      </c>
      <c r="B6" s="17" t="s">
        <v>109</v>
      </c>
      <c r="C6" s="25">
        <v>95</v>
      </c>
      <c r="D6" s="25">
        <v>93</v>
      </c>
      <c r="E6" s="25">
        <v>91</v>
      </c>
      <c r="F6" s="25">
        <v>95</v>
      </c>
      <c r="G6" s="25">
        <v>92</v>
      </c>
      <c r="H6" s="17">
        <v>466</v>
      </c>
      <c r="I6" s="18">
        <v>0.93200000000000005</v>
      </c>
      <c r="J6" s="17" t="s">
        <v>101</v>
      </c>
      <c r="K6" s="17" t="s">
        <v>99</v>
      </c>
      <c r="L6" s="24" t="s">
        <v>110</v>
      </c>
      <c r="M6" s="15" t="s">
        <v>105</v>
      </c>
      <c r="N6" s="16">
        <v>9.32</v>
      </c>
      <c r="O6" s="16">
        <v>335.52000000000004</v>
      </c>
    </row>
    <row r="7" spans="1:15" x14ac:dyDescent="0.25">
      <c r="A7" s="17">
        <v>5</v>
      </c>
      <c r="B7" s="17" t="s">
        <v>111</v>
      </c>
      <c r="C7" s="25">
        <v>85</v>
      </c>
      <c r="D7" s="25">
        <v>87</v>
      </c>
      <c r="E7" s="25">
        <v>86</v>
      </c>
      <c r="F7" s="25">
        <v>81</v>
      </c>
      <c r="G7" s="25">
        <v>87</v>
      </c>
      <c r="H7" s="17">
        <v>426</v>
      </c>
      <c r="I7" s="18">
        <v>0.85199999999999998</v>
      </c>
      <c r="J7" s="17" t="s">
        <v>98</v>
      </c>
      <c r="K7" s="17" t="s">
        <v>99</v>
      </c>
      <c r="L7" s="24" t="s">
        <v>112</v>
      </c>
      <c r="M7" s="15" t="s">
        <v>113</v>
      </c>
      <c r="N7" s="16">
        <v>8.52</v>
      </c>
      <c r="O7" s="16">
        <v>306.71999999999997</v>
      </c>
    </row>
    <row r="8" spans="1:15" x14ac:dyDescent="0.25">
      <c r="A8" s="17">
        <v>6</v>
      </c>
      <c r="B8" s="17" t="s">
        <v>36</v>
      </c>
      <c r="C8" s="25">
        <v>89</v>
      </c>
      <c r="D8" s="25">
        <v>88</v>
      </c>
      <c r="E8" s="25">
        <v>90</v>
      </c>
      <c r="F8" s="25">
        <v>90</v>
      </c>
      <c r="G8" s="25">
        <v>83</v>
      </c>
      <c r="H8" s="17">
        <v>440</v>
      </c>
      <c r="I8" s="18">
        <v>0.88</v>
      </c>
      <c r="J8" s="17" t="s">
        <v>98</v>
      </c>
      <c r="K8" s="17" t="s">
        <v>99</v>
      </c>
      <c r="L8" s="14"/>
      <c r="M8" s="14"/>
      <c r="N8" s="16">
        <v>8.8000000000000007</v>
      </c>
      <c r="O8" s="16">
        <v>316.80000000000007</v>
      </c>
    </row>
    <row r="9" spans="1:15" x14ac:dyDescent="0.25">
      <c r="A9" s="17">
        <v>7</v>
      </c>
      <c r="B9" s="22" t="s">
        <v>114</v>
      </c>
      <c r="C9" s="25">
        <v>73</v>
      </c>
      <c r="D9" s="25">
        <v>74</v>
      </c>
      <c r="E9" s="25">
        <v>71</v>
      </c>
      <c r="F9" s="25">
        <v>74</v>
      </c>
      <c r="G9" s="25">
        <v>69</v>
      </c>
      <c r="H9" s="17">
        <v>361</v>
      </c>
      <c r="I9" s="18">
        <v>0.72199999999999998</v>
      </c>
      <c r="J9" s="17" t="s">
        <v>108</v>
      </c>
      <c r="K9" s="17" t="s">
        <v>99</v>
      </c>
      <c r="L9" s="14"/>
      <c r="M9" s="14"/>
      <c r="N9" s="16">
        <v>7.22</v>
      </c>
      <c r="O9" s="16">
        <v>259.92</v>
      </c>
    </row>
    <row r="10" spans="1:15" x14ac:dyDescent="0.25">
      <c r="A10" s="17">
        <v>8</v>
      </c>
      <c r="B10" s="17" t="s">
        <v>115</v>
      </c>
      <c r="C10" s="25">
        <v>84</v>
      </c>
      <c r="D10" s="25">
        <v>85</v>
      </c>
      <c r="E10" s="25">
        <v>88</v>
      </c>
      <c r="F10" s="25">
        <v>89</v>
      </c>
      <c r="G10" s="25">
        <v>85</v>
      </c>
      <c r="H10" s="17">
        <v>431</v>
      </c>
      <c r="I10" s="18">
        <v>0.86199999999999999</v>
      </c>
      <c r="J10" s="17" t="s">
        <v>98</v>
      </c>
      <c r="K10" s="17" t="s">
        <v>99</v>
      </c>
      <c r="L10" s="14"/>
      <c r="M10" s="14"/>
      <c r="N10" s="16">
        <v>8.6199999999999992</v>
      </c>
      <c r="O10" s="16">
        <v>310.31999999999994</v>
      </c>
    </row>
    <row r="11" spans="1:15" x14ac:dyDescent="0.25">
      <c r="A11" s="17">
        <v>9</v>
      </c>
      <c r="B11" s="17" t="s">
        <v>116</v>
      </c>
      <c r="C11" s="25">
        <v>85</v>
      </c>
      <c r="D11" s="25">
        <v>76</v>
      </c>
      <c r="E11" s="25">
        <v>85</v>
      </c>
      <c r="F11" s="25">
        <v>83</v>
      </c>
      <c r="G11" s="25">
        <v>80</v>
      </c>
      <c r="H11" s="17">
        <v>409</v>
      </c>
      <c r="I11" s="18">
        <v>0.81799999999999995</v>
      </c>
      <c r="J11" s="17" t="s">
        <v>98</v>
      </c>
      <c r="K11" s="17" t="s">
        <v>99</v>
      </c>
      <c r="L11" s="14"/>
      <c r="M11" s="14"/>
      <c r="N11" s="16">
        <v>8.18</v>
      </c>
      <c r="O11" s="16">
        <v>294.47999999999996</v>
      </c>
    </row>
    <row r="12" spans="1:15" x14ac:dyDescent="0.25">
      <c r="A12" s="17">
        <v>10</v>
      </c>
      <c r="B12" s="22" t="s">
        <v>117</v>
      </c>
      <c r="C12" s="25">
        <v>69</v>
      </c>
      <c r="D12" s="25">
        <v>59</v>
      </c>
      <c r="E12" s="25">
        <v>70</v>
      </c>
      <c r="F12" s="25">
        <v>60</v>
      </c>
      <c r="G12" s="25">
        <v>54</v>
      </c>
      <c r="H12" s="17">
        <v>312</v>
      </c>
      <c r="I12" s="18">
        <v>0.624</v>
      </c>
      <c r="J12" s="17" t="s">
        <v>105</v>
      </c>
      <c r="K12" s="17" t="s">
        <v>106</v>
      </c>
      <c r="L12" s="14"/>
      <c r="M12" s="14"/>
      <c r="N12" s="16">
        <v>6.24</v>
      </c>
      <c r="O12" s="16">
        <v>224.64</v>
      </c>
    </row>
  </sheetData>
  <mergeCells count="1">
    <mergeCell ref="C1:F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6CB43-CC78-4A10-B243-73830DE3E4CA}">
  <dimension ref="A1:F9"/>
  <sheetViews>
    <sheetView workbookViewId="0">
      <selection activeCell="A4" sqref="A4:C9"/>
    </sheetView>
  </sheetViews>
  <sheetFormatPr defaultRowHeight="15" x14ac:dyDescent="0.25"/>
  <cols>
    <col min="1" max="1" width="13.42578125" customWidth="1"/>
  </cols>
  <sheetData>
    <row r="1" spans="1:6" x14ac:dyDescent="0.25">
      <c r="C1" s="27" t="s">
        <v>121</v>
      </c>
      <c r="D1" s="27"/>
      <c r="E1" s="27"/>
      <c r="F1" s="27"/>
    </row>
    <row r="2" spans="1:6" x14ac:dyDescent="0.25">
      <c r="C2" s="27"/>
      <c r="D2" s="27"/>
      <c r="E2" s="27"/>
      <c r="F2" s="27"/>
    </row>
    <row r="4" spans="1:6" x14ac:dyDescent="0.25">
      <c r="A4" s="9" t="s">
        <v>122</v>
      </c>
      <c r="B4" s="9"/>
      <c r="C4" t="s">
        <v>128</v>
      </c>
    </row>
    <row r="5" spans="1:6" x14ac:dyDescent="0.25">
      <c r="A5" t="s">
        <v>123</v>
      </c>
      <c r="C5">
        <v>16</v>
      </c>
    </row>
    <row r="6" spans="1:6" x14ac:dyDescent="0.25">
      <c r="A6" t="s">
        <v>124</v>
      </c>
      <c r="C6">
        <v>5</v>
      </c>
    </row>
    <row r="7" spans="1:6" x14ac:dyDescent="0.25">
      <c r="A7" t="s">
        <v>125</v>
      </c>
      <c r="C7">
        <v>12</v>
      </c>
    </row>
    <row r="8" spans="1:6" x14ac:dyDescent="0.25">
      <c r="A8" t="s">
        <v>126</v>
      </c>
      <c r="C8">
        <v>3</v>
      </c>
    </row>
    <row r="9" spans="1:6" x14ac:dyDescent="0.25">
      <c r="A9" t="s">
        <v>127</v>
      </c>
      <c r="C9">
        <v>6</v>
      </c>
    </row>
  </sheetData>
  <mergeCells count="2">
    <mergeCell ref="C1:F2"/>
    <mergeCell ref="A4:B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6FC0C-0575-4E73-9EC6-DD7D1E588BD2}">
  <dimension ref="A1:C8"/>
  <sheetViews>
    <sheetView workbookViewId="0">
      <selection activeCell="O12" sqref="O12"/>
    </sheetView>
  </sheetViews>
  <sheetFormatPr defaultRowHeight="15" x14ac:dyDescent="0.25"/>
  <sheetData>
    <row r="1" spans="1:3" x14ac:dyDescent="0.25">
      <c r="B1" t="s">
        <v>129</v>
      </c>
    </row>
    <row r="3" spans="1:3" x14ac:dyDescent="0.25">
      <c r="A3" t="s">
        <v>130</v>
      </c>
      <c r="B3" s="9" t="s">
        <v>131</v>
      </c>
      <c r="C3" s="9"/>
    </row>
    <row r="4" spans="1:3" x14ac:dyDescent="0.25">
      <c r="A4" t="s">
        <v>132</v>
      </c>
      <c r="B4">
        <v>18</v>
      </c>
    </row>
    <row r="5" spans="1:3" x14ac:dyDescent="0.25">
      <c r="A5" t="s">
        <v>133</v>
      </c>
      <c r="B5">
        <v>20</v>
      </c>
    </row>
    <row r="6" spans="1:3" x14ac:dyDescent="0.25">
      <c r="A6" t="s">
        <v>134</v>
      </c>
      <c r="B6">
        <v>30</v>
      </c>
    </row>
    <row r="7" spans="1:3" x14ac:dyDescent="0.25">
      <c r="A7" t="s">
        <v>135</v>
      </c>
      <c r="B7">
        <v>26</v>
      </c>
    </row>
    <row r="8" spans="1:3" x14ac:dyDescent="0.25">
      <c r="A8" t="s">
        <v>136</v>
      </c>
      <c r="B8">
        <v>35</v>
      </c>
    </row>
  </sheetData>
  <mergeCells count="1">
    <mergeCell ref="B3:C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83B72-5BE3-40DE-9088-A702353340D1}">
  <dimension ref="A1:D8"/>
  <sheetViews>
    <sheetView workbookViewId="0">
      <selection activeCell="P11" sqref="P11"/>
    </sheetView>
  </sheetViews>
  <sheetFormatPr defaultRowHeight="15" x14ac:dyDescent="0.25"/>
  <sheetData>
    <row r="1" spans="1:4" x14ac:dyDescent="0.25">
      <c r="B1" t="s">
        <v>137</v>
      </c>
    </row>
    <row r="3" spans="1:4" x14ac:dyDescent="0.25">
      <c r="A3" s="9" t="s">
        <v>138</v>
      </c>
      <c r="B3" s="9"/>
      <c r="C3" s="9" t="s">
        <v>141</v>
      </c>
      <c r="D3" s="9"/>
    </row>
    <row r="4" spans="1:4" x14ac:dyDescent="0.25">
      <c r="A4" t="s">
        <v>139</v>
      </c>
      <c r="C4">
        <v>45</v>
      </c>
    </row>
    <row r="5" spans="1:4" x14ac:dyDescent="0.25">
      <c r="A5" t="s">
        <v>135</v>
      </c>
      <c r="C5">
        <v>17</v>
      </c>
    </row>
    <row r="6" spans="1:4" x14ac:dyDescent="0.25">
      <c r="A6" t="s">
        <v>134</v>
      </c>
      <c r="C6">
        <v>50</v>
      </c>
    </row>
    <row r="7" spans="1:4" x14ac:dyDescent="0.25">
      <c r="A7" t="s">
        <v>140</v>
      </c>
      <c r="C7">
        <v>48</v>
      </c>
    </row>
    <row r="8" spans="1:4" x14ac:dyDescent="0.25">
      <c r="A8" t="s">
        <v>136</v>
      </c>
      <c r="C8">
        <v>40</v>
      </c>
    </row>
  </sheetData>
  <mergeCells count="2">
    <mergeCell ref="A3:B3"/>
    <mergeCell ref="C3:D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43AA8-020F-40D2-9603-57920640CD4A}">
  <dimension ref="A1:C9"/>
  <sheetViews>
    <sheetView workbookViewId="0">
      <selection activeCell="M11" sqref="M11"/>
    </sheetView>
  </sheetViews>
  <sheetFormatPr defaultRowHeight="15" x14ac:dyDescent="0.25"/>
  <cols>
    <col min="1" max="1" width="16" customWidth="1"/>
  </cols>
  <sheetData>
    <row r="1" spans="1:3" x14ac:dyDescent="0.25">
      <c r="B1" t="s">
        <v>142</v>
      </c>
    </row>
    <row r="3" spans="1:3" x14ac:dyDescent="0.25">
      <c r="A3" t="s">
        <v>143</v>
      </c>
      <c r="B3" s="9" t="s">
        <v>150</v>
      </c>
      <c r="C3" s="9"/>
    </row>
    <row r="4" spans="1:3" x14ac:dyDescent="0.25">
      <c r="A4" t="s">
        <v>144</v>
      </c>
      <c r="B4" s="28">
        <v>9</v>
      </c>
    </row>
    <row r="5" spans="1:3" x14ac:dyDescent="0.25">
      <c r="A5" t="s">
        <v>145</v>
      </c>
      <c r="B5" s="28">
        <v>1</v>
      </c>
    </row>
    <row r="6" spans="1:3" x14ac:dyDescent="0.25">
      <c r="A6" t="s">
        <v>146</v>
      </c>
      <c r="B6">
        <v>2</v>
      </c>
    </row>
    <row r="7" spans="1:3" x14ac:dyDescent="0.25">
      <c r="A7" t="s">
        <v>147</v>
      </c>
      <c r="B7">
        <v>3</v>
      </c>
    </row>
    <row r="8" spans="1:3" x14ac:dyDescent="0.25">
      <c r="A8" t="s">
        <v>148</v>
      </c>
      <c r="B8">
        <v>7</v>
      </c>
    </row>
    <row r="9" spans="1:3" x14ac:dyDescent="0.25">
      <c r="A9" t="s">
        <v>149</v>
      </c>
      <c r="B9">
        <v>2</v>
      </c>
    </row>
  </sheetData>
  <mergeCells count="1">
    <mergeCell ref="B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anshu.duhan2002@gmail.com</dc:creator>
  <cp:lastModifiedBy>anshu.duhan2002@gmail.com</cp:lastModifiedBy>
  <dcterms:created xsi:type="dcterms:W3CDTF">2024-03-06T13:32:15Z</dcterms:created>
  <dcterms:modified xsi:type="dcterms:W3CDTF">2024-03-06T15:20:07Z</dcterms:modified>
</cp:coreProperties>
</file>