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lj\AppData\Roaming\Microsoft\Windows\Network Shortcuts\"/>
    </mc:Choice>
  </mc:AlternateContent>
  <bookViews>
    <workbookView xWindow="0" yWindow="0" windowWidth="20490" windowHeight="7635" firstSheet="8" activeTab="11"/>
  </bookViews>
  <sheets>
    <sheet name="Production Data " sheetId="1" r:id="rId1"/>
    <sheet name="Inventory Data " sheetId="2" r:id="rId2"/>
    <sheet name="Sales Data " sheetId="3" r:id="rId3"/>
    <sheet name="Operations Managementsimulation" sheetId="4" r:id="rId4"/>
    <sheet name="Production Analysis " sheetId="5" r:id="rId5"/>
    <sheet name=" Inventory Management" sheetId="6" r:id="rId6"/>
    <sheet name=" Sales Performance" sheetId="7" r:id="rId7"/>
    <sheet name="Demand and Supply Matching" sheetId="8" r:id="rId8"/>
    <sheet name="Cost Analysis" sheetId="9" r:id="rId9"/>
    <sheet name="Efficiency and performance met." sheetId="10" r:id="rId10"/>
    <sheet name="Scenario Analysis" sheetId="11" r:id="rId11"/>
    <sheet name="Visualization 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2" l="1"/>
  <c r="K20" i="12"/>
  <c r="G20" i="12"/>
  <c r="C20" i="12"/>
  <c r="F36" i="7" l="1"/>
  <c r="F32" i="7"/>
  <c r="C14" i="7"/>
  <c r="C15" i="7"/>
  <c r="C16" i="7"/>
  <c r="C17" i="7"/>
  <c r="C18" i="7"/>
  <c r="C19" i="7"/>
  <c r="C20" i="7"/>
  <c r="C24" i="7" s="1"/>
  <c r="C13" i="7"/>
  <c r="C22" i="7" s="1"/>
  <c r="C44" i="6"/>
  <c r="C40" i="6"/>
  <c r="C11" i="6"/>
  <c r="D14" i="6"/>
  <c r="D25" i="6" l="1"/>
  <c r="C22" i="6"/>
  <c r="G18" i="5"/>
  <c r="G16" i="5"/>
  <c r="G14" i="5"/>
  <c r="G10" i="5"/>
  <c r="G8" i="5"/>
  <c r="G6" i="5"/>
</calcChain>
</file>

<file path=xl/sharedStrings.xml><?xml version="1.0" encoding="utf-8"?>
<sst xmlns="http://schemas.openxmlformats.org/spreadsheetml/2006/main" count="242" uniqueCount="158">
  <si>
    <t>Production Data</t>
  </si>
  <si>
    <t>Date</t>
  </si>
  <si>
    <t>Product_ID</t>
  </si>
  <si>
    <t>Units_Produced</t>
  </si>
  <si>
    <t>Production_Cost (USD)</t>
  </si>
  <si>
    <t>A001</t>
  </si>
  <si>
    <t>A002</t>
  </si>
  <si>
    <t>Inventory Data</t>
  </si>
  <si>
    <t>Beginning_Inventory</t>
  </si>
  <si>
    <t>Units_Sold</t>
  </si>
  <si>
    <t>Ending_Inventory</t>
  </si>
  <si>
    <t>Sales Data</t>
  </si>
  <si>
    <t>Selling_Price (USD)</t>
  </si>
  <si>
    <t>Total_Revenue (USD)</t>
  </si>
  <si>
    <t xml:space="preserve"> Operations Management Simulation</t>
  </si>
  <si>
    <t>Tasks for Operations Management Simulation</t>
  </si>
  <si>
    <t>1. Production Analysis</t>
  </si>
  <si>
    <r>
      <t>Calculate the Average Production Cost:</t>
    </r>
    <r>
      <rPr>
        <sz val="11"/>
        <color theme="1"/>
        <rFont val="Calibri"/>
        <family val="2"/>
        <scheme val="minor"/>
      </rPr>
      <t xml:space="preserve"> Calculate the average production cost per unit for each product.</t>
    </r>
  </si>
  <si>
    <r>
      <t>Identify Production Trends:</t>
    </r>
    <r>
      <rPr>
        <sz val="11"/>
        <color theme="1"/>
        <rFont val="Calibri"/>
        <family val="2"/>
        <scheme val="minor"/>
      </rPr>
      <t xml:space="preserve"> Analyze the production data to identify any trends or patterns in the production volumes over time.</t>
    </r>
  </si>
  <si>
    <r>
      <t>Optimize Production Schedule:</t>
    </r>
    <r>
      <rPr>
        <sz val="11"/>
        <color theme="1"/>
        <rFont val="Calibri"/>
        <family val="2"/>
        <scheme val="minor"/>
      </rPr>
      <t xml:space="preserve"> Propose an optimized production schedule to minimize production costs while meeting demand.</t>
    </r>
  </si>
  <si>
    <t>2. Inventory Management</t>
  </si>
  <si>
    <r>
      <t>Inventory Turnover Ratio:</t>
    </r>
    <r>
      <rPr>
        <sz val="11"/>
        <color theme="1"/>
        <rFont val="Calibri"/>
        <family val="2"/>
        <scheme val="minor"/>
      </rPr>
      <t xml:space="preserve"> Calculate the inventory turnover ratio for each product.</t>
    </r>
  </si>
  <si>
    <r>
      <t>Safety Stock Calculation:</t>
    </r>
    <r>
      <rPr>
        <sz val="11"/>
        <color theme="1"/>
        <rFont val="Calibri"/>
        <family val="2"/>
        <scheme val="minor"/>
      </rPr>
      <t xml:space="preserve"> Determine the appropriate level of safety stock for each product to avoid stockouts.</t>
    </r>
  </si>
  <si>
    <r>
      <t>Reorder Point:</t>
    </r>
    <r>
      <rPr>
        <sz val="11"/>
        <color theme="1"/>
        <rFont val="Calibri"/>
        <family val="2"/>
        <scheme val="minor"/>
      </rPr>
      <t xml:space="preserve"> Calculate the reorder point for each product based on the average daily usage and lead time.</t>
    </r>
  </si>
  <si>
    <t>3. Sales Performance</t>
  </si>
  <si>
    <r>
      <t>Revenue Analysis:</t>
    </r>
    <r>
      <rPr>
        <sz val="11"/>
        <color theme="1"/>
        <rFont val="Calibri"/>
        <family val="2"/>
        <scheme val="minor"/>
      </rPr>
      <t xml:space="preserve"> Calculate the total revenue generated by each product over the entire period.</t>
    </r>
  </si>
  <si>
    <r>
      <t>Profit Margin Calculation:</t>
    </r>
    <r>
      <rPr>
        <sz val="11"/>
        <color theme="1"/>
        <rFont val="Calibri"/>
        <family val="2"/>
        <scheme val="minor"/>
      </rPr>
      <t xml:space="preserve"> Determine the profit margin for each product by comparing total revenue with production costs.</t>
    </r>
  </si>
  <si>
    <r>
      <t>Sales Forecasting:</t>
    </r>
    <r>
      <rPr>
        <sz val="11"/>
        <color theme="1"/>
        <rFont val="Calibri"/>
        <family val="2"/>
        <scheme val="minor"/>
      </rPr>
      <t xml:space="preserve"> Use historical sales data to forecast future sales for each product.</t>
    </r>
  </si>
  <si>
    <t>4. Demand and Supply Matching</t>
  </si>
  <si>
    <r>
      <t>Demand Analysis:</t>
    </r>
    <r>
      <rPr>
        <sz val="11"/>
        <color theme="1"/>
        <rFont val="Calibri"/>
        <family val="2"/>
        <scheme val="minor"/>
      </rPr>
      <t xml:space="preserve"> Compare the units produced with the units sold to identify any discrepancies between supply and demand.</t>
    </r>
  </si>
  <si>
    <r>
      <t>Backorder Analysis:</t>
    </r>
    <r>
      <rPr>
        <sz val="11"/>
        <color theme="1"/>
        <rFont val="Calibri"/>
        <family val="2"/>
        <scheme val="minor"/>
      </rPr>
      <t xml:space="preserve"> Identify any instances where demand exceeded supply, leading to backorders.</t>
    </r>
  </si>
  <si>
    <r>
      <t>Excess Inventory Analysis:</t>
    </r>
    <r>
      <rPr>
        <sz val="11"/>
        <color theme="1"/>
        <rFont val="Calibri"/>
        <family val="2"/>
        <scheme val="minor"/>
      </rPr>
      <t xml:space="preserve"> Analyze periods where production exceeded sales, resulting in excess inventory.</t>
    </r>
  </si>
  <si>
    <t>5. Cost Analysis</t>
  </si>
  <si>
    <r>
      <t>Cost Per Unit:</t>
    </r>
    <r>
      <rPr>
        <sz val="11"/>
        <color theme="1"/>
        <rFont val="Calibri"/>
        <family val="2"/>
        <scheme val="minor"/>
      </rPr>
      <t xml:space="preserve"> Calculate the cost per unit for each product.</t>
    </r>
  </si>
  <si>
    <r>
      <t>Total Production Cost:</t>
    </r>
    <r>
      <rPr>
        <sz val="11"/>
        <color theme="1"/>
        <rFont val="Calibri"/>
        <family val="2"/>
        <scheme val="minor"/>
      </rPr>
      <t xml:space="preserve"> Determine the total production cost for each product over the entire period.</t>
    </r>
  </si>
  <si>
    <r>
      <t>Cost Reduction Strategies:</t>
    </r>
    <r>
      <rPr>
        <sz val="11"/>
        <color theme="1"/>
        <rFont val="Calibri"/>
        <family val="2"/>
        <scheme val="minor"/>
      </rPr>
      <t xml:space="preserve"> Propose strategies to reduce production costs without compromising quality.</t>
    </r>
  </si>
  <si>
    <t>6. Efficiency and Performance Metrics</t>
  </si>
  <si>
    <r>
      <t>Production Efficiency:</t>
    </r>
    <r>
      <rPr>
        <sz val="11"/>
        <color theme="1"/>
        <rFont val="Calibri"/>
        <family val="2"/>
        <scheme val="minor"/>
      </rPr>
      <t xml:space="preserve"> Calculate the production efficiency for each product by comparing the units produced to the units planned.</t>
    </r>
  </si>
  <si>
    <r>
      <t>Sales Efficiency:</t>
    </r>
    <r>
      <rPr>
        <sz val="11"/>
        <color theme="1"/>
        <rFont val="Calibri"/>
        <family val="2"/>
        <scheme val="minor"/>
      </rPr>
      <t xml:space="preserve"> Analyze the sales efficiency by comparing the units sold to the units produced.</t>
    </r>
  </si>
  <si>
    <r>
      <t>Overall Equipment Effectiveness (OEE):</t>
    </r>
    <r>
      <rPr>
        <sz val="11"/>
        <color theme="1"/>
        <rFont val="Calibri"/>
        <family val="2"/>
        <scheme val="minor"/>
      </rPr>
      <t xml:space="preserve"> If data is available, calculate the OEE to measure the effectiveness of the production process.</t>
    </r>
  </si>
  <si>
    <t>7. Scenario Analysis</t>
  </si>
  <si>
    <r>
      <t>What-If Analysis:</t>
    </r>
    <r>
      <rPr>
        <sz val="11"/>
        <color theme="1"/>
        <rFont val="Calibri"/>
        <family val="2"/>
        <scheme val="minor"/>
      </rPr>
      <t xml:space="preserve"> Perform a what-if analysis to see how changes in production cost, selling price, or demand would impact the overall performance.</t>
    </r>
  </si>
  <si>
    <r>
      <t>Impact of Delays:</t>
    </r>
    <r>
      <rPr>
        <sz val="11"/>
        <color theme="1"/>
        <rFont val="Calibri"/>
        <family val="2"/>
        <scheme val="minor"/>
      </rPr>
      <t xml:space="preserve"> Analyze the impact of production delays on inventory levels and sales performance.</t>
    </r>
  </si>
  <si>
    <r>
      <t>Seasonality Effects:</t>
    </r>
    <r>
      <rPr>
        <sz val="11"/>
        <color theme="1"/>
        <rFont val="Calibri"/>
        <family val="2"/>
        <scheme val="minor"/>
      </rPr>
      <t xml:space="preserve"> Identify any seasonal patterns in the sales data and adjust the production schedule accordingly.</t>
    </r>
  </si>
  <si>
    <t>Calculate the Average Production Cost per Unit for Each Product</t>
  </si>
  <si>
    <t>For Product A001:</t>
  </si>
  <si>
    <t xml:space="preserve">Total Units Produced </t>
  </si>
  <si>
    <t>500+ 450+400+550 =</t>
  </si>
  <si>
    <t xml:space="preserve">Total Production Cost </t>
  </si>
  <si>
    <t>1500 + 1350 + 1200 + 1650 =</t>
  </si>
  <si>
    <t>Average production cost per unit</t>
  </si>
  <si>
    <t>For Product A002:</t>
  </si>
  <si>
    <t>300 + 350 + 400 + 300 =</t>
  </si>
  <si>
    <t>1200 + 1400 + 1600 + 1200 =</t>
  </si>
  <si>
    <t>5400/1350</t>
  </si>
  <si>
    <t>5700/1900</t>
  </si>
  <si>
    <t xml:space="preserve"> Inventory Management</t>
  </si>
  <si>
    <t>Inventory Turnover Ratio</t>
  </si>
  <si>
    <t>Inventory Turnover Ratio = Cost of Goods Sold (COGS) / Average Inventory</t>
  </si>
  <si>
    <t xml:space="preserve">COGS =   Total Production Cost  =  5700 </t>
  </si>
  <si>
    <t>Average Inventory =</t>
  </si>
  <si>
    <t>(Beginning Inventory + Ending Inventory) / 2</t>
  </si>
  <si>
    <t>(100+300)/2</t>
  </si>
  <si>
    <t xml:space="preserve">Average Inventory = </t>
  </si>
  <si>
    <t>Inventory Turnover Ratio =</t>
  </si>
  <si>
    <t>5700/200</t>
  </si>
  <si>
    <t xml:space="preserve">COGS =   Total Production Cost  =  5400 </t>
  </si>
  <si>
    <t>(200+250)/2</t>
  </si>
  <si>
    <t>5400/225</t>
  </si>
  <si>
    <t>Safety Stock Calculation</t>
  </si>
  <si>
    <t>Safety Stock=Z×Lead Time​×σ</t>
  </si>
  <si>
    <t>Where:</t>
  </si>
  <si>
    <t>ZZZ is the service level factor (e.g., for 95% service level, Z ≈ 1.65)</t>
  </si>
  <si>
    <t>Lead Time is the average lead time</t>
  </si>
  <si>
    <t>σ\sigmaσ is the standard deviation of daily usage</t>
  </si>
  <si>
    <t>Safety Stock for Product A001:</t>
  </si>
  <si>
    <t>Safety Stock =</t>
  </si>
  <si>
    <t>Safety Stock for Product A002:</t>
  </si>
  <si>
    <t xml:space="preserve"> Sales Performance</t>
  </si>
  <si>
    <t>Revenue Analysis</t>
  </si>
  <si>
    <t>Total Revenue for each product is calculated as:</t>
  </si>
  <si>
    <t>Total Revenue=∑(Units Sold×Selling Price)</t>
  </si>
  <si>
    <t xml:space="preserve">Revenue </t>
  </si>
  <si>
    <t>Total Revenue ( A001) =</t>
  </si>
  <si>
    <t xml:space="preserve">Total Revenue ( A002) </t>
  </si>
  <si>
    <t>Profit Margin Calculation</t>
  </si>
  <si>
    <t>Profit Margin Calculation =</t>
  </si>
  <si>
    <t>(Total revenue-total production cost)/ Total Revenue</t>
  </si>
  <si>
    <t>(8500-5700)/8500</t>
  </si>
  <si>
    <t>(7800-5400)/7800</t>
  </si>
  <si>
    <t>Demand and Supply Matching</t>
  </si>
  <si>
    <t>Compare units produced with units sold:</t>
  </si>
  <si>
    <t>Total units produced = 1900</t>
  </si>
  <si>
    <t>Total units sold = 1700</t>
  </si>
  <si>
    <t>Difference = 1900 - 1700 = 200 (excess supply)</t>
  </si>
  <si>
    <t>Total units produced = 1350</t>
  </si>
  <si>
    <t>Total units sold = 1300</t>
  </si>
  <si>
    <t>Difference = 1350 - 1300 = 50 (excess supply)</t>
  </si>
  <si>
    <t>Backorder Analysis</t>
  </si>
  <si>
    <t>No backorders are observed in the provided data since production always meets or exceeds sales.</t>
  </si>
  <si>
    <t>Excess Inventory Analysis</t>
  </si>
  <si>
    <t>Periods where production exceeded sales:</t>
  </si>
  <si>
    <t>For A001, 500 produced and 450 sold on 2023-01-01.</t>
  </si>
  <si>
    <t>For A002, 400 produced and 350 sold on 2023-01-01.</t>
  </si>
  <si>
    <t>Cost Analysis</t>
  </si>
  <si>
    <t>Cost Per Unit</t>
  </si>
  <si>
    <t>Already calculated under production analysis:</t>
  </si>
  <si>
    <t>A001: 3.00 USD/unit</t>
  </si>
  <si>
    <t>A002: 4.00 USD/unit</t>
  </si>
  <si>
    <t>Total Production Cost</t>
  </si>
  <si>
    <t>A001: 5700 USD</t>
  </si>
  <si>
    <t>A002: 5400 USD</t>
  </si>
  <si>
    <t>Cost Reduction Strategies</t>
  </si>
  <si>
    <t>Possible strategies include:</t>
  </si>
  <si>
    <t>Improving production efficiency.</t>
  </si>
  <si>
    <t>Reducing waste and optimizing resource use.</t>
  </si>
  <si>
    <t>Negotiating better rates for raw materials.</t>
  </si>
  <si>
    <t>Implementing lean manufacturing principles</t>
  </si>
  <si>
    <t>Efficiency and Performance Metrics</t>
  </si>
  <si>
    <t>Production Efficiency</t>
  </si>
  <si>
    <t>Production Efficiency =</t>
  </si>
  <si>
    <t>(Units Produced / Planned Production)*100%</t>
  </si>
  <si>
    <t>Assume planned production is constant at 500 units per day for A001 and 350 units per day for A002.</t>
  </si>
  <si>
    <t>Day 1: (500 / 500) × 100% = 100%</t>
  </si>
  <si>
    <t>Day 2: (450 / 500) × 100% = 90%</t>
  </si>
  <si>
    <t>Day 3: (400 / 500) × 100% = 80%</t>
  </si>
  <si>
    <t>Day 4: (550 / 500) × 100% = 110%</t>
  </si>
  <si>
    <t>Day 1: (300 / 350) × 100% ≈ 85.71%</t>
  </si>
  <si>
    <t>Day 2: (350 / 350) × 100% = 100%</t>
  </si>
  <si>
    <t>Day 3: (400 / 350) × 100% ≈ 114.29%</t>
  </si>
  <si>
    <t>Day 4: (300 / 350) × 100% ≈ 85.71%</t>
  </si>
  <si>
    <t>Sales Efficiency</t>
  </si>
  <si>
    <t>Sales Efficiency = (Units Sold / Units Produced)*100%</t>
  </si>
  <si>
    <t>Day 1: (450 / 500) × 100% = 90%</t>
  </si>
  <si>
    <t>Day 2: (400 / 450) × 100% ≈ 88.89%</t>
  </si>
  <si>
    <t>Day 3: (350 / 400) × 100% = 87.5%</t>
  </si>
  <si>
    <t>Day 4: (500 / 550) × 100% ≈ 90.91%</t>
  </si>
  <si>
    <t>Day 1: (350 / 300) × 100% ≈ 116.67%</t>
  </si>
  <si>
    <t>Day 2: (300 / 350) × 100% ≈ 85.71%</t>
  </si>
  <si>
    <t>Day 3: (400 / 400) × 100% = 100%</t>
  </si>
  <si>
    <t>Day 4: (250 / 300) × 100% ≈ 83.33%</t>
  </si>
  <si>
    <t>Scenario Analysis</t>
  </si>
  <si>
    <t>What-If Analysis</t>
  </si>
  <si>
    <t>Consider a 10% increase in production costs:</t>
  </si>
  <si>
    <t xml:space="preserve">A001 new cost/unit = 3.00 × 1.10 = 3.30 </t>
  </si>
  <si>
    <t xml:space="preserve">A002 new cost/unit = 4.00 × 1.10 = 4.40 </t>
  </si>
  <si>
    <t>Recalculate profit margins:</t>
  </si>
  <si>
    <t>A001: (8500 - 3.30×1900) / 8500 = 0.265 or 26.5%</t>
  </si>
  <si>
    <t>A002: (7800 - 4.40×1350) / 7800 = 0.2372 or 23.72%</t>
  </si>
  <si>
    <t>Safety Stock   =</t>
  </si>
  <si>
    <t>1.65×1​×20  =</t>
  </si>
  <si>
    <t>1.65×1​×20   =</t>
  </si>
  <si>
    <t xml:space="preserve">5700/1900    = </t>
  </si>
  <si>
    <t xml:space="preserve">5400/1350     =  </t>
  </si>
  <si>
    <t xml:space="preserve">Inventory Turnover Ratio </t>
  </si>
  <si>
    <t>5700/200    =</t>
  </si>
  <si>
    <t xml:space="preserve">5400/225    = </t>
  </si>
  <si>
    <t xml:space="preserve">Total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</si>
</sst>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Agency FB"/>
      <family val="2"/>
    </font>
    <font>
      <sz val="14"/>
      <color theme="1"/>
      <name val="Bahnschrift SemiCondensed"/>
      <family val="2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66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40">
    <xf numFmtId="0" fontId="0" fillId="0" borderId="0" xfId="0"/>
    <xf numFmtId="0" fontId="9" fillId="7" borderId="0" xfId="0" applyFont="1" applyFill="1" applyAlignment="1">
      <alignment vertical="center"/>
    </xf>
    <xf numFmtId="0" fontId="10" fillId="7" borderId="0" xfId="0" applyFont="1" applyFill="1"/>
    <xf numFmtId="0" fontId="0" fillId="7" borderId="0" xfId="0" applyFill="1"/>
    <xf numFmtId="0" fontId="0" fillId="7" borderId="0" xfId="0" applyFill="1" applyAlignment="1">
      <alignment horizontal="left" vertical="center" indent="1"/>
    </xf>
    <xf numFmtId="0" fontId="0" fillId="2" borderId="0" xfId="0" applyFill="1"/>
    <xf numFmtId="0" fontId="3" fillId="3" borderId="0" xfId="0" applyFont="1" applyFill="1" applyAlignment="1">
      <alignment vertical="center"/>
    </xf>
    <xf numFmtId="0" fontId="0" fillId="3" borderId="0" xfId="0" applyFill="1"/>
    <xf numFmtId="0" fontId="1" fillId="2" borderId="0" xfId="0" applyFont="1" applyFill="1" applyAlignment="1">
      <alignment horizontal="left" vertical="center" indent="1"/>
    </xf>
    <xf numFmtId="0" fontId="11" fillId="2" borderId="0" xfId="0" applyFont="1" applyFill="1"/>
    <xf numFmtId="0" fontId="9" fillId="10" borderId="0" xfId="0" applyFont="1" applyFill="1"/>
    <xf numFmtId="0" fontId="9" fillId="13" borderId="0" xfId="0" applyFont="1" applyFill="1"/>
    <xf numFmtId="0" fontId="1" fillId="3" borderId="0" xfId="0" applyFont="1" applyFill="1"/>
    <xf numFmtId="0" fontId="9" fillId="2" borderId="0" xfId="0" applyFont="1" applyFill="1"/>
    <xf numFmtId="0" fontId="1" fillId="2" borderId="0" xfId="0" applyFont="1" applyFill="1"/>
    <xf numFmtId="0" fontId="9" fillId="7" borderId="0" xfId="0" applyFont="1" applyFill="1"/>
    <xf numFmtId="0" fontId="1" fillId="7" borderId="0" xfId="0" applyFont="1" applyFill="1"/>
    <xf numFmtId="0" fontId="9" fillId="7" borderId="0" xfId="0" applyFont="1" applyFill="1" applyAlignment="1">
      <alignment horizontal="left" vertical="center" indent="1"/>
    </xf>
    <xf numFmtId="0" fontId="15" fillId="7" borderId="0" xfId="0" applyFont="1" applyFill="1" applyAlignment="1">
      <alignment vertical="center"/>
    </xf>
    <xf numFmtId="0" fontId="11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17" fillId="7" borderId="0" xfId="0" applyFont="1" applyFill="1"/>
    <xf numFmtId="0" fontId="8" fillId="7" borderId="0" xfId="0" applyFont="1" applyFill="1"/>
    <xf numFmtId="0" fontId="7" fillId="7" borderId="0" xfId="0" applyFont="1" applyFill="1" applyAlignment="1">
      <alignment vertical="center"/>
    </xf>
    <xf numFmtId="0" fontId="14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 applyAlignment="1"/>
    <xf numFmtId="0" fontId="15" fillId="16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2" borderId="0" xfId="0" applyFont="1" applyFill="1"/>
    <xf numFmtId="0" fontId="0" fillId="2" borderId="0" xfId="0" applyFont="1" applyFill="1"/>
    <xf numFmtId="0" fontId="0" fillId="5" borderId="0" xfId="0" applyFill="1"/>
    <xf numFmtId="0" fontId="15" fillId="4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0" fillId="3" borderId="0" xfId="0" applyFont="1" applyFill="1"/>
    <xf numFmtId="0" fontId="1" fillId="4" borderId="1" xfId="0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1" borderId="0" xfId="0" applyFont="1" applyFill="1" applyAlignment="1">
      <alignment vertical="center"/>
    </xf>
    <xf numFmtId="0" fontId="2" fillId="21" borderId="0" xfId="0" applyFont="1" applyFill="1"/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18" borderId="0" xfId="0" applyFont="1" applyFill="1" applyAlignment="1">
      <alignment vertical="center"/>
    </xf>
    <xf numFmtId="0" fontId="2" fillId="18" borderId="0" xfId="0" applyFont="1" applyFill="1"/>
    <xf numFmtId="0" fontId="3" fillId="19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5" fillId="27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16" borderId="0" xfId="0" applyFont="1" applyFill="1"/>
    <xf numFmtId="0" fontId="0" fillId="22" borderId="0" xfId="0" applyFont="1" applyFill="1"/>
    <xf numFmtId="0" fontId="7" fillId="23" borderId="0" xfId="0" applyFont="1" applyFill="1"/>
    <xf numFmtId="0" fontId="0" fillId="23" borderId="0" xfId="0" applyFont="1" applyFill="1"/>
    <xf numFmtId="0" fontId="0" fillId="23" borderId="0" xfId="0" applyFill="1"/>
    <xf numFmtId="0" fontId="10" fillId="22" borderId="0" xfId="0" applyFont="1" applyFill="1"/>
    <xf numFmtId="0" fontId="0" fillId="20" borderId="0" xfId="0" applyFill="1"/>
    <xf numFmtId="0" fontId="8" fillId="17" borderId="1" xfId="0" applyFont="1" applyFill="1" applyBorder="1" applyAlignment="1">
      <alignment horizontal="left" vertical="center" indent="1"/>
    </xf>
    <xf numFmtId="0" fontId="8" fillId="17" borderId="1" xfId="0" applyFont="1" applyFill="1" applyBorder="1"/>
    <xf numFmtId="0" fontId="0" fillId="17" borderId="1" xfId="0" applyFill="1" applyBorder="1"/>
    <xf numFmtId="0" fontId="4" fillId="15" borderId="0" xfId="0" applyFont="1" applyFill="1"/>
    <xf numFmtId="0" fontId="2" fillId="15" borderId="0" xfId="0" applyFont="1" applyFill="1"/>
    <xf numFmtId="0" fontId="1" fillId="25" borderId="0" xfId="0" applyFont="1" applyFill="1"/>
    <xf numFmtId="0" fontId="1" fillId="10" borderId="0" xfId="0" applyFont="1" applyFill="1"/>
    <xf numFmtId="0" fontId="10" fillId="20" borderId="0" xfId="0" applyFont="1" applyFill="1"/>
    <xf numFmtId="0" fontId="9" fillId="21" borderId="0" xfId="0" applyFont="1" applyFill="1" applyAlignment="1">
      <alignment vertical="center"/>
    </xf>
    <xf numFmtId="0" fontId="10" fillId="21" borderId="0" xfId="0" applyFont="1" applyFill="1"/>
    <xf numFmtId="0" fontId="12" fillId="21" borderId="0" xfId="0" applyFont="1" applyFill="1"/>
    <xf numFmtId="0" fontId="0" fillId="21" borderId="0" xfId="0" applyFill="1"/>
    <xf numFmtId="0" fontId="19" fillId="9" borderId="0" xfId="0" applyFont="1" applyFill="1"/>
    <xf numFmtId="0" fontId="20" fillId="9" borderId="0" xfId="0" applyFont="1" applyFill="1"/>
    <xf numFmtId="0" fontId="21" fillId="9" borderId="0" xfId="0" applyFont="1" applyFill="1"/>
    <xf numFmtId="0" fontId="11" fillId="20" borderId="0" xfId="0" applyFont="1" applyFill="1"/>
    <xf numFmtId="0" fontId="0" fillId="20" borderId="0" xfId="0" applyFill="1" applyAlignment="1">
      <alignment horizontal="left" vertical="center" indent="1"/>
    </xf>
    <xf numFmtId="0" fontId="10" fillId="20" borderId="0" xfId="0" applyFont="1" applyFill="1" applyAlignment="1">
      <alignment horizontal="left" vertical="center" indent="1"/>
    </xf>
    <xf numFmtId="0" fontId="11" fillId="5" borderId="0" xfId="0" applyFont="1" applyFill="1"/>
    <xf numFmtId="0" fontId="18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3" borderId="1" xfId="0" applyFill="1" applyBorder="1"/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8" fillId="3" borderId="1" xfId="0" applyFont="1" applyFill="1" applyBorder="1"/>
    <xf numFmtId="9" fontId="8" fillId="3" borderId="1" xfId="1" applyFont="1" applyFill="1" applyBorder="1"/>
    <xf numFmtId="0" fontId="9" fillId="4" borderId="0" xfId="0" applyFont="1" applyFill="1" applyAlignment="1">
      <alignment vertical="center"/>
    </xf>
    <xf numFmtId="0" fontId="22" fillId="26" borderId="0" xfId="0" applyFont="1" applyFill="1"/>
    <xf numFmtId="0" fontId="1" fillId="26" borderId="0" xfId="0" applyFont="1" applyFill="1"/>
    <xf numFmtId="0" fontId="9" fillId="4" borderId="0" xfId="0" applyFont="1" applyFill="1"/>
    <xf numFmtId="0" fontId="9" fillId="5" borderId="0" xfId="0" applyFont="1" applyFill="1"/>
    <xf numFmtId="0" fontId="1" fillId="5" borderId="0" xfId="0" applyFont="1" applyFill="1"/>
    <xf numFmtId="0" fontId="9" fillId="20" borderId="1" xfId="0" applyFont="1" applyFill="1" applyBorder="1" applyAlignment="1">
      <alignment horizontal="left" vertical="center" indent="1"/>
    </xf>
    <xf numFmtId="0" fontId="9" fillId="20" borderId="1" xfId="0" applyFont="1" applyFill="1" applyBorder="1"/>
    <xf numFmtId="0" fontId="9" fillId="24" borderId="1" xfId="0" applyFont="1" applyFill="1" applyBorder="1"/>
    <xf numFmtId="0" fontId="9" fillId="25" borderId="1" xfId="0" applyFont="1" applyFill="1" applyBorder="1"/>
    <xf numFmtId="0" fontId="9" fillId="10" borderId="0" xfId="0" applyFont="1" applyFill="1" applyAlignment="1">
      <alignment horizontal="left" vertical="center" indent="1"/>
    </xf>
    <xf numFmtId="0" fontId="1" fillId="24" borderId="1" xfId="0" applyFont="1" applyFill="1" applyBorder="1" applyAlignment="1">
      <alignment horizontal="center" vertical="center"/>
    </xf>
    <xf numFmtId="0" fontId="7" fillId="28" borderId="0" xfId="0" applyFont="1" applyFill="1"/>
    <xf numFmtId="0" fontId="1" fillId="28" borderId="0" xfId="0" applyFont="1" applyFill="1"/>
    <xf numFmtId="0" fontId="7" fillId="2" borderId="0" xfId="0" applyFont="1" applyFill="1"/>
    <xf numFmtId="0" fontId="9" fillId="8" borderId="0" xfId="0" applyFont="1" applyFill="1"/>
    <xf numFmtId="0" fontId="1" fillId="8" borderId="0" xfId="0" applyFont="1" applyFill="1"/>
    <xf numFmtId="0" fontId="3" fillId="7" borderId="0" xfId="0" applyFont="1" applyFill="1"/>
    <xf numFmtId="0" fontId="15" fillId="3" borderId="0" xfId="0" applyFont="1" applyFill="1"/>
    <xf numFmtId="0" fontId="9" fillId="12" borderId="1" xfId="0" applyFont="1" applyFill="1" applyBorder="1" applyAlignment="1">
      <alignment horizontal="left" vertical="center" indent="1"/>
    </xf>
    <xf numFmtId="0" fontId="1" fillId="12" borderId="1" xfId="0" applyFont="1" applyFill="1" applyBorder="1"/>
    <xf numFmtId="0" fontId="9" fillId="14" borderId="0" xfId="0" applyFont="1" applyFill="1"/>
    <xf numFmtId="0" fontId="1" fillId="14" borderId="0" xfId="0" applyFont="1" applyFill="1"/>
    <xf numFmtId="0" fontId="9" fillId="8" borderId="1" xfId="0" applyFont="1" applyFill="1" applyBorder="1" applyAlignment="1">
      <alignment horizontal="left" vertical="center" indent="1"/>
    </xf>
    <xf numFmtId="0" fontId="1" fillId="8" borderId="1" xfId="0" applyFont="1" applyFill="1" applyBorder="1"/>
    <xf numFmtId="14" fontId="1" fillId="24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15" fillId="7" borderId="0" xfId="0" applyFont="1" applyFill="1"/>
    <xf numFmtId="0" fontId="9" fillId="25" borderId="0" xfId="0" applyFont="1" applyFill="1"/>
    <xf numFmtId="0" fontId="10" fillId="7" borderId="1" xfId="0" applyFont="1" applyFill="1" applyBorder="1"/>
    <xf numFmtId="0" fontId="9" fillId="24" borderId="1" xfId="0" applyFont="1" applyFill="1" applyBorder="1" applyAlignment="1">
      <alignment horizontal="left" vertical="center" indent="1"/>
    </xf>
    <xf numFmtId="0" fontId="1" fillId="16" borderId="0" xfId="0" applyFont="1" applyFill="1"/>
    <xf numFmtId="0" fontId="1" fillId="24" borderId="1" xfId="0" applyFont="1" applyFill="1" applyBorder="1"/>
    <xf numFmtId="0" fontId="15" fillId="25" borderId="0" xfId="0" applyFont="1" applyFill="1" applyAlignment="1">
      <alignment vertical="center"/>
    </xf>
    <xf numFmtId="0" fontId="15" fillId="16" borderId="0" xfId="0" applyFont="1" applyFill="1"/>
    <xf numFmtId="0" fontId="9" fillId="25" borderId="0" xfId="0" applyFont="1" applyFill="1" applyAlignment="1">
      <alignment horizontal="left" vertical="center" indent="1"/>
    </xf>
    <xf numFmtId="0" fontId="22" fillId="11" borderId="0" xfId="0" applyFont="1" applyFill="1"/>
    <xf numFmtId="0" fontId="1" fillId="11" borderId="0" xfId="0" applyFont="1" applyFill="1"/>
    <xf numFmtId="0" fontId="9" fillId="29" borderId="0" xfId="0" applyFont="1" applyFill="1"/>
    <xf numFmtId="0" fontId="1" fillId="29" borderId="0" xfId="0" applyFont="1" applyFill="1"/>
    <xf numFmtId="0" fontId="15" fillId="30" borderId="0" xfId="0" applyFont="1" applyFill="1"/>
    <xf numFmtId="0" fontId="1" fillId="30" borderId="0" xfId="0" applyFont="1" applyFill="1"/>
    <xf numFmtId="0" fontId="9" fillId="30" borderId="0" xfId="0" applyFont="1" applyFill="1"/>
    <xf numFmtId="0" fontId="0" fillId="7" borderId="0" xfId="0" applyFill="1" applyBorder="1"/>
    <xf numFmtId="0" fontId="0" fillId="7" borderId="2" xfId="0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0" fillId="7" borderId="2" xfId="0" applyFill="1" applyBorder="1" applyAlignment="1">
      <alignment vertical="top"/>
    </xf>
    <xf numFmtId="0" fontId="23" fillId="7" borderId="3" xfId="0" applyFont="1" applyFill="1" applyBorder="1" applyAlignment="1">
      <alignment vertical="top"/>
    </xf>
    <xf numFmtId="0" fontId="0" fillId="7" borderId="3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8" fillId="2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CCFF"/>
      <color rgb="FFCC99FF"/>
      <color rgb="FFCC00CC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Data '!$C$5</c:f>
              <c:strCache>
                <c:ptCount val="1"/>
                <c:pt idx="0">
                  <c:v>Units_Produced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'Production Data '!$A$6:$B$13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'Production Data '!$C$6:$C$13</c:f>
              <c:numCache>
                <c:formatCode>General</c:formatCode>
                <c:ptCount val="8"/>
                <c:pt idx="0">
                  <c:v>500</c:v>
                </c:pt>
                <c:pt idx="1">
                  <c:v>300</c:v>
                </c:pt>
                <c:pt idx="2">
                  <c:v>450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  <c:pt idx="6">
                  <c:v>550</c:v>
                </c:pt>
                <c:pt idx="7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'Production Data '!$D$5</c:f>
              <c:strCache>
                <c:ptCount val="1"/>
                <c:pt idx="0">
                  <c:v>Production_Cost (USD)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'Production Data '!$A$6:$B$13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'Production Data '!$D$6:$D$13</c:f>
              <c:numCache>
                <c:formatCode>General</c:formatCode>
                <c:ptCount val="8"/>
                <c:pt idx="0">
                  <c:v>1500</c:v>
                </c:pt>
                <c:pt idx="1">
                  <c:v>1200</c:v>
                </c:pt>
                <c:pt idx="2">
                  <c:v>1350</c:v>
                </c:pt>
                <c:pt idx="3">
                  <c:v>1400</c:v>
                </c:pt>
                <c:pt idx="4">
                  <c:v>1200</c:v>
                </c:pt>
                <c:pt idx="5">
                  <c:v>1600</c:v>
                </c:pt>
                <c:pt idx="6">
                  <c:v>1650</c:v>
                </c:pt>
                <c:pt idx="7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849712"/>
        <c:axId val="-2059846448"/>
      </c:lineChart>
      <c:catAx>
        <c:axId val="-2059849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46448"/>
        <c:crosses val="autoZero"/>
        <c:auto val="1"/>
        <c:lblAlgn val="ctr"/>
        <c:lblOffset val="100"/>
        <c:noMultiLvlLbl val="0"/>
      </c:catAx>
      <c:valAx>
        <c:axId val="-205984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Inventory Management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'Inventory Data '!$C$3</c:f>
              <c:strCache>
                <c:ptCount val="1"/>
                <c:pt idx="0">
                  <c:v>Beginning_Inventory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'Inventory Data '!$A$4:$B$11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'Inventory Data '!$C$4:$C$11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150</c:v>
                </c:pt>
                <c:pt idx="3">
                  <c:v>150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'Inventory Data '!$D$3</c:f>
              <c:strCache>
                <c:ptCount val="1"/>
                <c:pt idx="0">
                  <c:v>Units_Produced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'Inventory Data '!$A$4:$B$11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'Inventory Data '!$D$4:$D$11</c:f>
              <c:numCache>
                <c:formatCode>General</c:formatCode>
                <c:ptCount val="8"/>
                <c:pt idx="0">
                  <c:v>500</c:v>
                </c:pt>
                <c:pt idx="1">
                  <c:v>300</c:v>
                </c:pt>
                <c:pt idx="2">
                  <c:v>450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  <c:pt idx="6">
                  <c:v>550</c:v>
                </c:pt>
                <c:pt idx="7">
                  <c:v>300</c:v>
                </c:pt>
              </c:numCache>
            </c:numRef>
          </c:val>
        </c:ser>
        <c:ser>
          <c:idx val="2"/>
          <c:order val="2"/>
          <c:tx>
            <c:strRef>
              <c:f>'Inventory Data '!$E$3</c:f>
              <c:strCache>
                <c:ptCount val="1"/>
                <c:pt idx="0">
                  <c:v>Units_Sold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'Inventory Data '!$A$4:$B$11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'Inventory Data '!$E$4:$E$11</c:f>
              <c:numCache>
                <c:formatCode>General</c:formatCode>
                <c:ptCount val="8"/>
                <c:pt idx="0">
                  <c:v>450</c:v>
                </c:pt>
                <c:pt idx="1">
                  <c:v>350</c:v>
                </c:pt>
                <c:pt idx="2">
                  <c:v>400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</c:numCache>
            </c:numRef>
          </c:val>
        </c:ser>
        <c:ser>
          <c:idx val="3"/>
          <c:order val="3"/>
          <c:tx>
            <c:strRef>
              <c:f>'Inventory Data '!$F$3</c:f>
              <c:strCache>
                <c:ptCount val="1"/>
                <c:pt idx="0">
                  <c:v>Ending_Inventory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'Inventory Data '!$A$4:$B$11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'Inventory Data '!$F$4:$F$11</c:f>
              <c:numCache>
                <c:formatCode>General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200</c:v>
                </c:pt>
                <c:pt idx="6">
                  <c:v>300</c:v>
                </c:pt>
                <c:pt idx="7">
                  <c:v>250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59849168"/>
        <c:axId val="-2059834480"/>
      </c:barChart>
      <c:catAx>
        <c:axId val="-20598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34480"/>
        <c:crosses val="autoZero"/>
        <c:auto val="1"/>
        <c:lblAlgn val="ctr"/>
        <c:lblOffset val="100"/>
        <c:noMultiLvlLbl val="0"/>
      </c:catAx>
      <c:valAx>
        <c:axId val="-20598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 Sales Performance'!$K$2</c:f>
              <c:strCache>
                <c:ptCount val="1"/>
                <c:pt idx="0">
                  <c:v>Selling_Price (USD)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xVal>
            <c:numRef>
              <c:f>' Sales Performance'!$J$3:$J$10</c:f>
              <c:numCache>
                <c:formatCode>General</c:formatCode>
                <c:ptCount val="8"/>
                <c:pt idx="0">
                  <c:v>450</c:v>
                </c:pt>
                <c:pt idx="1">
                  <c:v>350</c:v>
                </c:pt>
                <c:pt idx="2">
                  <c:v>400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</c:numCache>
            </c:numRef>
          </c:xVal>
          <c:yVal>
            <c:numRef>
              <c:f>' Sales Performance'!$K$3:$K$10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bubbleSize>
            <c:numRef>
              <c:f>' Sales Performance'!$L$3:$L$10</c:f>
              <c:numCache>
                <c:formatCode>General</c:formatCode>
                <c:ptCount val="8"/>
                <c:pt idx="0">
                  <c:v>2250</c:v>
                </c:pt>
                <c:pt idx="1">
                  <c:v>2100</c:v>
                </c:pt>
                <c:pt idx="2">
                  <c:v>2000</c:v>
                </c:pt>
                <c:pt idx="3">
                  <c:v>1800</c:v>
                </c:pt>
                <c:pt idx="4">
                  <c:v>1750</c:v>
                </c:pt>
                <c:pt idx="5">
                  <c:v>2400</c:v>
                </c:pt>
                <c:pt idx="6">
                  <c:v>2500</c:v>
                </c:pt>
                <c:pt idx="7">
                  <c:v>1500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59649728"/>
        <c:axId val="-2059647008"/>
      </c:bubbleChart>
      <c:valAx>
        <c:axId val="-205964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47008"/>
        <c:crosses val="autoZero"/>
        <c:crossBetween val="midCat"/>
      </c:valAx>
      <c:valAx>
        <c:axId val="-205964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Production Analysis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Analysis'!$K$2</c:f>
              <c:strCache>
                <c:ptCount val="1"/>
                <c:pt idx="0">
                  <c:v>Units_Produced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'Cost Analysis'!$I$3:$J$10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'Cost Analysis'!$K$3:$K$10</c:f>
              <c:numCache>
                <c:formatCode>General</c:formatCode>
                <c:ptCount val="8"/>
                <c:pt idx="0">
                  <c:v>500</c:v>
                </c:pt>
                <c:pt idx="1">
                  <c:v>300</c:v>
                </c:pt>
                <c:pt idx="2">
                  <c:v>450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  <c:pt idx="6">
                  <c:v>550</c:v>
                </c:pt>
                <c:pt idx="7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'Cost Analysis'!$L$2</c:f>
              <c:strCache>
                <c:ptCount val="1"/>
                <c:pt idx="0">
                  <c:v>Production_Cost (USD)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'Cost Analysis'!$I$3:$J$10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'Cost Analysis'!$L$3:$L$10</c:f>
              <c:numCache>
                <c:formatCode>General</c:formatCode>
                <c:ptCount val="8"/>
                <c:pt idx="0">
                  <c:v>1500</c:v>
                </c:pt>
                <c:pt idx="1">
                  <c:v>1200</c:v>
                </c:pt>
                <c:pt idx="2">
                  <c:v>1350</c:v>
                </c:pt>
                <c:pt idx="3">
                  <c:v>1400</c:v>
                </c:pt>
                <c:pt idx="4">
                  <c:v>1200</c:v>
                </c:pt>
                <c:pt idx="5">
                  <c:v>1600</c:v>
                </c:pt>
                <c:pt idx="6">
                  <c:v>1650</c:v>
                </c:pt>
                <c:pt idx="7">
                  <c:v>1200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0053856"/>
        <c:axId val="-2010047872"/>
      </c:lineChart>
      <c:catAx>
        <c:axId val="-20100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47872"/>
        <c:crosses val="autoZero"/>
        <c:auto val="1"/>
        <c:lblAlgn val="ctr"/>
        <c:lblOffset val="100"/>
        <c:noMultiLvlLbl val="0"/>
      </c:catAx>
      <c:valAx>
        <c:axId val="-2010047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100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Data '!$C$5</c:f>
              <c:strCache>
                <c:ptCount val="1"/>
                <c:pt idx="0">
                  <c:v>Units_Produced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'Production Data '!$A$6:$B$13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'Production Data '!$C$6:$C$13</c:f>
              <c:numCache>
                <c:formatCode>General</c:formatCode>
                <c:ptCount val="8"/>
                <c:pt idx="0">
                  <c:v>500</c:v>
                </c:pt>
                <c:pt idx="1">
                  <c:v>300</c:v>
                </c:pt>
                <c:pt idx="2">
                  <c:v>450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  <c:pt idx="6">
                  <c:v>550</c:v>
                </c:pt>
                <c:pt idx="7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'Production Data '!$D$5</c:f>
              <c:strCache>
                <c:ptCount val="1"/>
                <c:pt idx="0">
                  <c:v>Production_Cost (USD)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'Production Data '!$A$6:$B$13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'Production Data '!$D$6:$D$13</c:f>
              <c:numCache>
                <c:formatCode>General</c:formatCode>
                <c:ptCount val="8"/>
                <c:pt idx="0">
                  <c:v>1500</c:v>
                </c:pt>
                <c:pt idx="1">
                  <c:v>1200</c:v>
                </c:pt>
                <c:pt idx="2">
                  <c:v>1350</c:v>
                </c:pt>
                <c:pt idx="3">
                  <c:v>1400</c:v>
                </c:pt>
                <c:pt idx="4">
                  <c:v>1200</c:v>
                </c:pt>
                <c:pt idx="5">
                  <c:v>1600</c:v>
                </c:pt>
                <c:pt idx="6">
                  <c:v>1650</c:v>
                </c:pt>
                <c:pt idx="7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841008"/>
        <c:axId val="-2059840464"/>
      </c:lineChart>
      <c:catAx>
        <c:axId val="-2059841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40464"/>
        <c:crosses val="autoZero"/>
        <c:auto val="1"/>
        <c:lblAlgn val="ctr"/>
        <c:lblOffset val="100"/>
        <c:noMultiLvlLbl val="0"/>
      </c:catAx>
      <c:valAx>
        <c:axId val="-2059840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Data '!$C$5</c:f>
              <c:strCache>
                <c:ptCount val="1"/>
                <c:pt idx="0">
                  <c:v>Units_Produced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'Production Data '!$A$6:$B$13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'Production Data '!$C$6:$C$13</c:f>
              <c:numCache>
                <c:formatCode>General</c:formatCode>
                <c:ptCount val="8"/>
                <c:pt idx="0">
                  <c:v>500</c:v>
                </c:pt>
                <c:pt idx="1">
                  <c:v>300</c:v>
                </c:pt>
                <c:pt idx="2">
                  <c:v>450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  <c:pt idx="6">
                  <c:v>550</c:v>
                </c:pt>
                <c:pt idx="7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'Production Data '!$D$5</c:f>
              <c:strCache>
                <c:ptCount val="1"/>
                <c:pt idx="0">
                  <c:v>Production_Cost (USD)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'Production Data '!$A$6:$B$13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'Production Data '!$D$6:$D$13</c:f>
              <c:numCache>
                <c:formatCode>General</c:formatCode>
                <c:ptCount val="8"/>
                <c:pt idx="0">
                  <c:v>1500</c:v>
                </c:pt>
                <c:pt idx="1">
                  <c:v>1200</c:v>
                </c:pt>
                <c:pt idx="2">
                  <c:v>1350</c:v>
                </c:pt>
                <c:pt idx="3">
                  <c:v>1400</c:v>
                </c:pt>
                <c:pt idx="4">
                  <c:v>1200</c:v>
                </c:pt>
                <c:pt idx="5">
                  <c:v>1600</c:v>
                </c:pt>
                <c:pt idx="6">
                  <c:v>1650</c:v>
                </c:pt>
                <c:pt idx="7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839920"/>
        <c:axId val="-2059839376"/>
      </c:lineChart>
      <c:catAx>
        <c:axId val="-205983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39376"/>
        <c:crosses val="autoZero"/>
        <c:auto val="1"/>
        <c:lblAlgn val="ctr"/>
        <c:lblOffset val="100"/>
        <c:noMultiLvlLbl val="0"/>
      </c:catAx>
      <c:valAx>
        <c:axId val="-205983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Inventory Management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'Inventory Data '!$C$3</c:f>
              <c:strCache>
                <c:ptCount val="1"/>
                <c:pt idx="0">
                  <c:v>Beginning_Inventory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'Inventory Data '!$A$4:$B$11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'Inventory Data '!$C$4:$C$11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150</c:v>
                </c:pt>
                <c:pt idx="3">
                  <c:v>150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'Inventory Data '!$D$3</c:f>
              <c:strCache>
                <c:ptCount val="1"/>
                <c:pt idx="0">
                  <c:v>Units_Produced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'Inventory Data '!$A$4:$B$11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'Inventory Data '!$D$4:$D$11</c:f>
              <c:numCache>
                <c:formatCode>General</c:formatCode>
                <c:ptCount val="8"/>
                <c:pt idx="0">
                  <c:v>500</c:v>
                </c:pt>
                <c:pt idx="1">
                  <c:v>300</c:v>
                </c:pt>
                <c:pt idx="2">
                  <c:v>450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  <c:pt idx="6">
                  <c:v>550</c:v>
                </c:pt>
                <c:pt idx="7">
                  <c:v>300</c:v>
                </c:pt>
              </c:numCache>
            </c:numRef>
          </c:val>
        </c:ser>
        <c:ser>
          <c:idx val="2"/>
          <c:order val="2"/>
          <c:tx>
            <c:strRef>
              <c:f>'Inventory Data '!$E$3</c:f>
              <c:strCache>
                <c:ptCount val="1"/>
                <c:pt idx="0">
                  <c:v>Units_Sold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'Inventory Data '!$A$4:$B$11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'Inventory Data '!$E$4:$E$11</c:f>
              <c:numCache>
                <c:formatCode>General</c:formatCode>
                <c:ptCount val="8"/>
                <c:pt idx="0">
                  <c:v>450</c:v>
                </c:pt>
                <c:pt idx="1">
                  <c:v>350</c:v>
                </c:pt>
                <c:pt idx="2">
                  <c:v>400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</c:numCache>
            </c:numRef>
          </c:val>
        </c:ser>
        <c:ser>
          <c:idx val="3"/>
          <c:order val="3"/>
          <c:tx>
            <c:strRef>
              <c:f>'Inventory Data '!$F$3</c:f>
              <c:strCache>
                <c:ptCount val="1"/>
                <c:pt idx="0">
                  <c:v>Ending_Inventory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'Inventory Data '!$A$4:$B$11</c:f>
              <c:multiLvlStrCache>
                <c:ptCount val="8"/>
                <c:lvl>
                  <c:pt idx="0">
                    <c:v>A001</c:v>
                  </c:pt>
                  <c:pt idx="1">
                    <c:v>A002</c:v>
                  </c:pt>
                  <c:pt idx="2">
                    <c:v>A001</c:v>
                  </c:pt>
                  <c:pt idx="3">
                    <c:v>A002</c:v>
                  </c:pt>
                  <c:pt idx="4">
                    <c:v>A001</c:v>
                  </c:pt>
                  <c:pt idx="5">
                    <c:v>A002</c:v>
                  </c:pt>
                  <c:pt idx="6">
                    <c:v>A001</c:v>
                  </c:pt>
                  <c:pt idx="7">
                    <c:v>A002</c:v>
                  </c:pt>
                </c:lvl>
                <c:lvl>
                  <c:pt idx="0">
                    <c:v>01-01-2023</c:v>
                  </c:pt>
                  <c:pt idx="1">
                    <c:v>01-01-2023</c:v>
                  </c:pt>
                  <c:pt idx="2">
                    <c:v>02-01-2023</c:v>
                  </c:pt>
                  <c:pt idx="3">
                    <c:v>02-01-2023</c:v>
                  </c:pt>
                  <c:pt idx="4">
                    <c:v>03-01-2023</c:v>
                  </c:pt>
                  <c:pt idx="5">
                    <c:v>03-01-2023</c:v>
                  </c:pt>
                  <c:pt idx="6">
                    <c:v>04-01-2023</c:v>
                  </c:pt>
                  <c:pt idx="7">
                    <c:v>04-01-2023</c:v>
                  </c:pt>
                </c:lvl>
              </c:multiLvlStrCache>
            </c:multiLvlStrRef>
          </c:cat>
          <c:val>
            <c:numRef>
              <c:f>'Inventory Data '!$F$4:$F$11</c:f>
              <c:numCache>
                <c:formatCode>General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200</c:v>
                </c:pt>
                <c:pt idx="6">
                  <c:v>300</c:v>
                </c:pt>
                <c:pt idx="7">
                  <c:v>250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61862880"/>
        <c:axId val="-2061865056"/>
      </c:barChart>
      <c:catAx>
        <c:axId val="-20618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65056"/>
        <c:crosses val="autoZero"/>
        <c:auto val="1"/>
        <c:lblAlgn val="ctr"/>
        <c:lblOffset val="100"/>
        <c:noMultiLvlLbl val="0"/>
      </c:catAx>
      <c:valAx>
        <c:axId val="-20618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 Sales Performance'!$K$2</c:f>
              <c:strCache>
                <c:ptCount val="1"/>
                <c:pt idx="0">
                  <c:v>Selling_Price (USD)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xVal>
            <c:numRef>
              <c:f>' Sales Performance'!$J$3:$J$10</c:f>
              <c:numCache>
                <c:formatCode>General</c:formatCode>
                <c:ptCount val="8"/>
                <c:pt idx="0">
                  <c:v>450</c:v>
                </c:pt>
                <c:pt idx="1">
                  <c:v>350</c:v>
                </c:pt>
                <c:pt idx="2">
                  <c:v>400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</c:numCache>
            </c:numRef>
          </c:xVal>
          <c:yVal>
            <c:numRef>
              <c:f>' Sales Performance'!$K$3:$K$10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bubbleSize>
            <c:numRef>
              <c:f>' Sales Performance'!$L$3:$L$10</c:f>
              <c:numCache>
                <c:formatCode>General</c:formatCode>
                <c:ptCount val="8"/>
                <c:pt idx="0">
                  <c:v>2250</c:v>
                </c:pt>
                <c:pt idx="1">
                  <c:v>2100</c:v>
                </c:pt>
                <c:pt idx="2">
                  <c:v>2000</c:v>
                </c:pt>
                <c:pt idx="3">
                  <c:v>1800</c:v>
                </c:pt>
                <c:pt idx="4">
                  <c:v>1750</c:v>
                </c:pt>
                <c:pt idx="5">
                  <c:v>2400</c:v>
                </c:pt>
                <c:pt idx="6">
                  <c:v>2500</c:v>
                </c:pt>
                <c:pt idx="7">
                  <c:v>1500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35101584"/>
        <c:axId val="-135101040"/>
      </c:bubbleChart>
      <c:valAx>
        <c:axId val="-1351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1040"/>
        <c:crosses val="autoZero"/>
        <c:crossBetween val="midCat"/>
      </c:valAx>
      <c:valAx>
        <c:axId val="-13510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104775</xdr:rowOff>
    </xdr:from>
    <xdr:to>
      <xdr:col>17</xdr:col>
      <xdr:colOff>409575</xdr:colOff>
      <xdr:row>12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95250</xdr:rowOff>
    </xdr:from>
    <xdr:to>
      <xdr:col>16</xdr:col>
      <xdr:colOff>28575</xdr:colOff>
      <xdr:row>11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11</xdr:row>
      <xdr:rowOff>33337</xdr:rowOff>
    </xdr:from>
    <xdr:to>
      <xdr:col>10</xdr:col>
      <xdr:colOff>971550</xdr:colOff>
      <xdr:row>25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11</xdr:row>
      <xdr:rowOff>138112</xdr:rowOff>
    </xdr:from>
    <xdr:to>
      <xdr:col>13</xdr:col>
      <xdr:colOff>123825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19</xdr:col>
      <xdr:colOff>304800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1" sqref="I11"/>
    </sheetView>
  </sheetViews>
  <sheetFormatPr defaultRowHeight="15" x14ac:dyDescent="0.25"/>
  <cols>
    <col min="1" max="1" width="22.140625" style="3" customWidth="1"/>
    <col min="2" max="2" width="10.7109375" style="3" bestFit="1" customWidth="1"/>
    <col min="3" max="3" width="15.28515625" style="3" bestFit="1" customWidth="1"/>
    <col min="4" max="4" width="21.5703125" style="3" bestFit="1" customWidth="1"/>
    <col min="5" max="16384" width="9.140625" style="3"/>
  </cols>
  <sheetData>
    <row r="1" spans="1:4" ht="21" x14ac:dyDescent="0.35">
      <c r="A1" s="29" t="s">
        <v>14</v>
      </c>
      <c r="B1" s="9"/>
      <c r="C1" s="9"/>
      <c r="D1" s="30"/>
    </row>
    <row r="2" spans="1:4" x14ac:dyDescent="0.25">
      <c r="A2" s="31"/>
      <c r="B2" s="31"/>
      <c r="C2" s="31"/>
      <c r="D2" s="5"/>
    </row>
    <row r="3" spans="1:4" ht="21" x14ac:dyDescent="0.25">
      <c r="A3" s="34" t="s">
        <v>0</v>
      </c>
      <c r="B3" s="35"/>
      <c r="C3" s="35"/>
      <c r="D3" s="7"/>
    </row>
    <row r="5" spans="1:4" x14ac:dyDescent="0.25">
      <c r="A5" s="39" t="s">
        <v>1</v>
      </c>
      <c r="B5" s="39" t="s">
        <v>2</v>
      </c>
      <c r="C5" s="39" t="s">
        <v>3</v>
      </c>
      <c r="D5" s="39" t="s">
        <v>4</v>
      </c>
    </row>
    <row r="6" spans="1:4" x14ac:dyDescent="0.25">
      <c r="A6" s="37">
        <v>44927</v>
      </c>
      <c r="B6" s="38" t="s">
        <v>5</v>
      </c>
      <c r="C6" s="38">
        <v>500</v>
      </c>
      <c r="D6" s="38">
        <v>1500</v>
      </c>
    </row>
    <row r="7" spans="1:4" x14ac:dyDescent="0.25">
      <c r="A7" s="37">
        <v>44927</v>
      </c>
      <c r="B7" s="38" t="s">
        <v>6</v>
      </c>
      <c r="C7" s="38">
        <v>300</v>
      </c>
      <c r="D7" s="38">
        <v>1200</v>
      </c>
    </row>
    <row r="8" spans="1:4" x14ac:dyDescent="0.25">
      <c r="A8" s="37">
        <v>44928</v>
      </c>
      <c r="B8" s="38" t="s">
        <v>5</v>
      </c>
      <c r="C8" s="38">
        <v>450</v>
      </c>
      <c r="D8" s="38">
        <v>1350</v>
      </c>
    </row>
    <row r="9" spans="1:4" x14ac:dyDescent="0.25">
      <c r="A9" s="37">
        <v>44928</v>
      </c>
      <c r="B9" s="38" t="s">
        <v>6</v>
      </c>
      <c r="C9" s="38">
        <v>350</v>
      </c>
      <c r="D9" s="38">
        <v>1400</v>
      </c>
    </row>
    <row r="10" spans="1:4" x14ac:dyDescent="0.25">
      <c r="A10" s="37">
        <v>44929</v>
      </c>
      <c r="B10" s="38" t="s">
        <v>5</v>
      </c>
      <c r="C10" s="38">
        <v>400</v>
      </c>
      <c r="D10" s="38">
        <v>1200</v>
      </c>
    </row>
    <row r="11" spans="1:4" x14ac:dyDescent="0.25">
      <c r="A11" s="37">
        <v>44929</v>
      </c>
      <c r="B11" s="38" t="s">
        <v>6</v>
      </c>
      <c r="C11" s="38">
        <v>400</v>
      </c>
      <c r="D11" s="38">
        <v>1600</v>
      </c>
    </row>
    <row r="12" spans="1:4" x14ac:dyDescent="0.25">
      <c r="A12" s="37">
        <v>44930</v>
      </c>
      <c r="B12" s="38" t="s">
        <v>5</v>
      </c>
      <c r="C12" s="38">
        <v>550</v>
      </c>
      <c r="D12" s="38">
        <v>1650</v>
      </c>
    </row>
    <row r="13" spans="1:4" x14ac:dyDescent="0.25">
      <c r="A13" s="37">
        <v>44930</v>
      </c>
      <c r="B13" s="38" t="s">
        <v>6</v>
      </c>
      <c r="C13" s="38">
        <v>300</v>
      </c>
      <c r="D13" s="38">
        <v>1200</v>
      </c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P6" sqref="P6"/>
    </sheetView>
  </sheetViews>
  <sheetFormatPr defaultRowHeight="15" x14ac:dyDescent="0.25"/>
  <cols>
    <col min="1" max="16384" width="9.140625" style="16"/>
  </cols>
  <sheetData>
    <row r="1" spans="1:14" ht="23.25" x14ac:dyDescent="0.35">
      <c r="A1" s="100" t="s">
        <v>118</v>
      </c>
      <c r="B1" s="100"/>
      <c r="C1" s="100"/>
      <c r="D1" s="100"/>
      <c r="E1" s="100"/>
      <c r="F1" s="100"/>
      <c r="G1" s="101"/>
      <c r="H1" s="101"/>
      <c r="I1" s="101"/>
    </row>
    <row r="2" spans="1:14" ht="23.25" x14ac:dyDescent="0.35">
      <c r="A2" s="13" t="s">
        <v>119</v>
      </c>
      <c r="B2" s="102"/>
      <c r="C2" s="102"/>
      <c r="D2" s="102"/>
      <c r="E2" s="102"/>
      <c r="F2" s="102"/>
      <c r="G2" s="14"/>
      <c r="H2" s="14"/>
      <c r="I2" s="14"/>
    </row>
    <row r="4" spans="1:14" ht="18.75" x14ac:dyDescent="0.3">
      <c r="A4" s="103" t="s">
        <v>120</v>
      </c>
      <c r="B4" s="103"/>
      <c r="C4" s="103"/>
      <c r="D4" s="103" t="s">
        <v>121</v>
      </c>
      <c r="E4" s="103"/>
      <c r="F4" s="103"/>
      <c r="G4" s="103"/>
      <c r="H4" s="103"/>
      <c r="I4" s="104"/>
    </row>
    <row r="5" spans="1:14" ht="15.75" x14ac:dyDescent="0.25">
      <c r="D5" s="105"/>
      <c r="E5" s="105"/>
      <c r="F5" s="105"/>
      <c r="G5" s="105"/>
      <c r="H5" s="105"/>
    </row>
    <row r="6" spans="1:14" ht="21" x14ac:dyDescent="0.35">
      <c r="A6" s="106" t="s">
        <v>122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8" spans="1:14" ht="18.75" x14ac:dyDescent="0.3">
      <c r="A8" s="15" t="s">
        <v>45</v>
      </c>
      <c r="G8" s="15" t="s">
        <v>51</v>
      </c>
    </row>
    <row r="9" spans="1:14" ht="18.75" x14ac:dyDescent="0.25">
      <c r="A9" s="17"/>
      <c r="G9" s="17"/>
    </row>
    <row r="10" spans="1:14" ht="18.75" x14ac:dyDescent="0.25">
      <c r="A10" s="107" t="s">
        <v>123</v>
      </c>
      <c r="B10" s="108"/>
      <c r="C10" s="108"/>
      <c r="D10" s="108"/>
      <c r="E10" s="108"/>
      <c r="G10" s="107" t="s">
        <v>127</v>
      </c>
      <c r="H10" s="108"/>
      <c r="I10" s="108"/>
      <c r="J10" s="108"/>
      <c r="K10" s="108"/>
    </row>
    <row r="11" spans="1:14" ht="18.75" x14ac:dyDescent="0.25">
      <c r="A11" s="107" t="s">
        <v>124</v>
      </c>
      <c r="B11" s="108"/>
      <c r="C11" s="108"/>
      <c r="D11" s="108"/>
      <c r="E11" s="108"/>
      <c r="G11" s="107" t="s">
        <v>128</v>
      </c>
      <c r="H11" s="108"/>
      <c r="I11" s="108"/>
      <c r="J11" s="108"/>
      <c r="K11" s="108"/>
    </row>
    <row r="12" spans="1:14" ht="18.75" x14ac:dyDescent="0.25">
      <c r="A12" s="107" t="s">
        <v>125</v>
      </c>
      <c r="B12" s="108"/>
      <c r="C12" s="108"/>
      <c r="D12" s="108"/>
      <c r="E12" s="108"/>
      <c r="G12" s="107" t="s">
        <v>129</v>
      </c>
      <c r="H12" s="108"/>
      <c r="I12" s="108"/>
      <c r="J12" s="108"/>
      <c r="K12" s="108"/>
    </row>
    <row r="13" spans="1:14" ht="18.75" x14ac:dyDescent="0.25">
      <c r="A13" s="107" t="s">
        <v>126</v>
      </c>
      <c r="B13" s="108"/>
      <c r="C13" s="108"/>
      <c r="D13" s="108"/>
      <c r="E13" s="108"/>
      <c r="G13" s="107" t="s">
        <v>130</v>
      </c>
      <c r="H13" s="108"/>
      <c r="I13" s="108"/>
      <c r="J13" s="108"/>
      <c r="K13" s="108"/>
    </row>
    <row r="16" spans="1:14" ht="21" x14ac:dyDescent="0.25">
      <c r="A16" s="34" t="s">
        <v>131</v>
      </c>
      <c r="B16" s="12"/>
      <c r="C16" s="12"/>
      <c r="D16" s="12"/>
      <c r="E16" s="12"/>
      <c r="F16" s="12"/>
    </row>
    <row r="18" spans="1:12" ht="18.75" x14ac:dyDescent="0.3">
      <c r="A18" s="109" t="s">
        <v>132</v>
      </c>
      <c r="B18" s="110"/>
      <c r="C18" s="110"/>
      <c r="D18" s="110"/>
      <c r="E18" s="110"/>
      <c r="F18" s="110"/>
      <c r="G18" s="110"/>
    </row>
    <row r="20" spans="1:12" ht="18.75" x14ac:dyDescent="0.3">
      <c r="A20" s="15" t="s">
        <v>45</v>
      </c>
      <c r="H20" s="15" t="s">
        <v>51</v>
      </c>
    </row>
    <row r="21" spans="1:12" ht="18.75" x14ac:dyDescent="0.25">
      <c r="A21" s="17"/>
      <c r="H21" s="17"/>
    </row>
    <row r="22" spans="1:12" ht="18.75" x14ac:dyDescent="0.25">
      <c r="A22" s="111" t="s">
        <v>133</v>
      </c>
      <c r="B22" s="112"/>
      <c r="C22" s="112"/>
      <c r="D22" s="112"/>
      <c r="E22" s="112"/>
      <c r="H22" s="111" t="s">
        <v>137</v>
      </c>
      <c r="I22" s="112"/>
      <c r="J22" s="112"/>
      <c r="K22" s="112"/>
      <c r="L22" s="112"/>
    </row>
    <row r="23" spans="1:12" ht="18.75" x14ac:dyDescent="0.25">
      <c r="A23" s="111" t="s">
        <v>134</v>
      </c>
      <c r="B23" s="112"/>
      <c r="C23" s="112"/>
      <c r="D23" s="112"/>
      <c r="E23" s="112"/>
      <c r="H23" s="111" t="s">
        <v>138</v>
      </c>
      <c r="I23" s="112"/>
      <c r="J23" s="112"/>
      <c r="K23" s="112"/>
      <c r="L23" s="112"/>
    </row>
    <row r="24" spans="1:12" ht="18.75" x14ac:dyDescent="0.25">
      <c r="A24" s="111" t="s">
        <v>135</v>
      </c>
      <c r="B24" s="112"/>
      <c r="C24" s="112"/>
      <c r="D24" s="112"/>
      <c r="E24" s="112"/>
      <c r="H24" s="111" t="s">
        <v>139</v>
      </c>
      <c r="I24" s="112"/>
      <c r="J24" s="112"/>
      <c r="K24" s="112"/>
      <c r="L24" s="112"/>
    </row>
    <row r="25" spans="1:12" ht="18.75" x14ac:dyDescent="0.25">
      <c r="A25" s="111" t="s">
        <v>136</v>
      </c>
      <c r="B25" s="112"/>
      <c r="C25" s="112"/>
      <c r="D25" s="112"/>
      <c r="E25" s="112"/>
      <c r="H25" s="111" t="s">
        <v>140</v>
      </c>
      <c r="I25" s="112"/>
      <c r="J25" s="112"/>
      <c r="K25" s="112"/>
      <c r="L25" s="11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H9" sqref="H9"/>
    </sheetView>
  </sheetViews>
  <sheetFormatPr defaultRowHeight="15" x14ac:dyDescent="0.25"/>
  <cols>
    <col min="1" max="16384" width="9.140625" style="16"/>
  </cols>
  <sheetData>
    <row r="1" spans="1:17" ht="26.25" x14ac:dyDescent="0.4">
      <c r="A1" s="124" t="s">
        <v>141</v>
      </c>
      <c r="B1" s="125"/>
      <c r="C1" s="125"/>
      <c r="D1" s="125"/>
      <c r="E1" s="125"/>
      <c r="F1" s="125"/>
      <c r="J1" s="128" t="s">
        <v>146</v>
      </c>
      <c r="K1" s="129"/>
      <c r="L1" s="129"/>
      <c r="M1" s="129"/>
      <c r="N1" s="129"/>
      <c r="O1" s="129"/>
      <c r="P1" s="129"/>
      <c r="Q1" s="129"/>
    </row>
    <row r="2" spans="1:17" x14ac:dyDescent="0.25">
      <c r="J2" s="129"/>
      <c r="K2" s="129"/>
      <c r="L2" s="129"/>
      <c r="M2" s="129"/>
      <c r="N2" s="129"/>
      <c r="O2" s="129"/>
      <c r="P2" s="129"/>
      <c r="Q2" s="129"/>
    </row>
    <row r="3" spans="1:17" ht="21" x14ac:dyDescent="0.3">
      <c r="A3" s="33" t="s">
        <v>142</v>
      </c>
      <c r="B3" s="114"/>
      <c r="C3" s="114"/>
      <c r="D3" s="114"/>
      <c r="E3" s="114"/>
      <c r="F3" s="114"/>
      <c r="J3" s="130" t="s">
        <v>147</v>
      </c>
      <c r="K3" s="129"/>
      <c r="L3" s="129"/>
      <c r="M3" s="129"/>
      <c r="N3" s="129"/>
      <c r="O3" s="129"/>
      <c r="P3" s="129"/>
      <c r="Q3" s="129"/>
    </row>
    <row r="4" spans="1:17" ht="18.75" x14ac:dyDescent="0.3">
      <c r="J4" s="130" t="s">
        <v>148</v>
      </c>
      <c r="K4" s="129"/>
      <c r="L4" s="129"/>
      <c r="M4" s="129"/>
      <c r="N4" s="129"/>
      <c r="O4" s="129"/>
      <c r="P4" s="129"/>
      <c r="Q4" s="129"/>
    </row>
    <row r="5" spans="1:17" ht="18.75" x14ac:dyDescent="0.3">
      <c r="A5" s="92" t="s">
        <v>143</v>
      </c>
      <c r="B5" s="92"/>
      <c r="C5" s="92"/>
      <c r="D5" s="92"/>
      <c r="E5" s="92"/>
      <c r="F5" s="93"/>
    </row>
    <row r="7" spans="1:17" ht="18.75" x14ac:dyDescent="0.3">
      <c r="A7" s="126" t="s">
        <v>144</v>
      </c>
      <c r="B7" s="127"/>
      <c r="C7" s="127"/>
      <c r="D7" s="127"/>
      <c r="E7" s="127"/>
      <c r="F7" s="127"/>
    </row>
    <row r="8" spans="1:17" ht="18.75" x14ac:dyDescent="0.3">
      <c r="A8" s="126" t="s">
        <v>145</v>
      </c>
      <c r="B8" s="127"/>
      <c r="C8" s="127"/>
      <c r="D8" s="127"/>
      <c r="E8" s="127"/>
      <c r="F8" s="127"/>
    </row>
    <row r="11" spans="1:17" x14ac:dyDescent="0.25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7" x14ac:dyDescent="0.25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7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7" x14ac:dyDescent="0.25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7" x14ac:dyDescent="0.25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</row>
    <row r="16" spans="1:17" x14ac:dyDescent="0.25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</row>
    <row r="17" spans="1:13" x14ac:dyDescent="0.2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X20"/>
  <sheetViews>
    <sheetView tabSelected="1" workbookViewId="0">
      <selection activeCell="K22" sqref="K22"/>
    </sheetView>
  </sheetViews>
  <sheetFormatPr defaultRowHeight="15" x14ac:dyDescent="0.25"/>
  <cols>
    <col min="1" max="17" width="9.140625" style="3"/>
    <col min="18" max="18" width="9.140625" style="3" customWidth="1"/>
    <col min="19" max="16384" width="9.140625" style="3"/>
  </cols>
  <sheetData>
    <row r="17" spans="1:24" ht="28.5" x14ac:dyDescent="0.35">
      <c r="C17" s="117" t="s">
        <v>50</v>
      </c>
      <c r="D17" s="117"/>
      <c r="E17" s="117"/>
      <c r="F17" s="117"/>
      <c r="I17" s="132"/>
      <c r="J17" s="133" t="s">
        <v>154</v>
      </c>
      <c r="K17" s="133"/>
      <c r="L17" s="133"/>
      <c r="M17" s="133"/>
      <c r="N17" s="134"/>
      <c r="Q17" s="135"/>
      <c r="R17" s="136" t="s">
        <v>157</v>
      </c>
      <c r="S17" s="137"/>
      <c r="T17" s="137"/>
      <c r="U17" s="137"/>
      <c r="V17" s="137"/>
      <c r="W17" s="138"/>
    </row>
    <row r="18" spans="1:24" ht="21" x14ac:dyDescent="0.35">
      <c r="A18" s="62" t="s">
        <v>45</v>
      </c>
      <c r="B18" s="62"/>
      <c r="C18" s="63"/>
      <c r="E18" s="62" t="s">
        <v>51</v>
      </c>
      <c r="F18" s="62"/>
      <c r="G18" s="63"/>
      <c r="I18" s="62" t="s">
        <v>45</v>
      </c>
      <c r="J18" s="62"/>
      <c r="K18" s="63"/>
      <c r="M18" s="62" t="s">
        <v>51</v>
      </c>
      <c r="N18" s="62"/>
      <c r="O18" s="63"/>
      <c r="R18" s="62" t="s">
        <v>45</v>
      </c>
      <c r="S18" s="62"/>
      <c r="T18" s="63"/>
      <c r="V18" s="62" t="s">
        <v>51</v>
      </c>
      <c r="W18" s="62"/>
      <c r="X18" s="63"/>
    </row>
    <row r="19" spans="1:24" x14ac:dyDescent="0.25">
      <c r="E19"/>
    </row>
    <row r="20" spans="1:24" ht="15.75" x14ac:dyDescent="0.25">
      <c r="A20" s="139" t="s">
        <v>152</v>
      </c>
      <c r="B20" s="139"/>
      <c r="C20" s="139">
        <f>5700/1900</f>
        <v>3</v>
      </c>
      <c r="D20" s="139"/>
      <c r="E20" s="139" t="s">
        <v>153</v>
      </c>
      <c r="F20" s="139"/>
      <c r="G20" s="139">
        <f>5400/1350</f>
        <v>4</v>
      </c>
      <c r="I20" s="139" t="s">
        <v>155</v>
      </c>
      <c r="J20" s="139"/>
      <c r="K20" s="139">
        <f>5700/200</f>
        <v>28.5</v>
      </c>
      <c r="L20" s="139"/>
      <c r="M20" s="139" t="s">
        <v>156</v>
      </c>
      <c r="N20" s="139"/>
      <c r="O20" s="139">
        <f>5400/225</f>
        <v>24</v>
      </c>
      <c r="R20" s="139">
        <v>8500</v>
      </c>
      <c r="S20" s="139"/>
      <c r="T20" s="139"/>
      <c r="U20" s="139"/>
      <c r="V20" s="139"/>
      <c r="W20" s="139">
        <v>7800</v>
      </c>
      <c r="X20" s="1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0" sqref="D20"/>
    </sheetView>
  </sheetViews>
  <sheetFormatPr defaultRowHeight="15" x14ac:dyDescent="0.25"/>
  <cols>
    <col min="1" max="1" width="15.85546875" style="3" bestFit="1" customWidth="1"/>
    <col min="2" max="2" width="10.7109375" style="3" bestFit="1" customWidth="1"/>
    <col min="3" max="3" width="19.7109375" style="3" bestFit="1" customWidth="1"/>
    <col min="4" max="4" width="15.28515625" style="3" bestFit="1" customWidth="1"/>
    <col min="5" max="5" width="10.5703125" style="3" bestFit="1" customWidth="1"/>
    <col min="6" max="6" width="16.7109375" style="3" bestFit="1" customWidth="1"/>
    <col min="7" max="16384" width="9.140625" style="3"/>
  </cols>
  <sheetData>
    <row r="1" spans="1:7" ht="23.25" x14ac:dyDescent="0.25">
      <c r="A1" s="40" t="s">
        <v>7</v>
      </c>
      <c r="B1" s="41"/>
      <c r="C1" s="41"/>
      <c r="D1" s="41"/>
      <c r="E1" s="41"/>
      <c r="F1" s="41"/>
    </row>
    <row r="3" spans="1:7" x14ac:dyDescent="0.25">
      <c r="A3" s="36" t="s">
        <v>1</v>
      </c>
      <c r="B3" s="36" t="s">
        <v>2</v>
      </c>
      <c r="C3" s="36" t="s">
        <v>8</v>
      </c>
      <c r="D3" s="36" t="s">
        <v>3</v>
      </c>
      <c r="E3" s="36" t="s">
        <v>9</v>
      </c>
      <c r="F3" s="36" t="s">
        <v>10</v>
      </c>
      <c r="G3" s="27"/>
    </row>
    <row r="4" spans="1:7" x14ac:dyDescent="0.25">
      <c r="A4" s="42">
        <v>44927</v>
      </c>
      <c r="B4" s="43" t="s">
        <v>5</v>
      </c>
      <c r="C4" s="43">
        <v>100</v>
      </c>
      <c r="D4" s="43">
        <v>500</v>
      </c>
      <c r="E4" s="43">
        <v>450</v>
      </c>
      <c r="F4" s="43">
        <v>150</v>
      </c>
      <c r="G4" s="27"/>
    </row>
    <row r="5" spans="1:7" x14ac:dyDescent="0.25">
      <c r="A5" s="42">
        <v>44927</v>
      </c>
      <c r="B5" s="43" t="s">
        <v>6</v>
      </c>
      <c r="C5" s="43">
        <v>200</v>
      </c>
      <c r="D5" s="43">
        <v>300</v>
      </c>
      <c r="E5" s="43">
        <v>350</v>
      </c>
      <c r="F5" s="43">
        <v>150</v>
      </c>
      <c r="G5" s="27"/>
    </row>
    <row r="6" spans="1:7" x14ac:dyDescent="0.25">
      <c r="A6" s="42">
        <v>44928</v>
      </c>
      <c r="B6" s="43" t="s">
        <v>5</v>
      </c>
      <c r="C6" s="43">
        <v>150</v>
      </c>
      <c r="D6" s="43">
        <v>450</v>
      </c>
      <c r="E6" s="43">
        <v>400</v>
      </c>
      <c r="F6" s="43">
        <v>200</v>
      </c>
      <c r="G6" s="27"/>
    </row>
    <row r="7" spans="1:7" x14ac:dyDescent="0.25">
      <c r="A7" s="42">
        <v>44928</v>
      </c>
      <c r="B7" s="43" t="s">
        <v>6</v>
      </c>
      <c r="C7" s="43">
        <v>150</v>
      </c>
      <c r="D7" s="43">
        <v>350</v>
      </c>
      <c r="E7" s="43">
        <v>300</v>
      </c>
      <c r="F7" s="43">
        <v>200</v>
      </c>
      <c r="G7" s="27"/>
    </row>
    <row r="8" spans="1:7" x14ac:dyDescent="0.25">
      <c r="A8" s="42">
        <v>44929</v>
      </c>
      <c r="B8" s="43" t="s">
        <v>5</v>
      </c>
      <c r="C8" s="43">
        <v>200</v>
      </c>
      <c r="D8" s="43">
        <v>400</v>
      </c>
      <c r="E8" s="43">
        <v>350</v>
      </c>
      <c r="F8" s="43">
        <v>250</v>
      </c>
      <c r="G8" s="27"/>
    </row>
    <row r="9" spans="1:7" x14ac:dyDescent="0.25">
      <c r="A9" s="42">
        <v>44929</v>
      </c>
      <c r="B9" s="43" t="s">
        <v>6</v>
      </c>
      <c r="C9" s="43">
        <v>200</v>
      </c>
      <c r="D9" s="43">
        <v>400</v>
      </c>
      <c r="E9" s="43">
        <v>400</v>
      </c>
      <c r="F9" s="43">
        <v>200</v>
      </c>
      <c r="G9" s="27"/>
    </row>
    <row r="10" spans="1:7" x14ac:dyDescent="0.25">
      <c r="A10" s="42">
        <v>44930</v>
      </c>
      <c r="B10" s="43" t="s">
        <v>5</v>
      </c>
      <c r="C10" s="43">
        <v>250</v>
      </c>
      <c r="D10" s="43">
        <v>550</v>
      </c>
      <c r="E10" s="43">
        <v>500</v>
      </c>
      <c r="F10" s="43">
        <v>300</v>
      </c>
      <c r="G10" s="27"/>
    </row>
    <row r="11" spans="1:7" x14ac:dyDescent="0.25">
      <c r="A11" s="42">
        <v>44930</v>
      </c>
      <c r="B11" s="43" t="s">
        <v>6</v>
      </c>
      <c r="C11" s="43">
        <v>200</v>
      </c>
      <c r="D11" s="43">
        <v>300</v>
      </c>
      <c r="E11" s="43">
        <v>250</v>
      </c>
      <c r="F11" s="43">
        <v>250</v>
      </c>
      <c r="G11" s="27"/>
    </row>
    <row r="12" spans="1:7" x14ac:dyDescent="0.25">
      <c r="A12" s="27"/>
      <c r="B12" s="27"/>
      <c r="C12" s="27"/>
      <c r="D12" s="27"/>
      <c r="E12" s="27"/>
      <c r="F12" s="27"/>
      <c r="G1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0" sqref="E20"/>
    </sheetView>
  </sheetViews>
  <sheetFormatPr defaultRowHeight="15" x14ac:dyDescent="0.25"/>
  <cols>
    <col min="1" max="1" width="11" style="3" bestFit="1" customWidth="1"/>
    <col min="2" max="2" width="12" style="3" bestFit="1" customWidth="1"/>
    <col min="3" max="3" width="11.42578125" style="3" bestFit="1" customWidth="1"/>
    <col min="4" max="4" width="19.7109375" style="3" bestFit="1" customWidth="1"/>
    <col min="5" max="5" width="22" style="3" bestFit="1" customWidth="1"/>
    <col min="6" max="16384" width="9.140625" style="3"/>
  </cols>
  <sheetData>
    <row r="1" spans="1:6" ht="23.25" x14ac:dyDescent="0.25">
      <c r="A1" s="44" t="s">
        <v>11</v>
      </c>
      <c r="B1" s="45"/>
      <c r="C1" s="45"/>
      <c r="D1" s="45"/>
      <c r="E1" s="45"/>
    </row>
    <row r="3" spans="1:6" ht="15.75" x14ac:dyDescent="0.25">
      <c r="A3" s="46" t="s">
        <v>1</v>
      </c>
      <c r="B3" s="46" t="s">
        <v>2</v>
      </c>
      <c r="C3" s="46" t="s">
        <v>9</v>
      </c>
      <c r="D3" s="46" t="s">
        <v>12</v>
      </c>
      <c r="E3" s="46" t="s">
        <v>13</v>
      </c>
      <c r="F3" s="26"/>
    </row>
    <row r="4" spans="1:6" x14ac:dyDescent="0.25">
      <c r="A4" s="47">
        <v>44927</v>
      </c>
      <c r="B4" s="48" t="s">
        <v>5</v>
      </c>
      <c r="C4" s="48">
        <v>450</v>
      </c>
      <c r="D4" s="48">
        <v>5</v>
      </c>
      <c r="E4" s="48">
        <v>2250</v>
      </c>
      <c r="F4" s="26"/>
    </row>
    <row r="5" spans="1:6" x14ac:dyDescent="0.25">
      <c r="A5" s="47">
        <v>44927</v>
      </c>
      <c r="B5" s="48" t="s">
        <v>6</v>
      </c>
      <c r="C5" s="48">
        <v>350</v>
      </c>
      <c r="D5" s="48">
        <v>6</v>
      </c>
      <c r="E5" s="48">
        <v>2100</v>
      </c>
      <c r="F5" s="26"/>
    </row>
    <row r="6" spans="1:6" x14ac:dyDescent="0.25">
      <c r="A6" s="47">
        <v>44928</v>
      </c>
      <c r="B6" s="48" t="s">
        <v>5</v>
      </c>
      <c r="C6" s="48">
        <v>400</v>
      </c>
      <c r="D6" s="48">
        <v>5</v>
      </c>
      <c r="E6" s="48">
        <v>2000</v>
      </c>
      <c r="F6" s="26"/>
    </row>
    <row r="7" spans="1:6" x14ac:dyDescent="0.25">
      <c r="A7" s="47">
        <v>44928</v>
      </c>
      <c r="B7" s="48" t="s">
        <v>6</v>
      </c>
      <c r="C7" s="48">
        <v>300</v>
      </c>
      <c r="D7" s="48">
        <v>6</v>
      </c>
      <c r="E7" s="48">
        <v>1800</v>
      </c>
      <c r="F7" s="26"/>
    </row>
    <row r="8" spans="1:6" x14ac:dyDescent="0.25">
      <c r="A8" s="47">
        <v>44929</v>
      </c>
      <c r="B8" s="48" t="s">
        <v>5</v>
      </c>
      <c r="C8" s="48">
        <v>350</v>
      </c>
      <c r="D8" s="48">
        <v>5</v>
      </c>
      <c r="E8" s="48">
        <v>1750</v>
      </c>
      <c r="F8" s="26"/>
    </row>
    <row r="9" spans="1:6" x14ac:dyDescent="0.25">
      <c r="A9" s="47">
        <v>44929</v>
      </c>
      <c r="B9" s="48" t="s">
        <v>6</v>
      </c>
      <c r="C9" s="48">
        <v>400</v>
      </c>
      <c r="D9" s="48">
        <v>6</v>
      </c>
      <c r="E9" s="48">
        <v>2400</v>
      </c>
      <c r="F9" s="26"/>
    </row>
    <row r="10" spans="1:6" x14ac:dyDescent="0.25">
      <c r="A10" s="47">
        <v>44930</v>
      </c>
      <c r="B10" s="48" t="s">
        <v>5</v>
      </c>
      <c r="C10" s="48">
        <v>500</v>
      </c>
      <c r="D10" s="48">
        <v>5</v>
      </c>
      <c r="E10" s="48">
        <v>2500</v>
      </c>
      <c r="F10" s="26"/>
    </row>
    <row r="11" spans="1:6" x14ac:dyDescent="0.25">
      <c r="A11" s="47">
        <v>44930</v>
      </c>
      <c r="B11" s="48" t="s">
        <v>6</v>
      </c>
      <c r="C11" s="48">
        <v>250</v>
      </c>
      <c r="D11" s="48">
        <v>6</v>
      </c>
      <c r="E11" s="48">
        <v>1500</v>
      </c>
      <c r="F11" s="26"/>
    </row>
    <row r="12" spans="1:6" x14ac:dyDescent="0.25">
      <c r="A12" s="26"/>
      <c r="B12" s="26"/>
      <c r="C12" s="26"/>
      <c r="D12" s="26"/>
      <c r="E12" s="26"/>
      <c r="F1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G4" sqref="G4"/>
    </sheetView>
  </sheetViews>
  <sheetFormatPr defaultRowHeight="15" x14ac:dyDescent="0.25"/>
  <cols>
    <col min="1" max="16384" width="9.140625" style="3"/>
  </cols>
  <sheetData>
    <row r="2" spans="1:13" ht="23.25" x14ac:dyDescent="0.35">
      <c r="A2" s="49" t="s">
        <v>14</v>
      </c>
      <c r="B2" s="49"/>
      <c r="C2" s="49"/>
      <c r="D2" s="49"/>
      <c r="E2" s="50"/>
      <c r="F2" s="50"/>
      <c r="G2" s="51"/>
    </row>
    <row r="4" spans="1:13" ht="18.75" x14ac:dyDescent="0.3">
      <c r="A4" s="1" t="s">
        <v>15</v>
      </c>
      <c r="B4" s="2"/>
      <c r="C4" s="2"/>
      <c r="D4" s="2"/>
      <c r="E4" s="2"/>
      <c r="F4" s="2"/>
    </row>
    <row r="6" spans="1:13" ht="15.75" x14ac:dyDescent="0.25">
      <c r="A6" s="6" t="s">
        <v>16</v>
      </c>
      <c r="B6" s="7"/>
      <c r="C6" s="7"/>
    </row>
    <row r="7" spans="1:13" x14ac:dyDescent="0.25">
      <c r="A7" s="4"/>
    </row>
    <row r="8" spans="1:13" x14ac:dyDescent="0.25">
      <c r="A8" s="8" t="s">
        <v>17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8" t="s">
        <v>18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8" t="s">
        <v>19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2" spans="1:13" ht="15.75" x14ac:dyDescent="0.25">
      <c r="A12" s="6" t="s">
        <v>20</v>
      </c>
      <c r="B12" s="7"/>
      <c r="C12" s="7"/>
    </row>
    <row r="13" spans="1:13" x14ac:dyDescent="0.25">
      <c r="A13" s="4"/>
    </row>
    <row r="14" spans="1:13" x14ac:dyDescent="0.25">
      <c r="A14" s="8" t="s">
        <v>21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3" x14ac:dyDescent="0.25">
      <c r="A15" s="8" t="s">
        <v>22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3" x14ac:dyDescent="0.25">
      <c r="A16" s="8" t="s">
        <v>23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8" spans="1:13" ht="15.75" x14ac:dyDescent="0.25">
      <c r="A18" s="6" t="s">
        <v>24</v>
      </c>
      <c r="B18" s="7"/>
      <c r="C18" s="7"/>
    </row>
    <row r="19" spans="1:13" x14ac:dyDescent="0.25">
      <c r="A19" s="4"/>
    </row>
    <row r="20" spans="1:13" x14ac:dyDescent="0.25">
      <c r="A20" s="8" t="s">
        <v>25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3" x14ac:dyDescent="0.25">
      <c r="A21" s="8" t="s">
        <v>26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3" x14ac:dyDescent="0.25">
      <c r="A22" s="8" t="s">
        <v>27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4" spans="1:13" ht="15.75" x14ac:dyDescent="0.25">
      <c r="A24" s="6" t="s">
        <v>28</v>
      </c>
      <c r="B24" s="7"/>
      <c r="C24" s="7"/>
      <c r="D24" s="7"/>
    </row>
    <row r="25" spans="1:13" x14ac:dyDescent="0.25">
      <c r="A25" s="4"/>
    </row>
    <row r="26" spans="1:13" x14ac:dyDescent="0.25">
      <c r="A26" s="8" t="s">
        <v>29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8" t="s">
        <v>30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8" t="s">
        <v>31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30" spans="1:13" ht="15.75" x14ac:dyDescent="0.25">
      <c r="A30" s="6" t="s">
        <v>32</v>
      </c>
      <c r="B30" s="7"/>
    </row>
    <row r="31" spans="1:13" x14ac:dyDescent="0.25">
      <c r="A31" s="4"/>
    </row>
    <row r="32" spans="1:13" x14ac:dyDescent="0.25">
      <c r="A32" s="8" t="s">
        <v>33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5" x14ac:dyDescent="0.25">
      <c r="A33" s="8" t="s">
        <v>34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5" x14ac:dyDescent="0.25">
      <c r="A34" s="8" t="s">
        <v>35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6" spans="1:15" ht="15.75" x14ac:dyDescent="0.25">
      <c r="A36" s="6" t="s">
        <v>36</v>
      </c>
      <c r="B36" s="7"/>
      <c r="C36" s="7"/>
      <c r="D36" s="7"/>
      <c r="E36" s="7"/>
    </row>
    <row r="37" spans="1:15" x14ac:dyDescent="0.25">
      <c r="A37" s="4"/>
    </row>
    <row r="38" spans="1:15" x14ac:dyDescent="0.25">
      <c r="A38" s="8" t="s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5" x14ac:dyDescent="0.25">
      <c r="A39" s="8" t="s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5" x14ac:dyDescent="0.25">
      <c r="A40" s="8" t="s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2" spans="1:15" ht="15.75" x14ac:dyDescent="0.25">
      <c r="A42" s="6" t="s">
        <v>40</v>
      </c>
      <c r="B42" s="7"/>
      <c r="C42" s="7"/>
    </row>
    <row r="43" spans="1:15" x14ac:dyDescent="0.25">
      <c r="A43" s="4"/>
    </row>
    <row r="44" spans="1:15" x14ac:dyDescent="0.25">
      <c r="A44" s="8" t="s">
        <v>41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25">
      <c r="A45" s="8" t="s">
        <v>42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5">
      <c r="A46" s="8" t="s">
        <v>43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8" sqref="D18"/>
    </sheetView>
  </sheetViews>
  <sheetFormatPr defaultRowHeight="15" x14ac:dyDescent="0.25"/>
  <cols>
    <col min="1" max="2" width="9.140625" style="3"/>
    <col min="3" max="3" width="12.28515625" style="3" customWidth="1"/>
    <col min="4" max="16384" width="9.140625" style="3"/>
  </cols>
  <sheetData>
    <row r="1" spans="1:8" ht="23.25" x14ac:dyDescent="0.35">
      <c r="A1" s="54" t="s">
        <v>16</v>
      </c>
      <c r="B1" s="54"/>
      <c r="C1" s="54"/>
      <c r="D1" s="54"/>
      <c r="E1" s="55"/>
      <c r="F1" s="56"/>
      <c r="G1" s="56"/>
      <c r="H1" s="56"/>
    </row>
    <row r="2" spans="1:8" ht="23.25" x14ac:dyDescent="0.35">
      <c r="A2" s="54"/>
      <c r="B2" s="54"/>
      <c r="C2" s="54"/>
      <c r="D2" s="54"/>
      <c r="E2" s="56"/>
      <c r="F2" s="56"/>
      <c r="G2" s="56"/>
      <c r="H2" s="56"/>
    </row>
    <row r="3" spans="1:8" ht="18.75" x14ac:dyDescent="0.3">
      <c r="A3" s="57" t="s">
        <v>44</v>
      </c>
      <c r="B3" s="57"/>
      <c r="C3" s="57"/>
      <c r="D3" s="57"/>
      <c r="E3" s="57"/>
      <c r="F3" s="57"/>
      <c r="G3" s="57"/>
      <c r="H3" s="53"/>
    </row>
    <row r="4" spans="1:8" ht="21" x14ac:dyDescent="0.35">
      <c r="A4" s="62" t="s">
        <v>45</v>
      </c>
      <c r="B4" s="62"/>
      <c r="C4" s="63"/>
    </row>
    <row r="5" spans="1:8" x14ac:dyDescent="0.25">
      <c r="A5" s="4"/>
    </row>
    <row r="6" spans="1:8" ht="15.75" x14ac:dyDescent="0.25">
      <c r="A6" s="59" t="s">
        <v>46</v>
      </c>
      <c r="B6" s="60"/>
      <c r="C6" s="60"/>
      <c r="D6" s="60" t="s">
        <v>47</v>
      </c>
      <c r="E6" s="60"/>
      <c r="F6" s="60"/>
      <c r="G6" s="61">
        <f>500+450+400+550</f>
        <v>1900</v>
      </c>
    </row>
    <row r="7" spans="1:8" ht="15.75" x14ac:dyDescent="0.25">
      <c r="A7" s="59"/>
      <c r="B7" s="60"/>
      <c r="C7" s="60"/>
      <c r="D7" s="60"/>
      <c r="E7" s="60"/>
      <c r="F7" s="60"/>
      <c r="G7" s="61"/>
    </row>
    <row r="8" spans="1:8" ht="15.75" x14ac:dyDescent="0.25">
      <c r="A8" s="59" t="s">
        <v>48</v>
      </c>
      <c r="B8" s="60"/>
      <c r="C8" s="60"/>
      <c r="D8" s="61" t="s">
        <v>49</v>
      </c>
      <c r="E8" s="60"/>
      <c r="F8" s="60"/>
      <c r="G8" s="61">
        <f>1500+1350+1200+1650</f>
        <v>5700</v>
      </c>
    </row>
    <row r="9" spans="1:8" ht="15.75" x14ac:dyDescent="0.25">
      <c r="A9" s="60"/>
      <c r="B9" s="60"/>
      <c r="C9" s="60"/>
      <c r="D9" s="60"/>
      <c r="E9" s="60"/>
      <c r="F9" s="60"/>
      <c r="G9" s="61"/>
    </row>
    <row r="10" spans="1:8" x14ac:dyDescent="0.25">
      <c r="A10" s="61" t="s">
        <v>50</v>
      </c>
      <c r="B10" s="61"/>
      <c r="C10" s="61"/>
      <c r="D10" s="61" t="s">
        <v>55</v>
      </c>
      <c r="E10" s="61"/>
      <c r="F10" s="61"/>
      <c r="G10" s="61">
        <f>G8/G6</f>
        <v>3</v>
      </c>
    </row>
    <row r="12" spans="1:8" ht="21" x14ac:dyDescent="0.35">
      <c r="A12" s="62" t="s">
        <v>51</v>
      </c>
      <c r="B12" s="62"/>
      <c r="C12" s="63"/>
    </row>
    <row r="14" spans="1:8" ht="15.75" x14ac:dyDescent="0.25">
      <c r="A14" s="59" t="s">
        <v>46</v>
      </c>
      <c r="B14" s="60"/>
      <c r="C14" s="60"/>
      <c r="D14" s="61" t="s">
        <v>52</v>
      </c>
      <c r="E14" s="61"/>
      <c r="F14" s="61"/>
      <c r="G14" s="61">
        <f>300+350+400+300</f>
        <v>1350</v>
      </c>
    </row>
    <row r="15" spans="1:8" x14ac:dyDescent="0.25">
      <c r="A15" s="61"/>
      <c r="B15" s="61"/>
      <c r="C15" s="61"/>
      <c r="D15" s="61"/>
      <c r="E15" s="61"/>
      <c r="F15" s="61"/>
      <c r="G15" s="61"/>
    </row>
    <row r="16" spans="1:8" ht="15.75" x14ac:dyDescent="0.25">
      <c r="A16" s="59" t="s">
        <v>48</v>
      </c>
      <c r="B16" s="60"/>
      <c r="C16" s="60"/>
      <c r="D16" s="61" t="s">
        <v>53</v>
      </c>
      <c r="E16" s="61"/>
      <c r="F16" s="61"/>
      <c r="G16" s="61">
        <f>1200+1400+1600+1200</f>
        <v>5400</v>
      </c>
    </row>
    <row r="17" spans="1:7" x14ac:dyDescent="0.25">
      <c r="A17" s="61"/>
      <c r="B17" s="61"/>
      <c r="C17" s="61"/>
      <c r="D17" s="61"/>
      <c r="E17" s="61"/>
      <c r="F17" s="61"/>
      <c r="G17" s="61"/>
    </row>
    <row r="18" spans="1:7" x14ac:dyDescent="0.25">
      <c r="A18" s="61" t="s">
        <v>50</v>
      </c>
      <c r="B18" s="61"/>
      <c r="C18" s="61"/>
      <c r="D18" s="61" t="s">
        <v>54</v>
      </c>
      <c r="E18" s="61"/>
      <c r="F18" s="61"/>
      <c r="G18" s="61">
        <f>G16/G14</f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H3" sqref="H3"/>
    </sheetView>
  </sheetViews>
  <sheetFormatPr defaultRowHeight="15" x14ac:dyDescent="0.25"/>
  <cols>
    <col min="1" max="1" width="16.5703125" style="3" customWidth="1"/>
    <col min="2" max="2" width="23.7109375" style="3" customWidth="1"/>
    <col min="3" max="3" width="7.42578125" style="3" customWidth="1"/>
    <col min="4" max="7" width="9.140625" style="3"/>
    <col min="8" max="8" width="12.7109375" style="3" customWidth="1"/>
    <col min="9" max="9" width="13.85546875" style="3" customWidth="1"/>
    <col min="10" max="16384" width="9.140625" style="3"/>
  </cols>
  <sheetData>
    <row r="1" spans="1:8" ht="23.25" x14ac:dyDescent="0.35">
      <c r="A1" s="71" t="s">
        <v>56</v>
      </c>
      <c r="B1" s="71"/>
      <c r="C1" s="71"/>
      <c r="D1" s="72"/>
      <c r="E1" s="73"/>
    </row>
    <row r="2" spans="1:8" x14ac:dyDescent="0.25">
      <c r="A2" s="73"/>
      <c r="B2" s="73"/>
      <c r="C2" s="73"/>
      <c r="D2" s="73"/>
      <c r="E2" s="73"/>
    </row>
    <row r="3" spans="1:8" ht="18.75" x14ac:dyDescent="0.3">
      <c r="A3" s="67" t="s">
        <v>57</v>
      </c>
      <c r="B3" s="68"/>
      <c r="C3" s="69"/>
      <c r="D3" s="41"/>
      <c r="E3" s="70"/>
    </row>
    <row r="4" spans="1:8" ht="21" x14ac:dyDescent="0.35">
      <c r="A4" s="19" t="s">
        <v>45</v>
      </c>
      <c r="B4" s="19"/>
    </row>
    <row r="6" spans="1:8" ht="18.75" x14ac:dyDescent="0.3">
      <c r="A6" s="11" t="s">
        <v>58</v>
      </c>
      <c r="B6" s="11"/>
      <c r="C6" s="11"/>
      <c r="D6" s="11"/>
      <c r="E6" s="11"/>
      <c r="F6" s="11"/>
      <c r="G6" s="11"/>
      <c r="H6" s="11"/>
    </row>
    <row r="8" spans="1:8" ht="21" x14ac:dyDescent="0.35">
      <c r="A8" s="74" t="s">
        <v>59</v>
      </c>
      <c r="B8" s="74"/>
      <c r="C8" s="74"/>
      <c r="D8" s="74"/>
      <c r="E8" s="74"/>
      <c r="F8" s="74"/>
      <c r="G8" s="74"/>
      <c r="H8" s="74"/>
    </row>
    <row r="9" spans="1:8" ht="21" x14ac:dyDescent="0.35">
      <c r="A9" s="74" t="s">
        <v>60</v>
      </c>
      <c r="B9" s="74"/>
      <c r="C9" s="74" t="s">
        <v>61</v>
      </c>
      <c r="D9" s="74"/>
      <c r="E9" s="74"/>
      <c r="F9" s="74"/>
      <c r="G9" s="74"/>
      <c r="H9" s="74"/>
    </row>
    <row r="10" spans="1:8" ht="21" x14ac:dyDescent="0.35">
      <c r="A10" s="74" t="s">
        <v>63</v>
      </c>
      <c r="B10" s="74"/>
      <c r="C10" s="74" t="s">
        <v>62</v>
      </c>
      <c r="D10" s="74"/>
      <c r="E10" s="74"/>
      <c r="F10" s="74"/>
      <c r="G10" s="74"/>
      <c r="H10" s="74"/>
    </row>
    <row r="11" spans="1:8" ht="21" x14ac:dyDescent="0.35">
      <c r="A11" s="74"/>
      <c r="B11" s="74"/>
      <c r="C11" s="74">
        <f>(100+300)/2</f>
        <v>200</v>
      </c>
      <c r="D11" s="74"/>
      <c r="E11" s="74"/>
      <c r="F11" s="74"/>
      <c r="G11" s="74"/>
      <c r="H11" s="74"/>
    </row>
    <row r="12" spans="1:8" ht="21" x14ac:dyDescent="0.35">
      <c r="A12" s="19"/>
      <c r="B12" s="19"/>
      <c r="C12" s="19"/>
      <c r="D12" s="19"/>
      <c r="E12" s="19"/>
      <c r="F12" s="19"/>
      <c r="G12" s="19"/>
      <c r="H12" s="19"/>
    </row>
    <row r="13" spans="1:8" ht="21" x14ac:dyDescent="0.35">
      <c r="A13" s="77" t="s">
        <v>64</v>
      </c>
      <c r="B13" s="77"/>
      <c r="C13" s="77"/>
      <c r="D13" s="77" t="s">
        <v>65</v>
      </c>
      <c r="E13" s="77"/>
      <c r="F13" s="77"/>
      <c r="G13" s="77"/>
      <c r="H13" s="19"/>
    </row>
    <row r="14" spans="1:8" ht="21" x14ac:dyDescent="0.35">
      <c r="A14" s="77"/>
      <c r="B14" s="77"/>
      <c r="C14" s="77"/>
      <c r="D14" s="77">
        <f>5700/200</f>
        <v>28.5</v>
      </c>
      <c r="E14" s="77"/>
      <c r="F14" s="77"/>
      <c r="G14" s="77"/>
      <c r="H14" s="19"/>
    </row>
    <row r="15" spans="1:8" ht="21" x14ac:dyDescent="0.35">
      <c r="A15" s="77"/>
      <c r="B15" s="77"/>
      <c r="C15" s="77"/>
      <c r="D15" s="77"/>
      <c r="E15" s="77"/>
      <c r="F15" s="77"/>
      <c r="G15" s="77"/>
      <c r="H15" s="19"/>
    </row>
    <row r="16" spans="1:8" x14ac:dyDescent="0.25">
      <c r="A16" s="32"/>
      <c r="B16" s="32"/>
      <c r="C16" s="32"/>
      <c r="D16" s="32"/>
      <c r="E16" s="32"/>
      <c r="F16" s="32"/>
      <c r="G16" s="32"/>
    </row>
    <row r="17" spans="1:9" ht="21" x14ac:dyDescent="0.35">
      <c r="A17" s="19" t="s">
        <v>51</v>
      </c>
      <c r="B17" s="19"/>
    </row>
    <row r="19" spans="1:9" ht="21" x14ac:dyDescent="0.35">
      <c r="A19" s="74" t="s">
        <v>66</v>
      </c>
      <c r="B19" s="74"/>
      <c r="C19" s="74"/>
      <c r="D19" s="74"/>
      <c r="E19" s="74"/>
      <c r="F19" s="74"/>
      <c r="G19" s="74"/>
      <c r="H19" s="74"/>
      <c r="I19" s="19"/>
    </row>
    <row r="20" spans="1:9" ht="21" x14ac:dyDescent="0.35">
      <c r="A20" s="74" t="s">
        <v>60</v>
      </c>
      <c r="B20" s="74"/>
      <c r="C20" s="74" t="s">
        <v>61</v>
      </c>
      <c r="D20" s="74"/>
      <c r="E20" s="74"/>
      <c r="F20" s="74"/>
      <c r="G20" s="74"/>
      <c r="H20" s="74"/>
      <c r="I20" s="19"/>
    </row>
    <row r="21" spans="1:9" ht="21" x14ac:dyDescent="0.35">
      <c r="A21" s="74" t="s">
        <v>63</v>
      </c>
      <c r="B21" s="74"/>
      <c r="C21" s="74" t="s">
        <v>67</v>
      </c>
      <c r="D21" s="74"/>
      <c r="E21" s="74"/>
      <c r="F21" s="74"/>
      <c r="G21" s="74"/>
      <c r="H21" s="74"/>
      <c r="I21" s="19"/>
    </row>
    <row r="22" spans="1:9" ht="21" x14ac:dyDescent="0.35">
      <c r="A22" s="74"/>
      <c r="B22" s="74"/>
      <c r="C22" s="74">
        <f>(200+250)/2</f>
        <v>225</v>
      </c>
      <c r="D22" s="74"/>
      <c r="E22" s="74"/>
      <c r="F22" s="74"/>
      <c r="G22" s="74"/>
      <c r="H22" s="74"/>
      <c r="I22" s="19"/>
    </row>
    <row r="23" spans="1:9" ht="21" x14ac:dyDescent="0.35">
      <c r="A23" s="19"/>
      <c r="B23" s="19"/>
      <c r="C23" s="19"/>
      <c r="D23" s="19"/>
      <c r="E23" s="19"/>
      <c r="F23" s="19"/>
      <c r="G23" s="19"/>
      <c r="H23" s="19"/>
      <c r="I23" s="19"/>
    </row>
    <row r="24" spans="1:9" ht="21" x14ac:dyDescent="0.35">
      <c r="A24" s="77" t="s">
        <v>64</v>
      </c>
      <c r="B24" s="77"/>
      <c r="C24" s="77"/>
      <c r="D24" s="77" t="s">
        <v>68</v>
      </c>
      <c r="E24" s="77"/>
      <c r="F24" s="77"/>
      <c r="G24" s="77"/>
      <c r="H24" s="19"/>
      <c r="I24" s="19"/>
    </row>
    <row r="25" spans="1:9" ht="21" x14ac:dyDescent="0.35">
      <c r="A25" s="77"/>
      <c r="B25" s="77"/>
      <c r="C25" s="77"/>
      <c r="D25" s="77">
        <f>5400/225</f>
        <v>24</v>
      </c>
      <c r="E25" s="77"/>
      <c r="F25" s="77"/>
      <c r="G25" s="77"/>
      <c r="H25" s="19"/>
      <c r="I25" s="19"/>
    </row>
    <row r="26" spans="1:9" ht="21" x14ac:dyDescent="0.35">
      <c r="A26" s="77"/>
      <c r="B26" s="77"/>
      <c r="C26" s="77"/>
      <c r="D26" s="77"/>
      <c r="E26" s="77"/>
      <c r="F26" s="77"/>
      <c r="G26" s="77"/>
      <c r="H26" s="19"/>
      <c r="I26" s="19"/>
    </row>
    <row r="28" spans="1:9" ht="23.25" x14ac:dyDescent="0.35">
      <c r="A28" s="24" t="s">
        <v>69</v>
      </c>
      <c r="B28" s="25"/>
      <c r="C28" s="25"/>
    </row>
    <row r="29" spans="1:9" ht="23.25" x14ac:dyDescent="0.35">
      <c r="A29" s="25"/>
      <c r="B29" s="25"/>
      <c r="C29" s="25"/>
    </row>
    <row r="30" spans="1:9" ht="21" x14ac:dyDescent="0.35">
      <c r="A30" s="74" t="s">
        <v>70</v>
      </c>
      <c r="B30" s="74"/>
      <c r="C30" s="58"/>
      <c r="D30" s="58"/>
      <c r="E30" s="58"/>
      <c r="F30" s="58"/>
      <c r="G30" s="58"/>
      <c r="H30" s="58"/>
    </row>
    <row r="31" spans="1:9" x14ac:dyDescent="0.25">
      <c r="A31" s="58"/>
      <c r="B31" s="58"/>
      <c r="C31" s="58"/>
      <c r="D31" s="58"/>
      <c r="E31" s="58"/>
      <c r="F31" s="58"/>
      <c r="G31" s="58"/>
      <c r="H31" s="58"/>
    </row>
    <row r="32" spans="1:9" ht="18.75" x14ac:dyDescent="0.3">
      <c r="A32" s="66" t="s">
        <v>71</v>
      </c>
      <c r="B32" s="58"/>
      <c r="C32" s="58"/>
      <c r="D32" s="58"/>
      <c r="E32" s="58"/>
      <c r="F32" s="58"/>
      <c r="G32" s="58"/>
      <c r="H32" s="58"/>
    </row>
    <row r="33" spans="1:8" x14ac:dyDescent="0.25">
      <c r="A33" s="75"/>
      <c r="B33" s="58"/>
      <c r="C33" s="58"/>
      <c r="D33" s="58"/>
      <c r="E33" s="58"/>
      <c r="F33" s="58"/>
      <c r="G33" s="58"/>
      <c r="H33" s="58"/>
    </row>
    <row r="34" spans="1:8" ht="18.75" x14ac:dyDescent="0.3">
      <c r="A34" s="76" t="s">
        <v>72</v>
      </c>
      <c r="B34" s="66"/>
      <c r="C34" s="66"/>
      <c r="D34" s="66"/>
      <c r="E34" s="66"/>
      <c r="F34" s="66"/>
      <c r="G34" s="58"/>
      <c r="H34" s="58"/>
    </row>
    <row r="35" spans="1:8" ht="18.75" x14ac:dyDescent="0.3">
      <c r="A35" s="76" t="s">
        <v>73</v>
      </c>
      <c r="B35" s="66"/>
      <c r="C35" s="66"/>
      <c r="D35" s="66"/>
      <c r="E35" s="66"/>
      <c r="F35" s="66"/>
      <c r="G35" s="58"/>
      <c r="H35" s="58"/>
    </row>
    <row r="36" spans="1:8" ht="18.75" x14ac:dyDescent="0.3">
      <c r="A36" s="76" t="s">
        <v>74</v>
      </c>
      <c r="B36" s="66"/>
      <c r="C36" s="66"/>
      <c r="D36" s="66"/>
      <c r="E36" s="66"/>
      <c r="F36" s="66"/>
      <c r="G36" s="58"/>
      <c r="H36" s="58"/>
    </row>
    <row r="37" spans="1:8" ht="18.75" x14ac:dyDescent="0.3">
      <c r="A37" s="66"/>
      <c r="B37" s="66"/>
      <c r="C37" s="66"/>
      <c r="D37" s="66"/>
      <c r="E37" s="66"/>
      <c r="F37" s="66"/>
      <c r="G37" s="58"/>
      <c r="H37" s="58"/>
    </row>
    <row r="38" spans="1:8" ht="18.75" x14ac:dyDescent="0.3">
      <c r="A38" s="66" t="s">
        <v>75</v>
      </c>
      <c r="B38" s="58"/>
      <c r="C38" s="58"/>
      <c r="D38" s="58"/>
      <c r="E38" s="58"/>
      <c r="F38" s="58"/>
      <c r="G38" s="58"/>
      <c r="H38" s="58"/>
    </row>
    <row r="39" spans="1:8" x14ac:dyDescent="0.25">
      <c r="A39" s="58"/>
      <c r="B39" s="58"/>
      <c r="C39" s="58"/>
      <c r="D39" s="58"/>
      <c r="E39" s="58"/>
      <c r="F39" s="58"/>
      <c r="G39" s="58"/>
      <c r="H39" s="58"/>
    </row>
    <row r="40" spans="1:8" ht="18.75" x14ac:dyDescent="0.3">
      <c r="A40" s="66" t="s">
        <v>149</v>
      </c>
      <c r="B40" s="66" t="s">
        <v>150</v>
      </c>
      <c r="C40" s="66">
        <f>1.65*1*20</f>
        <v>33</v>
      </c>
      <c r="D40" s="58"/>
      <c r="E40" s="58"/>
      <c r="F40" s="58"/>
      <c r="G40" s="58"/>
      <c r="H40" s="58"/>
    </row>
    <row r="41" spans="1:8" x14ac:dyDescent="0.25">
      <c r="A41" s="58"/>
      <c r="B41" s="58"/>
      <c r="C41" s="58"/>
      <c r="D41" s="58"/>
      <c r="E41" s="58"/>
      <c r="F41" s="58"/>
      <c r="G41" s="58"/>
      <c r="H41" s="58"/>
    </row>
    <row r="42" spans="1:8" ht="18.75" x14ac:dyDescent="0.3">
      <c r="A42" s="66" t="s">
        <v>77</v>
      </c>
      <c r="B42" s="58"/>
      <c r="C42" s="58"/>
      <c r="D42" s="58"/>
      <c r="E42" s="58"/>
      <c r="F42" s="58"/>
      <c r="G42" s="58"/>
      <c r="H42" s="58"/>
    </row>
    <row r="43" spans="1:8" x14ac:dyDescent="0.25">
      <c r="A43" s="58"/>
      <c r="B43" s="58"/>
      <c r="C43" s="58"/>
      <c r="D43" s="58"/>
      <c r="E43" s="58"/>
      <c r="F43" s="58"/>
      <c r="G43" s="58"/>
      <c r="H43" s="58"/>
    </row>
    <row r="44" spans="1:8" ht="18.75" x14ac:dyDescent="0.3">
      <c r="A44" s="66" t="s">
        <v>76</v>
      </c>
      <c r="B44" s="66" t="s">
        <v>151</v>
      </c>
      <c r="C44" s="66">
        <f>1.65*1*20</f>
        <v>33</v>
      </c>
      <c r="D44" s="58"/>
      <c r="E44" s="58"/>
      <c r="F44" s="58"/>
      <c r="G44" s="58"/>
      <c r="H44" s="5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C22" sqref="C22"/>
    </sheetView>
  </sheetViews>
  <sheetFormatPr defaultRowHeight="15" x14ac:dyDescent="0.25"/>
  <cols>
    <col min="1" max="1" width="11.7109375" style="3" customWidth="1"/>
    <col min="2" max="2" width="19.28515625" style="3" customWidth="1"/>
    <col min="3" max="3" width="11.42578125" style="3" bestFit="1" customWidth="1"/>
    <col min="4" max="4" width="17.28515625" style="3" customWidth="1"/>
    <col min="5" max="6" width="9.140625" style="3"/>
    <col min="7" max="7" width="14" style="3" customWidth="1"/>
    <col min="8" max="8" width="32.42578125" style="3" bestFit="1" customWidth="1"/>
    <col min="9" max="9" width="12" style="3" bestFit="1" customWidth="1"/>
    <col min="10" max="10" width="13.28515625" style="3" customWidth="1"/>
    <col min="11" max="11" width="18.28515625" style="3" customWidth="1"/>
    <col min="12" max="12" width="22" style="3" bestFit="1" customWidth="1"/>
    <col min="13" max="16384" width="9.140625" style="3"/>
  </cols>
  <sheetData>
    <row r="2" spans="1:12" ht="28.5" x14ac:dyDescent="0.45">
      <c r="A2" s="20" t="s">
        <v>78</v>
      </c>
      <c r="B2" s="20"/>
      <c r="C2" s="20"/>
      <c r="H2" s="46" t="s">
        <v>1</v>
      </c>
      <c r="I2" s="46" t="s">
        <v>2</v>
      </c>
      <c r="J2" s="46" t="s">
        <v>9</v>
      </c>
      <c r="K2" s="46" t="s">
        <v>12</v>
      </c>
      <c r="L2" s="46" t="s">
        <v>13</v>
      </c>
    </row>
    <row r="3" spans="1:12" x14ac:dyDescent="0.25">
      <c r="H3" s="47">
        <v>44927</v>
      </c>
      <c r="I3" s="48" t="s">
        <v>5</v>
      </c>
      <c r="J3" s="48">
        <v>450</v>
      </c>
      <c r="K3" s="48">
        <v>5</v>
      </c>
      <c r="L3" s="48">
        <v>2250</v>
      </c>
    </row>
    <row r="4" spans="1:12" ht="21" x14ac:dyDescent="0.25">
      <c r="A4" s="29" t="s">
        <v>79</v>
      </c>
      <c r="B4" s="5"/>
      <c r="C4" s="5"/>
      <c r="D4" s="5"/>
      <c r="H4" s="47">
        <v>44927</v>
      </c>
      <c r="I4" s="48" t="s">
        <v>6</v>
      </c>
      <c r="J4" s="48">
        <v>350</v>
      </c>
      <c r="K4" s="48">
        <v>6</v>
      </c>
      <c r="L4" s="48">
        <v>2100</v>
      </c>
    </row>
    <row r="5" spans="1:12" x14ac:dyDescent="0.25">
      <c r="H5" s="47">
        <v>44928</v>
      </c>
      <c r="I5" s="48" t="s">
        <v>5</v>
      </c>
      <c r="J5" s="48">
        <v>400</v>
      </c>
      <c r="K5" s="48">
        <v>5</v>
      </c>
      <c r="L5" s="48">
        <v>2000</v>
      </c>
    </row>
    <row r="6" spans="1:12" ht="18" x14ac:dyDescent="0.25">
      <c r="A6" s="78" t="s">
        <v>80</v>
      </c>
      <c r="B6" s="78"/>
      <c r="C6" s="78"/>
      <c r="D6" s="78"/>
      <c r="E6" s="21"/>
      <c r="F6" s="22"/>
      <c r="H6" s="47">
        <v>44928</v>
      </c>
      <c r="I6" s="48" t="s">
        <v>6</v>
      </c>
      <c r="J6" s="48">
        <v>300</v>
      </c>
      <c r="K6" s="48">
        <v>6</v>
      </c>
      <c r="L6" s="48">
        <v>1800</v>
      </c>
    </row>
    <row r="7" spans="1:12" ht="18" x14ac:dyDescent="0.25">
      <c r="A7" s="21"/>
      <c r="B7" s="21"/>
      <c r="C7" s="21"/>
      <c r="D7" s="21"/>
      <c r="E7" s="21"/>
      <c r="F7" s="22"/>
      <c r="H7" s="47">
        <v>44929</v>
      </c>
      <c r="I7" s="48" t="s">
        <v>5</v>
      </c>
      <c r="J7" s="48">
        <v>350</v>
      </c>
      <c r="K7" s="48">
        <v>5</v>
      </c>
      <c r="L7" s="48">
        <v>1750</v>
      </c>
    </row>
    <row r="8" spans="1:12" ht="18" x14ac:dyDescent="0.25">
      <c r="A8" s="78" t="s">
        <v>81</v>
      </c>
      <c r="B8" s="78"/>
      <c r="C8" s="78"/>
      <c r="D8" s="78"/>
      <c r="E8" s="21"/>
      <c r="F8" s="22"/>
      <c r="H8" s="47">
        <v>44929</v>
      </c>
      <c r="I8" s="48" t="s">
        <v>6</v>
      </c>
      <c r="J8" s="48">
        <v>400</v>
      </c>
      <c r="K8" s="48">
        <v>6</v>
      </c>
      <c r="L8" s="48">
        <v>2400</v>
      </c>
    </row>
    <row r="9" spans="1:12" x14ac:dyDescent="0.25">
      <c r="A9" s="7"/>
      <c r="B9" s="7"/>
      <c r="C9" s="7"/>
      <c r="D9" s="7"/>
      <c r="H9" s="47">
        <v>44930</v>
      </c>
      <c r="I9" s="48" t="s">
        <v>5</v>
      </c>
      <c r="J9" s="48">
        <v>500</v>
      </c>
      <c r="K9" s="48">
        <v>5</v>
      </c>
      <c r="L9" s="48">
        <v>2500</v>
      </c>
    </row>
    <row r="10" spans="1:12" ht="15.75" x14ac:dyDescent="0.25">
      <c r="A10" s="23" t="s">
        <v>45</v>
      </c>
      <c r="H10" s="47">
        <v>44930</v>
      </c>
      <c r="I10" s="48" t="s">
        <v>6</v>
      </c>
      <c r="J10" s="48">
        <v>250</v>
      </c>
      <c r="K10" s="48">
        <v>6</v>
      </c>
      <c r="L10" s="48">
        <v>1500</v>
      </c>
    </row>
    <row r="12" spans="1:12" ht="15.75" x14ac:dyDescent="0.25">
      <c r="A12" s="79" t="s">
        <v>9</v>
      </c>
      <c r="B12" s="79" t="s">
        <v>12</v>
      </c>
      <c r="C12" s="80" t="s">
        <v>82</v>
      </c>
    </row>
    <row r="13" spans="1:12" x14ac:dyDescent="0.25">
      <c r="A13" s="82">
        <v>450</v>
      </c>
      <c r="B13" s="82">
        <v>5</v>
      </c>
      <c r="C13" s="83">
        <f>A13*B13</f>
        <v>2250</v>
      </c>
    </row>
    <row r="14" spans="1:12" x14ac:dyDescent="0.25">
      <c r="A14" s="82">
        <v>350</v>
      </c>
      <c r="B14" s="82">
        <v>6</v>
      </c>
      <c r="C14" s="83">
        <f t="shared" ref="C14:C20" si="0">A14*B14</f>
        <v>2100</v>
      </c>
    </row>
    <row r="15" spans="1:12" x14ac:dyDescent="0.25">
      <c r="A15" s="82">
        <v>400</v>
      </c>
      <c r="B15" s="82">
        <v>5</v>
      </c>
      <c r="C15" s="83">
        <f t="shared" si="0"/>
        <v>2000</v>
      </c>
    </row>
    <row r="16" spans="1:12" x14ac:dyDescent="0.25">
      <c r="A16" s="82">
        <v>300</v>
      </c>
      <c r="B16" s="82">
        <v>6</v>
      </c>
      <c r="C16" s="83">
        <f t="shared" si="0"/>
        <v>1800</v>
      </c>
    </row>
    <row r="17" spans="1:9" x14ac:dyDescent="0.25">
      <c r="A17" s="82">
        <v>350</v>
      </c>
      <c r="B17" s="82">
        <v>5</v>
      </c>
      <c r="C17" s="83">
        <f t="shared" si="0"/>
        <v>1750</v>
      </c>
    </row>
    <row r="18" spans="1:9" x14ac:dyDescent="0.25">
      <c r="A18" s="82">
        <v>400</v>
      </c>
      <c r="B18" s="82">
        <v>6</v>
      </c>
      <c r="C18" s="83">
        <f t="shared" si="0"/>
        <v>2400</v>
      </c>
    </row>
    <row r="19" spans="1:9" x14ac:dyDescent="0.25">
      <c r="A19" s="82">
        <v>500</v>
      </c>
      <c r="B19" s="82">
        <v>5</v>
      </c>
      <c r="C19" s="83">
        <f t="shared" si="0"/>
        <v>2500</v>
      </c>
    </row>
    <row r="20" spans="1:9" x14ac:dyDescent="0.25">
      <c r="A20" s="82">
        <v>250</v>
      </c>
      <c r="B20" s="82">
        <v>6</v>
      </c>
      <c r="C20" s="83">
        <f t="shared" si="0"/>
        <v>1500</v>
      </c>
    </row>
    <row r="22" spans="1:9" ht="18.75" x14ac:dyDescent="0.3">
      <c r="A22" s="84" t="s">
        <v>83</v>
      </c>
      <c r="B22" s="84"/>
      <c r="C22" s="84">
        <f>C13+C15+C17+C19</f>
        <v>8500</v>
      </c>
      <c r="D22" s="81"/>
      <c r="E22" s="81"/>
      <c r="F22" s="81"/>
      <c r="G22" s="81"/>
    </row>
    <row r="23" spans="1:9" ht="18.75" x14ac:dyDescent="0.3">
      <c r="A23" s="84"/>
      <c r="B23" s="84"/>
      <c r="C23" s="84"/>
      <c r="D23" s="81"/>
      <c r="E23" s="81"/>
      <c r="F23" s="81"/>
      <c r="G23" s="81"/>
    </row>
    <row r="24" spans="1:9" ht="18.75" x14ac:dyDescent="0.3">
      <c r="A24" s="84" t="s">
        <v>84</v>
      </c>
      <c r="B24" s="84"/>
      <c r="C24" s="84">
        <f>C14+C16+C18+C20</f>
        <v>7800</v>
      </c>
      <c r="D24" s="81"/>
      <c r="E24" s="81"/>
      <c r="F24" s="81"/>
      <c r="G24" s="81"/>
    </row>
    <row r="25" spans="1:9" x14ac:dyDescent="0.25">
      <c r="A25" s="81"/>
      <c r="B25" s="81"/>
      <c r="C25" s="81"/>
      <c r="D25" s="81"/>
      <c r="E25" s="81"/>
      <c r="F25" s="81"/>
      <c r="G25" s="81"/>
    </row>
    <row r="26" spans="1:9" ht="21" x14ac:dyDescent="0.35">
      <c r="A26" s="85" t="s">
        <v>85</v>
      </c>
      <c r="B26" s="81"/>
      <c r="C26" s="81"/>
      <c r="D26" s="81"/>
      <c r="E26" s="81"/>
      <c r="F26" s="81"/>
      <c r="G26" s="81"/>
    </row>
    <row r="27" spans="1:9" x14ac:dyDescent="0.25">
      <c r="A27" s="81"/>
      <c r="B27" s="81"/>
      <c r="C27" s="81"/>
      <c r="D27" s="81"/>
      <c r="E27" s="81"/>
      <c r="F27" s="81"/>
      <c r="G27" s="81"/>
    </row>
    <row r="28" spans="1:9" ht="15.75" x14ac:dyDescent="0.25">
      <c r="A28" s="86" t="s">
        <v>86</v>
      </c>
      <c r="B28" s="86"/>
      <c r="C28" s="86"/>
      <c r="D28" s="86" t="s">
        <v>87</v>
      </c>
      <c r="E28" s="86"/>
      <c r="F28" s="86"/>
      <c r="G28" s="86"/>
      <c r="H28" s="23"/>
      <c r="I28" s="23"/>
    </row>
    <row r="29" spans="1:9" ht="15.75" x14ac:dyDescent="0.25">
      <c r="A29" s="86"/>
      <c r="B29" s="86"/>
      <c r="C29" s="86"/>
      <c r="D29" s="86"/>
      <c r="E29" s="86"/>
      <c r="F29" s="86"/>
      <c r="G29" s="86"/>
      <c r="H29" s="23"/>
      <c r="I29" s="23"/>
    </row>
    <row r="30" spans="1:9" ht="15.75" x14ac:dyDescent="0.25">
      <c r="A30" s="86" t="s">
        <v>45</v>
      </c>
      <c r="B30" s="86"/>
      <c r="C30" s="86"/>
      <c r="D30" s="86"/>
      <c r="E30" s="86"/>
      <c r="F30" s="86"/>
      <c r="G30" s="86"/>
      <c r="H30" s="23"/>
      <c r="I30" s="23"/>
    </row>
    <row r="31" spans="1:9" ht="15.75" x14ac:dyDescent="0.25">
      <c r="A31" s="86"/>
      <c r="B31" s="86"/>
      <c r="C31" s="86"/>
      <c r="D31" s="86"/>
      <c r="E31" s="86"/>
      <c r="F31" s="86"/>
      <c r="G31" s="86"/>
      <c r="H31" s="23"/>
      <c r="I31" s="23"/>
    </row>
    <row r="32" spans="1:9" ht="15.75" x14ac:dyDescent="0.25">
      <c r="A32" s="86" t="s">
        <v>86</v>
      </c>
      <c r="B32" s="86"/>
      <c r="C32" s="86"/>
      <c r="D32" s="86" t="s">
        <v>88</v>
      </c>
      <c r="E32" s="86"/>
      <c r="F32" s="87">
        <f>(8500-5700)/8500</f>
        <v>0.32941176470588235</v>
      </c>
      <c r="G32" s="86"/>
      <c r="H32" s="23"/>
      <c r="I32" s="23"/>
    </row>
    <row r="33" spans="1:9" ht="15.75" x14ac:dyDescent="0.25">
      <c r="A33" s="86"/>
      <c r="B33" s="86"/>
      <c r="C33" s="86"/>
      <c r="D33" s="86"/>
      <c r="E33" s="86"/>
      <c r="F33" s="86"/>
      <c r="G33" s="86"/>
      <c r="H33" s="23"/>
      <c r="I33" s="23"/>
    </row>
    <row r="34" spans="1:9" ht="15.75" x14ac:dyDescent="0.25">
      <c r="A34" s="86" t="s">
        <v>51</v>
      </c>
      <c r="B34" s="86"/>
      <c r="C34" s="86"/>
      <c r="D34" s="86"/>
      <c r="E34" s="86"/>
      <c r="F34" s="86"/>
      <c r="G34" s="86"/>
      <c r="H34" s="23"/>
      <c r="I34" s="23"/>
    </row>
    <row r="35" spans="1:9" ht="15.75" x14ac:dyDescent="0.25">
      <c r="A35" s="86"/>
      <c r="B35" s="86"/>
      <c r="C35" s="86"/>
      <c r="D35" s="86"/>
      <c r="E35" s="86"/>
      <c r="F35" s="86"/>
      <c r="G35" s="86"/>
      <c r="H35" s="23"/>
      <c r="I35" s="23"/>
    </row>
    <row r="36" spans="1:9" ht="15.75" x14ac:dyDescent="0.25">
      <c r="A36" s="86" t="s">
        <v>86</v>
      </c>
      <c r="B36" s="86"/>
      <c r="C36" s="86"/>
      <c r="D36" s="86" t="s">
        <v>89</v>
      </c>
      <c r="E36" s="86"/>
      <c r="F36" s="87">
        <f>(7800-5400)/7800</f>
        <v>0.30769230769230771</v>
      </c>
      <c r="G36" s="86"/>
      <c r="H36" s="23"/>
      <c r="I36" s="23"/>
    </row>
    <row r="37" spans="1:9" ht="15.75" x14ac:dyDescent="0.25">
      <c r="A37" s="23"/>
      <c r="B37" s="23"/>
      <c r="C37" s="23"/>
      <c r="D37" s="23"/>
      <c r="E37" s="23"/>
      <c r="F37" s="23"/>
      <c r="G37" s="23"/>
      <c r="H37" s="23"/>
      <c r="I37" s="2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M14" sqref="M14"/>
    </sheetView>
  </sheetViews>
  <sheetFormatPr defaultRowHeight="15" x14ac:dyDescent="0.25"/>
  <cols>
    <col min="1" max="1" width="12.140625" style="16" customWidth="1"/>
    <col min="2" max="2" width="14.140625" style="16" customWidth="1"/>
    <col min="3" max="3" width="10.42578125" style="16" customWidth="1"/>
    <col min="4" max="16384" width="9.140625" style="16"/>
  </cols>
  <sheetData>
    <row r="1" spans="1:21" x14ac:dyDescent="0.25">
      <c r="A1" s="119"/>
      <c r="B1" s="119"/>
      <c r="C1" s="119"/>
      <c r="D1" s="119"/>
      <c r="I1" s="119"/>
      <c r="J1" s="119"/>
      <c r="K1" s="119"/>
      <c r="L1" s="119"/>
      <c r="M1" s="119"/>
      <c r="N1" s="119"/>
      <c r="O1" s="119"/>
      <c r="P1" s="119"/>
    </row>
    <row r="2" spans="1:21" ht="23.25" x14ac:dyDescent="0.35">
      <c r="A2" s="52" t="s">
        <v>90</v>
      </c>
      <c r="B2" s="119"/>
      <c r="C2" s="119"/>
      <c r="D2" s="119"/>
      <c r="I2" s="28" t="s">
        <v>98</v>
      </c>
      <c r="J2" s="122"/>
      <c r="K2" s="119"/>
      <c r="L2" s="119"/>
      <c r="M2" s="119"/>
      <c r="N2" s="119"/>
      <c r="O2" s="119"/>
      <c r="P2" s="119"/>
    </row>
    <row r="4" spans="1:21" ht="18.75" x14ac:dyDescent="0.3">
      <c r="A4" s="116" t="s">
        <v>91</v>
      </c>
      <c r="B4" s="116"/>
      <c r="C4" s="116"/>
      <c r="D4" s="64"/>
      <c r="I4" s="116" t="s">
        <v>99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x14ac:dyDescent="0.25"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spans="1:21" ht="21" x14ac:dyDescent="0.3">
      <c r="A6" s="15" t="s">
        <v>45</v>
      </c>
      <c r="B6" s="15"/>
      <c r="C6" s="15"/>
      <c r="D6" s="15"/>
      <c r="E6" s="15"/>
      <c r="I6" s="121" t="s">
        <v>100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 ht="18.75" x14ac:dyDescent="0.3">
      <c r="A7" s="17"/>
      <c r="B7" s="15"/>
      <c r="C7" s="15"/>
      <c r="D7" s="15"/>
      <c r="E7" s="15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 ht="18.75" x14ac:dyDescent="0.3">
      <c r="A8" s="118" t="s">
        <v>92</v>
      </c>
      <c r="B8" s="96"/>
      <c r="C8" s="96"/>
      <c r="D8" s="96"/>
      <c r="E8" s="96"/>
      <c r="F8" s="120"/>
      <c r="I8" s="116" t="s">
        <v>101</v>
      </c>
      <c r="J8" s="116"/>
      <c r="K8" s="116"/>
      <c r="L8" s="116"/>
      <c r="M8" s="116"/>
      <c r="N8" s="116"/>
      <c r="O8" s="64"/>
      <c r="P8" s="64"/>
      <c r="Q8" s="64"/>
      <c r="R8" s="64"/>
      <c r="S8" s="64"/>
      <c r="T8" s="64"/>
      <c r="U8" s="64"/>
    </row>
    <row r="9" spans="1:21" ht="18.75" x14ac:dyDescent="0.3">
      <c r="A9" s="118" t="s">
        <v>93</v>
      </c>
      <c r="B9" s="96"/>
      <c r="C9" s="96"/>
      <c r="D9" s="96"/>
      <c r="E9" s="96"/>
      <c r="F9" s="120"/>
      <c r="I9" s="123"/>
      <c r="J9" s="116"/>
      <c r="K9" s="116"/>
      <c r="L9" s="116"/>
      <c r="M9" s="116"/>
      <c r="N9" s="116"/>
      <c r="O9" s="64"/>
      <c r="P9" s="64"/>
      <c r="Q9" s="64"/>
      <c r="R9" s="64"/>
      <c r="S9" s="64"/>
      <c r="T9" s="64"/>
      <c r="U9" s="64"/>
    </row>
    <row r="10" spans="1:21" ht="18.75" x14ac:dyDescent="0.3">
      <c r="A10" s="118" t="s">
        <v>94</v>
      </c>
      <c r="B10" s="96"/>
      <c r="C10" s="96"/>
      <c r="D10" s="96"/>
      <c r="E10" s="96"/>
      <c r="F10" s="120"/>
      <c r="I10" s="123" t="s">
        <v>102</v>
      </c>
      <c r="J10" s="116"/>
      <c r="K10" s="116"/>
      <c r="L10" s="116"/>
      <c r="M10" s="116"/>
      <c r="N10" s="116"/>
      <c r="O10" s="64"/>
      <c r="P10" s="64"/>
      <c r="Q10" s="64"/>
      <c r="R10" s="64"/>
      <c r="S10" s="64"/>
      <c r="T10" s="64"/>
      <c r="U10" s="64"/>
    </row>
    <row r="11" spans="1:21" ht="18.75" x14ac:dyDescent="0.3">
      <c r="A11" s="15"/>
      <c r="B11" s="15"/>
      <c r="C11" s="15"/>
      <c r="D11" s="15"/>
      <c r="E11" s="15"/>
      <c r="I11" s="123" t="s">
        <v>103</v>
      </c>
      <c r="J11" s="116"/>
      <c r="K11" s="116"/>
      <c r="L11" s="116"/>
      <c r="M11" s="116"/>
      <c r="N11" s="116"/>
      <c r="O11" s="64"/>
      <c r="P11" s="64"/>
      <c r="Q11" s="64"/>
      <c r="R11" s="64"/>
      <c r="S11" s="64"/>
      <c r="T11" s="64"/>
      <c r="U11" s="64"/>
    </row>
    <row r="12" spans="1:21" x14ac:dyDescent="0.25"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</row>
    <row r="13" spans="1:21" ht="18.75" x14ac:dyDescent="0.3">
      <c r="A13" s="15" t="s">
        <v>51</v>
      </c>
      <c r="B13" s="15"/>
    </row>
    <row r="14" spans="1:21" ht="18.75" x14ac:dyDescent="0.3">
      <c r="C14" s="15"/>
      <c r="D14" s="15"/>
    </row>
    <row r="15" spans="1:21" ht="18.75" x14ac:dyDescent="0.3">
      <c r="A15" s="118" t="s">
        <v>95</v>
      </c>
      <c r="B15" s="96"/>
      <c r="C15" s="96"/>
      <c r="D15" s="96"/>
      <c r="E15" s="120"/>
      <c r="F15" s="120"/>
    </row>
    <row r="16" spans="1:21" ht="18.75" x14ac:dyDescent="0.3">
      <c r="A16" s="118" t="s">
        <v>96</v>
      </c>
      <c r="B16" s="96"/>
      <c r="C16" s="96"/>
      <c r="D16" s="96"/>
      <c r="E16" s="120"/>
      <c r="F16" s="120"/>
    </row>
    <row r="17" spans="1:6" ht="18.75" x14ac:dyDescent="0.3">
      <c r="A17" s="118" t="s">
        <v>97</v>
      </c>
      <c r="B17" s="96"/>
      <c r="C17" s="96"/>
      <c r="D17" s="96"/>
      <c r="E17" s="120"/>
      <c r="F17" s="120"/>
    </row>
    <row r="19" spans="1:6" ht="18.75" x14ac:dyDescent="0.3">
      <c r="A19" s="15"/>
      <c r="B19" s="15"/>
      <c r="C19" s="15"/>
      <c r="D1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G11" sqref="G11"/>
    </sheetView>
  </sheetViews>
  <sheetFormatPr defaultRowHeight="15" x14ac:dyDescent="0.25"/>
  <cols>
    <col min="1" max="8" width="9.140625" style="16"/>
    <col min="9" max="9" width="15.28515625" style="16" customWidth="1"/>
    <col min="10" max="10" width="13.5703125" style="16" customWidth="1"/>
    <col min="11" max="11" width="17.28515625" style="16" customWidth="1"/>
    <col min="12" max="12" width="21.5703125" style="16" bestFit="1" customWidth="1"/>
    <col min="13" max="16384" width="9.140625" style="16"/>
  </cols>
  <sheetData>
    <row r="2" spans="1:12" ht="26.25" x14ac:dyDescent="0.4">
      <c r="A2" s="89" t="s">
        <v>104</v>
      </c>
      <c r="B2" s="90"/>
      <c r="C2" s="90"/>
      <c r="D2" s="90"/>
      <c r="E2" s="90"/>
      <c r="F2" s="90"/>
      <c r="I2" s="99" t="s">
        <v>1</v>
      </c>
      <c r="J2" s="99" t="s">
        <v>2</v>
      </c>
      <c r="K2" s="99" t="s">
        <v>3</v>
      </c>
      <c r="L2" s="99" t="s">
        <v>4</v>
      </c>
    </row>
    <row r="3" spans="1:12" x14ac:dyDescent="0.25">
      <c r="A3" s="90"/>
      <c r="B3" s="90"/>
      <c r="C3" s="90"/>
      <c r="D3" s="90"/>
      <c r="E3" s="90"/>
      <c r="F3" s="90"/>
      <c r="I3" s="113">
        <v>44927</v>
      </c>
      <c r="J3" s="99" t="s">
        <v>5</v>
      </c>
      <c r="K3" s="99">
        <v>500</v>
      </c>
      <c r="L3" s="99">
        <v>1500</v>
      </c>
    </row>
    <row r="4" spans="1:12" ht="18.75" x14ac:dyDescent="0.3">
      <c r="A4" s="88" t="s">
        <v>105</v>
      </c>
      <c r="B4" s="91"/>
      <c r="C4" s="91"/>
      <c r="D4" s="91"/>
      <c r="E4" s="91"/>
      <c r="F4" s="114"/>
      <c r="I4" s="113">
        <v>44927</v>
      </c>
      <c r="J4" s="99" t="s">
        <v>6</v>
      </c>
      <c r="K4" s="99">
        <v>300</v>
      </c>
      <c r="L4" s="99">
        <v>1200</v>
      </c>
    </row>
    <row r="5" spans="1:12" ht="18.75" x14ac:dyDescent="0.3">
      <c r="A5" s="15"/>
      <c r="B5" s="15"/>
      <c r="C5" s="15"/>
      <c r="D5" s="15"/>
      <c r="E5" s="15"/>
      <c r="I5" s="113">
        <v>44928</v>
      </c>
      <c r="J5" s="99" t="s">
        <v>5</v>
      </c>
      <c r="K5" s="99">
        <v>450</v>
      </c>
      <c r="L5" s="99">
        <v>1350</v>
      </c>
    </row>
    <row r="6" spans="1:12" ht="18.75" x14ac:dyDescent="0.3">
      <c r="A6" s="92" t="s">
        <v>106</v>
      </c>
      <c r="B6" s="92"/>
      <c r="C6" s="92"/>
      <c r="D6" s="92"/>
      <c r="E6" s="92"/>
      <c r="F6" s="93"/>
      <c r="I6" s="113">
        <v>44928</v>
      </c>
      <c r="J6" s="99" t="s">
        <v>6</v>
      </c>
      <c r="K6" s="99">
        <v>350</v>
      </c>
      <c r="L6" s="99">
        <v>1400</v>
      </c>
    </row>
    <row r="7" spans="1:12" ht="18.75" x14ac:dyDescent="0.3">
      <c r="A7" s="17"/>
      <c r="B7" s="15"/>
      <c r="C7" s="15"/>
      <c r="D7" s="15"/>
      <c r="E7" s="15"/>
      <c r="I7" s="113">
        <v>44929</v>
      </c>
      <c r="J7" s="99" t="s">
        <v>5</v>
      </c>
      <c r="K7" s="99">
        <v>400</v>
      </c>
      <c r="L7" s="99">
        <v>1200</v>
      </c>
    </row>
    <row r="8" spans="1:12" ht="18.75" x14ac:dyDescent="0.3">
      <c r="A8" s="94" t="s">
        <v>107</v>
      </c>
      <c r="B8" s="95"/>
      <c r="C8" s="95"/>
      <c r="I8" s="113">
        <v>44929</v>
      </c>
      <c r="J8" s="99" t="s">
        <v>6</v>
      </c>
      <c r="K8" s="99">
        <v>400</v>
      </c>
      <c r="L8" s="99">
        <v>1600</v>
      </c>
    </row>
    <row r="9" spans="1:12" ht="18.75" x14ac:dyDescent="0.3">
      <c r="A9" s="94" t="s">
        <v>108</v>
      </c>
      <c r="B9" s="95"/>
      <c r="C9" s="95"/>
      <c r="I9" s="113">
        <v>44930</v>
      </c>
      <c r="J9" s="99" t="s">
        <v>5</v>
      </c>
      <c r="K9" s="99">
        <v>550</v>
      </c>
      <c r="L9" s="99">
        <v>1650</v>
      </c>
    </row>
    <row r="10" spans="1:12" x14ac:dyDescent="0.25">
      <c r="I10" s="113">
        <v>44930</v>
      </c>
      <c r="J10" s="99" t="s">
        <v>6</v>
      </c>
      <c r="K10" s="99">
        <v>300</v>
      </c>
      <c r="L10" s="99">
        <v>1200</v>
      </c>
    </row>
    <row r="11" spans="1:12" ht="18.75" x14ac:dyDescent="0.3">
      <c r="A11" s="15" t="s">
        <v>109</v>
      </c>
      <c r="B11" s="15"/>
      <c r="C11" s="15"/>
    </row>
    <row r="12" spans="1:12" ht="18.75" x14ac:dyDescent="0.3">
      <c r="A12" s="15"/>
      <c r="B12" s="15"/>
      <c r="C12" s="15"/>
    </row>
    <row r="13" spans="1:12" ht="18.75" x14ac:dyDescent="0.3">
      <c r="A13" s="97" t="s">
        <v>110</v>
      </c>
      <c r="B13" s="97"/>
      <c r="C13" s="97"/>
    </row>
    <row r="14" spans="1:12" ht="18.75" x14ac:dyDescent="0.3">
      <c r="A14" s="97" t="s">
        <v>111</v>
      </c>
      <c r="B14" s="97"/>
      <c r="C14" s="97"/>
    </row>
    <row r="17" spans="1:6" ht="21" x14ac:dyDescent="0.35">
      <c r="A17" s="18" t="s">
        <v>112</v>
      </c>
      <c r="B17" s="115"/>
      <c r="C17" s="115"/>
      <c r="D17" s="115"/>
      <c r="E17" s="115"/>
    </row>
    <row r="18" spans="1:6" ht="18.75" x14ac:dyDescent="0.3">
      <c r="A18" s="15"/>
      <c r="B18" s="15"/>
      <c r="C18" s="15"/>
      <c r="D18" s="15"/>
      <c r="E18" s="15"/>
    </row>
    <row r="19" spans="1:6" ht="18.75" x14ac:dyDescent="0.3">
      <c r="A19" s="10" t="s">
        <v>113</v>
      </c>
      <c r="B19" s="10"/>
      <c r="C19" s="10"/>
      <c r="D19" s="10"/>
      <c r="E19" s="10"/>
      <c r="F19" s="65"/>
    </row>
    <row r="20" spans="1:6" ht="18.75" x14ac:dyDescent="0.3">
      <c r="A20" s="98"/>
      <c r="B20" s="10"/>
      <c r="C20" s="10"/>
      <c r="D20" s="10"/>
      <c r="E20" s="10"/>
      <c r="F20" s="65"/>
    </row>
    <row r="21" spans="1:6" ht="18.75" x14ac:dyDescent="0.3">
      <c r="A21" s="98" t="s">
        <v>114</v>
      </c>
      <c r="B21" s="10"/>
      <c r="C21" s="10"/>
      <c r="D21" s="10"/>
      <c r="E21" s="10"/>
      <c r="F21" s="65"/>
    </row>
    <row r="22" spans="1:6" ht="18.75" x14ac:dyDescent="0.3">
      <c r="A22" s="98" t="s">
        <v>115</v>
      </c>
      <c r="B22" s="10"/>
      <c r="C22" s="10"/>
      <c r="D22" s="10"/>
      <c r="E22" s="10"/>
      <c r="F22" s="65"/>
    </row>
    <row r="23" spans="1:6" ht="18.75" x14ac:dyDescent="0.3">
      <c r="A23" s="98" t="s">
        <v>116</v>
      </c>
      <c r="B23" s="10"/>
      <c r="C23" s="10"/>
      <c r="D23" s="10"/>
      <c r="E23" s="10"/>
      <c r="F23" s="65"/>
    </row>
    <row r="24" spans="1:6" ht="18.75" x14ac:dyDescent="0.3">
      <c r="A24" s="98" t="s">
        <v>117</v>
      </c>
      <c r="B24" s="10"/>
      <c r="C24" s="10"/>
      <c r="D24" s="10"/>
      <c r="E24" s="10"/>
      <c r="F24" s="65"/>
    </row>
    <row r="25" spans="1:6" x14ac:dyDescent="0.25">
      <c r="A25" s="65"/>
      <c r="B25" s="65"/>
      <c r="C25" s="65"/>
      <c r="D25" s="65"/>
      <c r="E25" s="65"/>
      <c r="F25" s="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Production Data </vt:lpstr>
      <vt:lpstr>Inventory Data </vt:lpstr>
      <vt:lpstr>Sales Data </vt:lpstr>
      <vt:lpstr>Operations Managementsimulation</vt:lpstr>
      <vt:lpstr>Production Analysis </vt:lpstr>
      <vt:lpstr> Inventory Management</vt:lpstr>
      <vt:lpstr> Sales Performance</vt:lpstr>
      <vt:lpstr>Demand and Supply Matching</vt:lpstr>
      <vt:lpstr>Cost Analysis</vt:lpstr>
      <vt:lpstr>Efficiency and performance met.</vt:lpstr>
      <vt:lpstr>Scenario Analysis</vt:lpstr>
      <vt:lpstr>Visualization 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JHA</dc:creator>
  <cp:lastModifiedBy>AMOL JHA</cp:lastModifiedBy>
  <dcterms:created xsi:type="dcterms:W3CDTF">2024-08-07T17:15:10Z</dcterms:created>
  <dcterms:modified xsi:type="dcterms:W3CDTF">2024-08-15T09:16:23Z</dcterms:modified>
</cp:coreProperties>
</file>