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lj\AppData\Roaming\Microsoft\Windows\Network Shortcuts\"/>
    </mc:Choice>
  </mc:AlternateContent>
  <bookViews>
    <workbookView xWindow="0" yWindow="0" windowWidth="20490" windowHeight="8925" firstSheet="5" activeTab="8"/>
  </bookViews>
  <sheets>
    <sheet name="Revenue and Expenses Data" sheetId="1" r:id="rId1"/>
    <sheet name="Balance Sheet Data " sheetId="2" r:id="rId2"/>
    <sheet name="Cash Flow Data" sheetId="3" r:id="rId3"/>
    <sheet name="Financial Analysis Dataset" sheetId="4" r:id="rId4"/>
    <sheet name="Revenue and Profit Trends" sheetId="5" r:id="rId5"/>
    <sheet name="Profit Margins" sheetId="6" r:id="rId6"/>
    <sheet name="Financial Ratios " sheetId="7" r:id="rId7"/>
    <sheet name="Cash Flow Analysis " sheetId="8" r:id="rId8"/>
    <sheet name="Visualization 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8" l="1"/>
  <c r="G17" i="8"/>
  <c r="G18" i="8"/>
  <c r="G19" i="8"/>
  <c r="G20" i="8"/>
  <c r="G21" i="8"/>
  <c r="G22" i="8"/>
  <c r="G23" i="8"/>
  <c r="L15" i="7"/>
  <c r="L16" i="7"/>
  <c r="L17" i="7"/>
  <c r="L18" i="7"/>
  <c r="L19" i="7"/>
  <c r="L20" i="7"/>
  <c r="L21" i="7"/>
  <c r="L22" i="7"/>
  <c r="E16" i="7"/>
  <c r="E17" i="7"/>
  <c r="E18" i="7"/>
  <c r="E19" i="7"/>
  <c r="E20" i="7"/>
  <c r="E21" i="7"/>
  <c r="E22" i="7"/>
  <c r="E15" i="7"/>
  <c r="Q38" i="6" l="1"/>
  <c r="Q37" i="6"/>
  <c r="Q36" i="6"/>
  <c r="Q32" i="6"/>
  <c r="Q31" i="6"/>
  <c r="Q30" i="6"/>
  <c r="Q26" i="6"/>
  <c r="Q25" i="6"/>
  <c r="Q24" i="6"/>
  <c r="Q19" i="6"/>
  <c r="Q18" i="6"/>
  <c r="Q17" i="6"/>
  <c r="G38" i="6"/>
  <c r="G37" i="6"/>
  <c r="G36" i="6"/>
  <c r="G32" i="6"/>
  <c r="G31" i="6"/>
  <c r="G30" i="6"/>
  <c r="G26" i="6"/>
  <c r="G25" i="6"/>
  <c r="G24" i="6"/>
  <c r="G20" i="6"/>
  <c r="G19" i="6"/>
  <c r="G18" i="6"/>
  <c r="J20" i="5"/>
  <c r="K21" i="5" s="1"/>
  <c r="F20" i="5"/>
  <c r="G21" i="5" s="1"/>
  <c r="B20" i="5"/>
  <c r="C21" i="5" s="1"/>
  <c r="F13" i="5"/>
  <c r="G14" i="5" s="1"/>
  <c r="J13" i="5"/>
  <c r="K14" i="5" s="1"/>
  <c r="B13" i="5" l="1"/>
  <c r="C14" i="5" s="1"/>
</calcChain>
</file>

<file path=xl/sharedStrings.xml><?xml version="1.0" encoding="utf-8"?>
<sst xmlns="http://schemas.openxmlformats.org/spreadsheetml/2006/main" count="287" uniqueCount="97">
  <si>
    <t>Quarter</t>
  </si>
  <si>
    <t>Year</t>
  </si>
  <si>
    <t>Revenue ($)</t>
  </si>
  <si>
    <t>COGS ($)</t>
  </si>
  <si>
    <t>Operating Expenses ($)</t>
  </si>
  <si>
    <t>Net Income ($)</t>
  </si>
  <si>
    <t>Q1</t>
  </si>
  <si>
    <t>Q2</t>
  </si>
  <si>
    <t>Q3</t>
  </si>
  <si>
    <t>Q4</t>
  </si>
  <si>
    <t>Total Assets ($)</t>
  </si>
  <si>
    <t>Total Liabilities ($)</t>
  </si>
  <si>
    <t>Shareholder Equity ($)</t>
  </si>
  <si>
    <t>Balance Sheet Data</t>
  </si>
  <si>
    <t>Revenue and Expenses Data</t>
  </si>
  <si>
    <t>Operating Cash Flow ($)</t>
  </si>
  <si>
    <t>Investing Cash Flow ($)</t>
  </si>
  <si>
    <t>Financing Cash Flow ($)</t>
  </si>
  <si>
    <t>Cash Flow Data</t>
  </si>
  <si>
    <t>Financial Analysis Dataset</t>
  </si>
  <si>
    <t>Revenue and Profit Trends</t>
  </si>
  <si>
    <t>Profit Margins</t>
  </si>
  <si>
    <t>Financial Ratios</t>
  </si>
  <si>
    <t>Cash Flow Analysis</t>
  </si>
  <si>
    <t>Visualization</t>
  </si>
  <si>
    <t>Calculate gross profit margin, operating profit margin, and net profit margin for each quarter.</t>
  </si>
  <si>
    <t>Examine the cash flow from operating, investing, and financing activities to understand the cash position.</t>
  </si>
  <si>
    <t>Create visualizations to represent the financial data and trends over the quarters.</t>
  </si>
  <si>
    <t>Change=Value in Current Quarter−Value in Previous Quarter</t>
  </si>
  <si>
    <t xml:space="preserve">Change </t>
  </si>
  <si>
    <t>Percentage Change</t>
  </si>
  <si>
    <t xml:space="preserve">change </t>
  </si>
  <si>
    <t>Observations:</t>
  </si>
  <si>
    <r>
      <t>Q1 to Q2:</t>
    </r>
    <r>
      <rPr>
        <sz val="11"/>
        <color theme="1"/>
        <rFont val="Calibri"/>
        <family val="2"/>
        <scheme val="minor"/>
      </rPr>
      <t xml:space="preserve"> Increase of $100,000</t>
    </r>
  </si>
  <si>
    <r>
      <t>Q2 to Q3:</t>
    </r>
    <r>
      <rPr>
        <sz val="11"/>
        <color theme="1"/>
        <rFont val="Calibri"/>
        <family val="2"/>
        <scheme val="minor"/>
      </rPr>
      <t xml:space="preserve"> Increase of $200,000</t>
    </r>
  </si>
  <si>
    <r>
      <t>Q3 to Q4:</t>
    </r>
    <r>
      <rPr>
        <sz val="11"/>
        <color theme="1"/>
        <rFont val="Calibri"/>
        <family val="2"/>
        <scheme val="minor"/>
      </rPr>
      <t xml:space="preserve"> Increase of $200,000</t>
    </r>
  </si>
  <si>
    <r>
      <t>Q3 to Q4:</t>
    </r>
    <r>
      <rPr>
        <sz val="11"/>
        <color theme="1"/>
        <rFont val="Calibri"/>
        <family val="2"/>
        <scheme val="minor"/>
      </rPr>
      <t xml:space="preserve"> Increase of $100,000</t>
    </r>
  </si>
  <si>
    <r>
      <t>Q2 to Q3:</t>
    </r>
    <r>
      <rPr>
        <sz val="11"/>
        <color theme="1"/>
        <rFont val="Calibri"/>
        <family val="2"/>
        <scheme val="minor"/>
      </rPr>
      <t xml:space="preserve"> Increase of $100,000</t>
    </r>
  </si>
  <si>
    <t>COGS</t>
  </si>
  <si>
    <t>COGS (Cost of Goods Sold)</t>
  </si>
  <si>
    <t>Analyze the quarterly trends in revenue, COGS and net income.</t>
  </si>
  <si>
    <t>Trend: COGS has also been increasing each quarter, which aligns with the increase in revenue.</t>
  </si>
  <si>
    <t>Net Income</t>
  </si>
  <si>
    <t>Trend: Net income has shown consistent growth each quarter, indicating effective cost management and profitable operations despite increasing costs.</t>
  </si>
  <si>
    <t>Gross Profit Margin:</t>
  </si>
  <si>
    <t>Gross Profit Margin=</t>
  </si>
  <si>
    <t>Percentage Change=change/(Value in Previous Quarter​)×100</t>
  </si>
  <si>
    <t>(Revenue−COGS​)/Revenue×100</t>
  </si>
  <si>
    <t>Operating Profit Margin:</t>
  </si>
  <si>
    <t>Operating Profit Margin=(Revenue−COGS−Operating Expenses​)/Revenue×100</t>
  </si>
  <si>
    <t>Net Profit Margin:</t>
  </si>
  <si>
    <t>Net Profit Margin=(Net Income​)/Revenue×100</t>
  </si>
  <si>
    <t>Q1 2022</t>
  </si>
  <si>
    <t xml:space="preserve">Gross Profit Margin </t>
  </si>
  <si>
    <t>Operating Profit Margin</t>
  </si>
  <si>
    <t>Net Profit Margin</t>
  </si>
  <si>
    <t>Q2 2022</t>
  </si>
  <si>
    <t xml:space="preserve">Revenue </t>
  </si>
  <si>
    <t>Operating Expenses</t>
  </si>
  <si>
    <t xml:space="preserve">Net Income </t>
  </si>
  <si>
    <t>Q3 2022</t>
  </si>
  <si>
    <t>Q4 2022</t>
  </si>
  <si>
    <t>Q1 2023</t>
  </si>
  <si>
    <t>Q2 2023</t>
  </si>
  <si>
    <t>Q3 2023</t>
  </si>
  <si>
    <t>Q4 2023</t>
  </si>
  <si>
    <t>Gross Profit Margin</t>
  </si>
  <si>
    <t>Operating Profit Margin</t>
  </si>
  <si>
    <t>Net Profit Margin</t>
  </si>
  <si>
    <t>1. Debt-to-Equity Ratio</t>
  </si>
  <si>
    <t>Debt-to-Equity Ratio=  Total Liabilities/ Shareholder Equity​</t>
  </si>
  <si>
    <t>2. Return on Equity (ROE)</t>
  </si>
  <si>
    <t>ROE=  Net Income​/Shareholder Equity</t>
  </si>
  <si>
    <t>Debt-to-Equity Ratio</t>
  </si>
  <si>
    <t>ROE</t>
  </si>
  <si>
    <t>Compute key financial ratios like , debt-to-equity ratio, and return on equity (ROE)</t>
  </si>
  <si>
    <t>Operating Cash Flow</t>
  </si>
  <si>
    <t>Operating cash flow is a measure of the cash generated by a company’s regular business operations.</t>
  </si>
  <si>
    <t>Investing Cash Flow</t>
  </si>
  <si>
    <t>Investing cash flow indicates the cash spent on investments such as capital expenditures, acquisitions, or the purchase of marketable securities.</t>
  </si>
  <si>
    <t>Financing Cash Flow</t>
  </si>
  <si>
    <t>Financing cash flow shows the cash movements between the company and its owners or creditors, such as dividends, debt repayments, or new borrowings.</t>
  </si>
  <si>
    <t>Net Cash Flow ($)</t>
  </si>
  <si>
    <t>2. Total Assets, Total Liabilities, and Shareholder Equity Over Quarters</t>
  </si>
  <si>
    <r>
      <t>Revenue</t>
    </r>
    <r>
      <rPr>
        <sz val="14"/>
        <color theme="4" tint="-0.499984740745262"/>
        <rFont val="Calibri"/>
        <family val="2"/>
        <scheme val="minor"/>
      </rPr>
      <t xml:space="preserve"> shows a consistent upward trend, indicating growth in sales.</t>
    </r>
  </si>
  <si>
    <r>
      <t>COGS</t>
    </r>
    <r>
      <rPr>
        <sz val="14"/>
        <color theme="4" tint="-0.499984740745262"/>
        <rFont val="Calibri"/>
        <family val="2"/>
        <scheme val="minor"/>
      </rPr>
      <t xml:space="preserve"> (Cost of Goods Sold) also increases, reflecting higher costs associated with increased sales.</t>
    </r>
  </si>
  <si>
    <r>
      <t>Net Income</t>
    </r>
    <r>
      <rPr>
        <sz val="14"/>
        <color theme="4" tint="-0.499984740745262"/>
        <rFont val="Calibri"/>
        <family val="2"/>
        <scheme val="minor"/>
      </rPr>
      <t xml:space="preserve"> follows an upward trend, demonstrating improved profitability.</t>
    </r>
  </si>
  <si>
    <r>
      <t>Total Assets</t>
    </r>
    <r>
      <rPr>
        <sz val="14"/>
        <color theme="4" tint="-0.499984740745262"/>
        <rFont val="Calibri"/>
        <family val="2"/>
        <scheme val="minor"/>
      </rPr>
      <t xml:space="preserve"> increase consistently, showing the company's growth in asset base.</t>
    </r>
  </si>
  <si>
    <r>
      <t>Total Liabilities</t>
    </r>
    <r>
      <rPr>
        <sz val="14"/>
        <color theme="4" tint="-0.499984740745262"/>
        <rFont val="Calibri"/>
        <family val="2"/>
        <scheme val="minor"/>
      </rPr>
      <t xml:space="preserve"> rise steadily, indicating increased obligations.</t>
    </r>
  </si>
  <si>
    <r>
      <t>Shareholder Equity</t>
    </r>
    <r>
      <rPr>
        <sz val="14"/>
        <color theme="4" tint="-0.499984740745262"/>
        <rFont val="Calibri"/>
        <family val="2"/>
        <scheme val="minor"/>
      </rPr>
      <t xml:space="preserve"> grows, reflecting retained earnings and possibly new equity.</t>
    </r>
  </si>
  <si>
    <t>3. Operating, Investing, and Financing Cash Flow Over Quarters</t>
  </si>
  <si>
    <r>
      <t>Operating Cash Flow</t>
    </r>
    <r>
      <rPr>
        <sz val="14"/>
        <color theme="4" tint="-0.499984740745262"/>
        <rFont val="Calibri"/>
        <family val="2"/>
        <scheme val="minor"/>
      </rPr>
      <t xml:space="preserve"> shows a positive and increasing trend, highlighting strong cash generation from core activities.</t>
    </r>
  </si>
  <si>
    <r>
      <t>Investing Cash Flow</t>
    </r>
    <r>
      <rPr>
        <sz val="14"/>
        <color theme="4" tint="-0.499984740745262"/>
        <rFont val="Calibri"/>
        <family val="2"/>
        <scheme val="minor"/>
      </rPr>
      <t xml:space="preserve"> is negative and increasing, indicating higher investment activities over time.</t>
    </r>
  </si>
  <si>
    <r>
      <t>Financing Cash Flow</t>
    </r>
    <r>
      <rPr>
        <sz val="14"/>
        <color theme="4" tint="-0.499984740745262"/>
        <rFont val="Calibri"/>
        <family val="2"/>
        <scheme val="minor"/>
      </rPr>
      <t xml:space="preserve"> is positive, showing cash inflows from financing activities, with a gradual increase suggesting more financing activities.</t>
    </r>
  </si>
  <si>
    <t xml:space="preserve">COGS:  </t>
  </si>
  <si>
    <r>
      <t>Revenue</t>
    </r>
    <r>
      <rPr>
        <sz val="12"/>
        <color theme="1"/>
        <rFont val="Calibri"/>
        <family val="2"/>
        <scheme val="minor"/>
      </rPr>
      <t xml:space="preserve"> </t>
    </r>
  </si>
  <si>
    <t>1. Revenue, COGS, Net Income Over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</si>
</sst>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64" formatCode="0.0"/>
    <numFmt numFmtId="165" formatCode="_-[$$-409]* #,##0.00_ ;_-[$$-409]* \-#,##0.00\ ;_-[$$-409]* &quot;-&quot;??_ ;_-@_ 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0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4" fillId="3" borderId="0" xfId="0" applyFont="1" applyFill="1"/>
    <xf numFmtId="0" fontId="4" fillId="3" borderId="0" xfId="0" applyFont="1" applyFill="1" applyAlignment="1">
      <alignment vertical="center"/>
    </xf>
    <xf numFmtId="3" fontId="4" fillId="3" borderId="0" xfId="0" applyNumberFormat="1" applyFont="1" applyFill="1" applyAlignment="1">
      <alignment vertical="center"/>
    </xf>
    <xf numFmtId="0" fontId="3" fillId="3" borderId="0" xfId="0" applyFont="1" applyFill="1"/>
    <xf numFmtId="0" fontId="0" fillId="3" borderId="0" xfId="0" applyFill="1"/>
    <xf numFmtId="0" fontId="2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5" fillId="2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10" borderId="0" xfId="0" applyFont="1" applyFill="1"/>
    <xf numFmtId="0" fontId="7" fillId="10" borderId="0" xfId="0" applyFont="1" applyFill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4" borderId="0" xfId="0" applyFont="1" applyFill="1"/>
    <xf numFmtId="0" fontId="6" fillId="4" borderId="0" xfId="0" applyFont="1" applyFill="1"/>
    <xf numFmtId="0" fontId="8" fillId="0" borderId="0" xfId="0" applyFont="1"/>
    <xf numFmtId="0" fontId="8" fillId="2" borderId="0" xfId="0" applyFont="1" applyFill="1"/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10" fillId="2" borderId="0" xfId="0" applyFont="1" applyFill="1"/>
    <xf numFmtId="0" fontId="1" fillId="11" borderId="0" xfId="0" applyFont="1" applyFill="1"/>
    <xf numFmtId="0" fontId="6" fillId="11" borderId="0" xfId="0" applyFont="1" applyFill="1"/>
    <xf numFmtId="164" fontId="0" fillId="2" borderId="0" xfId="0" applyNumberFormat="1" applyFill="1"/>
    <xf numFmtId="0" fontId="1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165" fontId="0" fillId="6" borderId="1" xfId="0" applyNumberForma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165" fontId="0" fillId="6" borderId="1" xfId="1" applyNumberFormat="1" applyFont="1" applyFill="1" applyBorder="1" applyAlignment="1">
      <alignment horizontal="center" vertical="center"/>
    </xf>
    <xf numFmtId="0" fontId="17" fillId="2" borderId="0" xfId="0" applyFont="1" applyFill="1"/>
    <xf numFmtId="0" fontId="0" fillId="2" borderId="0" xfId="1" applyNumberFormat="1" applyFont="1" applyFill="1"/>
    <xf numFmtId="0" fontId="0" fillId="2" borderId="0" xfId="0" applyNumberFormat="1" applyFill="1"/>
    <xf numFmtId="0" fontId="14" fillId="0" borderId="0" xfId="0" applyFont="1"/>
    <xf numFmtId="0" fontId="18" fillId="0" borderId="2" xfId="0" applyFont="1" applyBorder="1"/>
    <xf numFmtId="0" fontId="18" fillId="2" borderId="2" xfId="0" applyFont="1" applyFill="1" applyBorder="1"/>
    <xf numFmtId="0" fontId="0" fillId="2" borderId="2" xfId="0" applyFill="1" applyBorder="1"/>
    <xf numFmtId="0" fontId="18" fillId="7" borderId="0" xfId="0" applyFont="1" applyFill="1" applyBorder="1"/>
    <xf numFmtId="2" fontId="0" fillId="9" borderId="1" xfId="0" applyNumberFormat="1" applyFill="1" applyBorder="1" applyAlignment="1">
      <alignment horizontal="center" vertical="center"/>
    </xf>
    <xf numFmtId="0" fontId="0" fillId="7" borderId="0" xfId="0" applyFill="1"/>
    <xf numFmtId="0" fontId="2" fillId="4" borderId="1" xfId="0" applyFont="1" applyFill="1" applyBorder="1" applyAlignment="1">
      <alignment horizontal="center" vertical="center"/>
    </xf>
    <xf numFmtId="0" fontId="0" fillId="14" borderId="0" xfId="0" applyFill="1"/>
    <xf numFmtId="10" fontId="0" fillId="9" borderId="1" xfId="0" applyNumberFormat="1" applyFill="1" applyBorder="1" applyAlignment="1">
      <alignment horizontal="center" vertical="center"/>
    </xf>
    <xf numFmtId="0" fontId="19" fillId="14" borderId="0" xfId="0" applyFont="1" applyFill="1" applyAlignment="1">
      <alignment vertical="center"/>
    </xf>
    <xf numFmtId="0" fontId="15" fillId="14" borderId="0" xfId="0" applyFont="1" applyFill="1"/>
    <xf numFmtId="0" fontId="11" fillId="0" borderId="0" xfId="0" applyFont="1"/>
    <xf numFmtId="0" fontId="0" fillId="6" borderId="1" xfId="0" applyFill="1" applyBorder="1" applyAlignment="1">
      <alignment vertical="center"/>
    </xf>
    <xf numFmtId="3" fontId="0" fillId="6" borderId="1" xfId="0" applyNumberFormat="1" applyFill="1" applyBorder="1" applyAlignment="1">
      <alignment vertical="center"/>
    </xf>
    <xf numFmtId="0" fontId="0" fillId="12" borderId="0" xfId="0" applyFill="1"/>
    <xf numFmtId="0" fontId="0" fillId="13" borderId="0" xfId="0" applyFill="1"/>
    <xf numFmtId="0" fontId="18" fillId="13" borderId="0" xfId="0" applyFont="1" applyFill="1" applyAlignment="1">
      <alignment vertical="center"/>
    </xf>
    <xf numFmtId="0" fontId="20" fillId="13" borderId="0" xfId="0" applyFont="1" applyFill="1"/>
    <xf numFmtId="0" fontId="21" fillId="2" borderId="0" xfId="0" applyFont="1" applyFill="1"/>
    <xf numFmtId="165" fontId="2" fillId="2" borderId="1" xfId="1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0" fontId="17" fillId="0" borderId="1" xfId="0" applyFont="1" applyBorder="1"/>
    <xf numFmtId="0" fontId="5" fillId="2" borderId="1" xfId="0" applyFont="1" applyFill="1" applyBorder="1"/>
    <xf numFmtId="0" fontId="17" fillId="2" borderId="1" xfId="0" applyFont="1" applyFill="1" applyBorder="1"/>
    <xf numFmtId="0" fontId="0" fillId="2" borderId="1" xfId="2" applyNumberFormat="1" applyFont="1" applyFill="1" applyBorder="1"/>
    <xf numFmtId="1" fontId="0" fillId="2" borderId="1" xfId="0" applyNumberFormat="1" applyFill="1" applyBorder="1"/>
    <xf numFmtId="0" fontId="13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9" fontId="0" fillId="2" borderId="1" xfId="0" applyNumberFormat="1" applyFill="1" applyBorder="1" applyAlignment="1">
      <alignment vertical="center"/>
    </xf>
    <xf numFmtId="10" fontId="0" fillId="2" borderId="1" xfId="0" applyNumberFormat="1" applyFill="1" applyBorder="1" applyAlignment="1">
      <alignment vertical="center"/>
    </xf>
    <xf numFmtId="0" fontId="16" fillId="2" borderId="1" xfId="0" applyNumberFormat="1" applyFont="1" applyFill="1" applyBorder="1" applyAlignment="1">
      <alignment horizontal="left" vertical="center" indent="1"/>
    </xf>
    <xf numFmtId="0" fontId="14" fillId="2" borderId="1" xfId="0" applyNumberFormat="1" applyFont="1" applyFill="1" applyBorder="1"/>
    <xf numFmtId="0" fontId="2" fillId="2" borderId="1" xfId="0" applyFont="1" applyFill="1" applyBorder="1"/>
    <xf numFmtId="0" fontId="0" fillId="2" borderId="1" xfId="1" applyNumberFormat="1" applyFont="1" applyFill="1" applyBorder="1"/>
    <xf numFmtId="0" fontId="0" fillId="2" borderId="1" xfId="0" applyNumberFormat="1" applyFill="1" applyBorder="1"/>
    <xf numFmtId="0" fontId="12" fillId="2" borderId="1" xfId="1" applyNumberFormat="1" applyFont="1" applyFill="1" applyBorder="1"/>
    <xf numFmtId="164" fontId="0" fillId="2" borderId="1" xfId="0" applyNumberFormat="1" applyFill="1" applyBorder="1"/>
    <xf numFmtId="0" fontId="3" fillId="2" borderId="0" xfId="0" applyFont="1" applyFill="1"/>
    <xf numFmtId="0" fontId="6" fillId="12" borderId="0" xfId="0" applyFont="1" applyFill="1"/>
    <xf numFmtId="0" fontId="7" fillId="12" borderId="0" xfId="0" applyFont="1" applyFill="1"/>
    <xf numFmtId="0" fontId="22" fillId="12" borderId="2" xfId="0" applyFont="1" applyFill="1" applyBorder="1"/>
    <xf numFmtId="0" fontId="23" fillId="12" borderId="2" xfId="0" applyFont="1" applyFill="1" applyBorder="1"/>
    <xf numFmtId="0" fontId="23" fillId="12" borderId="0" xfId="0" applyFont="1" applyFill="1"/>
    <xf numFmtId="0" fontId="3" fillId="12" borderId="0" xfId="0" applyFont="1" applyFill="1"/>
    <xf numFmtId="0" fontId="22" fillId="12" borderId="0" xfId="0" applyFont="1" applyFill="1"/>
    <xf numFmtId="0" fontId="15" fillId="12" borderId="0" xfId="0" applyFont="1" applyFill="1"/>
    <xf numFmtId="0" fontId="5" fillId="12" borderId="0" xfId="0" applyFont="1" applyFill="1"/>
    <xf numFmtId="0" fontId="11" fillId="2" borderId="0" xfId="0" applyFont="1" applyFill="1" applyAlignment="1">
      <alignment horizontal="left" vertical="center" inden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FF66"/>
      <color rgb="FF823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 and Expenses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and Expenses Data'!$C$4:$C$5</c:f>
              <c:strCache>
                <c:ptCount val="2"/>
                <c:pt idx="0">
                  <c:v>Revenue and Expenses Data</c:v>
                </c:pt>
                <c:pt idx="1">
                  <c:v>Year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and Expenses Data'!$B$6:$B$13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'Revenue and Expenses Data'!$C$6:$C$13</c:f>
              <c:numCache>
                <c:formatCode>General</c:formatCode>
                <c:ptCount val="8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'Revenue and Expenses Data'!$D$4:$D$5</c:f>
              <c:strCache>
                <c:ptCount val="2"/>
                <c:pt idx="0">
                  <c:v>Revenue and Expenses Data</c:v>
                </c:pt>
                <c:pt idx="1">
                  <c:v>Revenue ($)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and Expenses Data'!$B$6:$B$13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'Revenue and Expenses Data'!$D$6:$D$13</c:f>
              <c:numCache>
                <c:formatCode>#,##0</c:formatCode>
                <c:ptCount val="8"/>
                <c:pt idx="0">
                  <c:v>1200000</c:v>
                </c:pt>
                <c:pt idx="1">
                  <c:v>1300000</c:v>
                </c:pt>
                <c:pt idx="2">
                  <c:v>1500000</c:v>
                </c:pt>
                <c:pt idx="3">
                  <c:v>1700000</c:v>
                </c:pt>
                <c:pt idx="4">
                  <c:v>1800000</c:v>
                </c:pt>
                <c:pt idx="5">
                  <c:v>1900000</c:v>
                </c:pt>
                <c:pt idx="6">
                  <c:v>2000000</c:v>
                </c:pt>
                <c:pt idx="7">
                  <c:v>2100000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'Revenue and Expenses Data'!$E$4:$E$5</c:f>
              <c:strCache>
                <c:ptCount val="2"/>
                <c:pt idx="0">
                  <c:v>Revenue and Expenses Data</c:v>
                </c:pt>
                <c:pt idx="1">
                  <c:v>COGS ($)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and Expenses Data'!$B$6:$B$13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'Revenue and Expenses Data'!$E$6:$E$13</c:f>
              <c:numCache>
                <c:formatCode>#,##0</c:formatCode>
                <c:ptCount val="8"/>
                <c:pt idx="0">
                  <c:v>600000</c:v>
                </c:pt>
                <c:pt idx="1">
                  <c:v>650000</c:v>
                </c:pt>
                <c:pt idx="2">
                  <c:v>700000</c:v>
                </c:pt>
                <c:pt idx="3">
                  <c:v>800000</c:v>
                </c:pt>
                <c:pt idx="4">
                  <c:v>850000</c:v>
                </c:pt>
                <c:pt idx="5">
                  <c:v>900000</c:v>
                </c:pt>
                <c:pt idx="6">
                  <c:v>950000</c:v>
                </c:pt>
                <c:pt idx="7">
                  <c:v>1000000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'Revenue and Expenses Data'!$F$4:$F$5</c:f>
              <c:strCache>
                <c:ptCount val="2"/>
                <c:pt idx="0">
                  <c:v>Revenue and Expenses Data</c:v>
                </c:pt>
                <c:pt idx="1">
                  <c:v>Operating Expenses ($)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and Expenses Data'!$B$6:$B$13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'Revenue and Expenses Data'!$F$6:$F$13</c:f>
              <c:numCache>
                <c:formatCode>#,##0</c:formatCode>
                <c:ptCount val="8"/>
                <c:pt idx="0">
                  <c:v>200000</c:v>
                </c:pt>
                <c:pt idx="1">
                  <c:v>220000</c:v>
                </c:pt>
                <c:pt idx="2">
                  <c:v>240000</c:v>
                </c:pt>
                <c:pt idx="3">
                  <c:v>260000</c:v>
                </c:pt>
                <c:pt idx="4">
                  <c:v>280000</c:v>
                </c:pt>
                <c:pt idx="5">
                  <c:v>300000</c:v>
                </c:pt>
                <c:pt idx="6">
                  <c:v>320000</c:v>
                </c:pt>
                <c:pt idx="7">
                  <c:v>340000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'Revenue and Expenses Data'!$G$4:$G$5</c:f>
              <c:strCache>
                <c:ptCount val="2"/>
                <c:pt idx="0">
                  <c:v>Revenue and Expenses Data</c:v>
                </c:pt>
                <c:pt idx="1">
                  <c:v>Net Income ($)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and Expenses Data'!$B$6:$B$13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'Revenue and Expenses Data'!$G$6:$G$13</c:f>
              <c:numCache>
                <c:formatCode>#,##0</c:formatCode>
                <c:ptCount val="8"/>
                <c:pt idx="0">
                  <c:v>300000</c:v>
                </c:pt>
                <c:pt idx="1">
                  <c:v>310000</c:v>
                </c:pt>
                <c:pt idx="2">
                  <c:v>360000</c:v>
                </c:pt>
                <c:pt idx="3">
                  <c:v>390000</c:v>
                </c:pt>
                <c:pt idx="4">
                  <c:v>410000</c:v>
                </c:pt>
                <c:pt idx="5">
                  <c:v>420000</c:v>
                </c:pt>
                <c:pt idx="6">
                  <c:v>430000</c:v>
                </c:pt>
                <c:pt idx="7">
                  <c:v>440000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067664"/>
        <c:axId val="1395062768"/>
      </c:lineChart>
      <c:catAx>
        <c:axId val="13950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62768"/>
        <c:crosses val="autoZero"/>
        <c:auto val="1"/>
        <c:lblAlgn val="ctr"/>
        <c:lblOffset val="100"/>
        <c:noMultiLvlLbl val="0"/>
      </c:catAx>
      <c:valAx>
        <c:axId val="13950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Balance Sheet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 Data '!$C$3:$C$4</c:f>
              <c:strCache>
                <c:ptCount val="2"/>
                <c:pt idx="0">
                  <c:v>Balance Sheet Data</c:v>
                </c:pt>
                <c:pt idx="1">
                  <c:v>Year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'Balance Sheet Data '!$B$5:$B$12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'Balance Sheet Data '!$C$5:$C$12</c:f>
              <c:numCache>
                <c:formatCode>General</c:formatCode>
                <c:ptCount val="8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'Balance Sheet Data '!$D$3:$D$4</c:f>
              <c:strCache>
                <c:ptCount val="2"/>
                <c:pt idx="0">
                  <c:v>Balance Sheet Data</c:v>
                </c:pt>
                <c:pt idx="1">
                  <c:v>Total Assets ($)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'Balance Sheet Data '!$B$5:$B$12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'Balance Sheet Data '!$D$5:$D$12</c:f>
              <c:numCache>
                <c:formatCode>#,##0</c:formatCode>
                <c:ptCount val="8"/>
                <c:pt idx="0">
                  <c:v>5000000</c:v>
                </c:pt>
                <c:pt idx="1">
                  <c:v>5100000</c:v>
                </c:pt>
                <c:pt idx="2">
                  <c:v>5200000</c:v>
                </c:pt>
                <c:pt idx="3">
                  <c:v>5400000</c:v>
                </c:pt>
                <c:pt idx="4">
                  <c:v>5600000</c:v>
                </c:pt>
                <c:pt idx="5">
                  <c:v>5800000</c:v>
                </c:pt>
                <c:pt idx="6">
                  <c:v>6000000</c:v>
                </c:pt>
                <c:pt idx="7">
                  <c:v>6200000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'Balance Sheet Data '!$E$3:$E$4</c:f>
              <c:strCache>
                <c:ptCount val="2"/>
                <c:pt idx="0">
                  <c:v>Balance Sheet Data</c:v>
                </c:pt>
                <c:pt idx="1">
                  <c:v>Total Liabilities ($)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'Balance Sheet Data '!$B$5:$B$12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'Balance Sheet Data '!$E$5:$E$12</c:f>
              <c:numCache>
                <c:formatCode>#,##0</c:formatCode>
                <c:ptCount val="8"/>
                <c:pt idx="0">
                  <c:v>2500000</c:v>
                </c:pt>
                <c:pt idx="1">
                  <c:v>2600000</c:v>
                </c:pt>
                <c:pt idx="2">
                  <c:v>2700000</c:v>
                </c:pt>
                <c:pt idx="3">
                  <c:v>2800000</c:v>
                </c:pt>
                <c:pt idx="4">
                  <c:v>2900000</c:v>
                </c:pt>
                <c:pt idx="5">
                  <c:v>3000000</c:v>
                </c:pt>
                <c:pt idx="6">
                  <c:v>3100000</c:v>
                </c:pt>
                <c:pt idx="7">
                  <c:v>3200000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'Balance Sheet Data '!$F$3:$F$4</c:f>
              <c:strCache>
                <c:ptCount val="2"/>
                <c:pt idx="0">
                  <c:v>Balance Sheet Data</c:v>
                </c:pt>
                <c:pt idx="1">
                  <c:v>Shareholder Equity ($)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'Balance Sheet Data '!$B$5:$B$12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'Balance Sheet Data '!$F$5:$F$12</c:f>
              <c:numCache>
                <c:formatCode>#,##0</c:formatCode>
                <c:ptCount val="8"/>
                <c:pt idx="0">
                  <c:v>2500000</c:v>
                </c:pt>
                <c:pt idx="1">
                  <c:v>2500000</c:v>
                </c:pt>
                <c:pt idx="2">
                  <c:v>2500000</c:v>
                </c:pt>
                <c:pt idx="3">
                  <c:v>2600000</c:v>
                </c:pt>
                <c:pt idx="4">
                  <c:v>2700000</c:v>
                </c:pt>
                <c:pt idx="5">
                  <c:v>2800000</c:v>
                </c:pt>
                <c:pt idx="6">
                  <c:v>2900000</c:v>
                </c:pt>
                <c:pt idx="7">
                  <c:v>3000000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063856"/>
        <c:axId val="1395068752"/>
      </c:lineChart>
      <c:catAx>
        <c:axId val="13950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68752"/>
        <c:crosses val="autoZero"/>
        <c:auto val="1"/>
        <c:lblAlgn val="ctr"/>
        <c:lblOffset val="100"/>
        <c:noMultiLvlLbl val="0"/>
      </c:catAx>
      <c:valAx>
        <c:axId val="13950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Cash Flow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Data'!$C$3:$C$4</c:f>
              <c:strCache>
                <c:ptCount val="2"/>
                <c:pt idx="0">
                  <c:v>Cash Flow Data</c:v>
                </c:pt>
                <c:pt idx="1">
                  <c:v>Year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'Cash Flow Data'!$B$5:$B$12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'Cash Flow Data'!$C$5:$C$12</c:f>
              <c:numCache>
                <c:formatCode>General</c:formatCode>
                <c:ptCount val="8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'Cash Flow Data'!$D$3:$D$4</c:f>
              <c:strCache>
                <c:ptCount val="2"/>
                <c:pt idx="0">
                  <c:v>Cash Flow Data</c:v>
                </c:pt>
                <c:pt idx="1">
                  <c:v>Operating Cash Flow ($)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'Cash Flow Data'!$B$5:$B$12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'Cash Flow Data'!$D$5:$D$12</c:f>
              <c:numCache>
                <c:formatCode>#,##0</c:formatCode>
                <c:ptCount val="8"/>
                <c:pt idx="0">
                  <c:v>400000</c:v>
                </c:pt>
                <c:pt idx="1">
                  <c:v>420000</c:v>
                </c:pt>
                <c:pt idx="2">
                  <c:v>450000</c:v>
                </c:pt>
                <c:pt idx="3">
                  <c:v>470000</c:v>
                </c:pt>
                <c:pt idx="4">
                  <c:v>500000</c:v>
                </c:pt>
                <c:pt idx="5">
                  <c:v>520000</c:v>
                </c:pt>
                <c:pt idx="6">
                  <c:v>550000</c:v>
                </c:pt>
                <c:pt idx="7">
                  <c:v>570000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'Cash Flow Data'!$E$3:$E$4</c:f>
              <c:strCache>
                <c:ptCount val="2"/>
                <c:pt idx="0">
                  <c:v>Cash Flow Data</c:v>
                </c:pt>
                <c:pt idx="1">
                  <c:v>Investing Cash Flow ($)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'Cash Flow Data'!$B$5:$B$12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'Cash Flow Data'!$E$5:$E$12</c:f>
              <c:numCache>
                <c:formatCode>#,##0</c:formatCode>
                <c:ptCount val="8"/>
                <c:pt idx="0">
                  <c:v>-100000</c:v>
                </c:pt>
                <c:pt idx="1">
                  <c:v>-110000</c:v>
                </c:pt>
                <c:pt idx="2">
                  <c:v>-120000</c:v>
                </c:pt>
                <c:pt idx="3">
                  <c:v>-130000</c:v>
                </c:pt>
                <c:pt idx="4">
                  <c:v>-140000</c:v>
                </c:pt>
                <c:pt idx="5">
                  <c:v>-150000</c:v>
                </c:pt>
                <c:pt idx="6">
                  <c:v>-160000</c:v>
                </c:pt>
                <c:pt idx="7">
                  <c:v>-170000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'Cash Flow Data'!$F$3:$F$4</c:f>
              <c:strCache>
                <c:ptCount val="2"/>
                <c:pt idx="0">
                  <c:v>Cash Flow Data</c:v>
                </c:pt>
                <c:pt idx="1">
                  <c:v>Financing Cash Flow ($)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'Cash Flow Data'!$B$5:$B$12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'Cash Flow Data'!$F$5:$F$12</c:f>
              <c:numCache>
                <c:formatCode>#,##0</c:formatCode>
                <c:ptCount val="8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059504"/>
        <c:axId val="1395065488"/>
      </c:lineChart>
      <c:catAx>
        <c:axId val="13950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65488"/>
        <c:crosses val="autoZero"/>
        <c:auto val="1"/>
        <c:lblAlgn val="ctr"/>
        <c:lblOffset val="100"/>
        <c:noMultiLvlLbl val="0"/>
      </c:catAx>
      <c:valAx>
        <c:axId val="13950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9219" name="AutoShape 3" descr="Output image"/>
        <xdr:cNvSpPr>
          <a:spLocks noChangeAspect="1" noChangeArrowheads="1"/>
        </xdr:cNvSpPr>
      </xdr:nvSpPr>
      <xdr:spPr bwMode="auto">
        <a:xfrm>
          <a:off x="12192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9220" name="AutoShape 4" descr="Revenue, COGS, Operating Expenses, and Net Income Over Quarters"/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352425</xdr:colOff>
      <xdr:row>30</xdr:row>
      <xdr:rowOff>133350</xdr:rowOff>
    </xdr:from>
    <xdr:to>
      <xdr:col>1</xdr:col>
      <xdr:colOff>47625</xdr:colOff>
      <xdr:row>32</xdr:row>
      <xdr:rowOff>9525</xdr:rowOff>
    </xdr:to>
    <xdr:sp macro="" textlink="">
      <xdr:nvSpPr>
        <xdr:cNvPr id="9221" name="AutoShape 5" descr="Total Assets, Total Liabilities, and Shareholder Equity Over Quarters"/>
        <xdr:cNvSpPr>
          <a:spLocks noChangeAspect="1" noChangeArrowheads="1"/>
        </xdr:cNvSpPr>
      </xdr:nvSpPr>
      <xdr:spPr bwMode="auto">
        <a:xfrm>
          <a:off x="352425" y="62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342900</xdr:colOff>
      <xdr:row>39</xdr:row>
      <xdr:rowOff>104775</xdr:rowOff>
    </xdr:from>
    <xdr:to>
      <xdr:col>1</xdr:col>
      <xdr:colOff>38100</xdr:colOff>
      <xdr:row>40</xdr:row>
      <xdr:rowOff>219075</xdr:rowOff>
    </xdr:to>
    <xdr:sp macro="" textlink="">
      <xdr:nvSpPr>
        <xdr:cNvPr id="9222" name="AutoShape 6" descr="Operating, Investing, and Financing Cash Flow Over Quarters"/>
        <xdr:cNvSpPr>
          <a:spLocks noChangeAspect="1" noChangeArrowheads="1"/>
        </xdr:cNvSpPr>
      </xdr:nvSpPr>
      <xdr:spPr bwMode="auto">
        <a:xfrm>
          <a:off x="342900" y="820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P10" sqref="P10"/>
    </sheetView>
  </sheetViews>
  <sheetFormatPr defaultRowHeight="15" x14ac:dyDescent="0.25"/>
  <cols>
    <col min="1" max="3" width="9.140625" style="2"/>
    <col min="4" max="4" width="11.7109375" style="2" bestFit="1" customWidth="1"/>
    <col min="5" max="5" width="9.140625" style="2"/>
    <col min="6" max="6" width="21.85546875" style="2" bestFit="1" customWidth="1"/>
    <col min="7" max="7" width="14.28515625" style="2" bestFit="1" customWidth="1"/>
    <col min="8" max="16384" width="9.140625" style="2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3"/>
      <c r="B2" s="3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ht="26.25" x14ac:dyDescent="0.4">
      <c r="A4" s="3"/>
      <c r="B4" s="5" t="s">
        <v>14</v>
      </c>
      <c r="C4" s="6"/>
      <c r="D4" s="7"/>
      <c r="E4" s="8"/>
      <c r="F4" s="8"/>
      <c r="G4" s="9"/>
      <c r="H4" s="4"/>
    </row>
    <row r="5" spans="1:8" x14ac:dyDescent="0.25">
      <c r="A5" s="3"/>
      <c r="B5" s="10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4"/>
    </row>
    <row r="6" spans="1:8" x14ac:dyDescent="0.25">
      <c r="A6" s="3"/>
      <c r="B6" s="11" t="s">
        <v>6</v>
      </c>
      <c r="C6" s="11">
        <v>2022</v>
      </c>
      <c r="D6" s="12">
        <v>1200000</v>
      </c>
      <c r="E6" s="12">
        <v>600000</v>
      </c>
      <c r="F6" s="12">
        <v>200000</v>
      </c>
      <c r="G6" s="12">
        <v>300000</v>
      </c>
      <c r="H6" s="4"/>
    </row>
    <row r="7" spans="1:8" x14ac:dyDescent="0.25">
      <c r="A7" s="3"/>
      <c r="B7" s="11" t="s">
        <v>7</v>
      </c>
      <c r="C7" s="11">
        <v>2022</v>
      </c>
      <c r="D7" s="12">
        <v>1300000</v>
      </c>
      <c r="E7" s="12">
        <v>650000</v>
      </c>
      <c r="F7" s="12">
        <v>220000</v>
      </c>
      <c r="G7" s="12">
        <v>310000</v>
      </c>
      <c r="H7" s="4"/>
    </row>
    <row r="8" spans="1:8" x14ac:dyDescent="0.25">
      <c r="A8" s="3"/>
      <c r="B8" s="11" t="s">
        <v>8</v>
      </c>
      <c r="C8" s="11">
        <v>2022</v>
      </c>
      <c r="D8" s="12">
        <v>1500000</v>
      </c>
      <c r="E8" s="12">
        <v>700000</v>
      </c>
      <c r="F8" s="12">
        <v>240000</v>
      </c>
      <c r="G8" s="12">
        <v>360000</v>
      </c>
      <c r="H8" s="4"/>
    </row>
    <row r="9" spans="1:8" x14ac:dyDescent="0.25">
      <c r="A9" s="3"/>
      <c r="B9" s="11" t="s">
        <v>9</v>
      </c>
      <c r="C9" s="11">
        <v>2022</v>
      </c>
      <c r="D9" s="12">
        <v>1700000</v>
      </c>
      <c r="E9" s="12">
        <v>800000</v>
      </c>
      <c r="F9" s="12">
        <v>260000</v>
      </c>
      <c r="G9" s="12">
        <v>390000</v>
      </c>
      <c r="H9" s="4"/>
    </row>
    <row r="10" spans="1:8" x14ac:dyDescent="0.25">
      <c r="B10" s="11" t="s">
        <v>6</v>
      </c>
      <c r="C10" s="11">
        <v>2023</v>
      </c>
      <c r="D10" s="12">
        <v>1800000</v>
      </c>
      <c r="E10" s="12">
        <v>850000</v>
      </c>
      <c r="F10" s="12">
        <v>280000</v>
      </c>
      <c r="G10" s="12">
        <v>410000</v>
      </c>
    </row>
    <row r="11" spans="1:8" x14ac:dyDescent="0.25">
      <c r="B11" s="11" t="s">
        <v>7</v>
      </c>
      <c r="C11" s="11">
        <v>2023</v>
      </c>
      <c r="D11" s="12">
        <v>1900000</v>
      </c>
      <c r="E11" s="12">
        <v>900000</v>
      </c>
      <c r="F11" s="12">
        <v>300000</v>
      </c>
      <c r="G11" s="12">
        <v>420000</v>
      </c>
    </row>
    <row r="12" spans="1:8" x14ac:dyDescent="0.25">
      <c r="B12" s="11" t="s">
        <v>8</v>
      </c>
      <c r="C12" s="11">
        <v>2023</v>
      </c>
      <c r="D12" s="12">
        <v>2000000</v>
      </c>
      <c r="E12" s="12">
        <v>950000</v>
      </c>
      <c r="F12" s="12">
        <v>320000</v>
      </c>
      <c r="G12" s="12">
        <v>430000</v>
      </c>
    </row>
    <row r="13" spans="1:8" x14ac:dyDescent="0.25">
      <c r="B13" s="11" t="s">
        <v>9</v>
      </c>
      <c r="C13" s="11">
        <v>2023</v>
      </c>
      <c r="D13" s="12">
        <v>2100000</v>
      </c>
      <c r="E13" s="12">
        <v>1000000</v>
      </c>
      <c r="F13" s="12">
        <v>340000</v>
      </c>
      <c r="G13" s="12">
        <v>440000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K23" sqref="K23"/>
    </sheetView>
  </sheetViews>
  <sheetFormatPr defaultRowHeight="15" x14ac:dyDescent="0.25"/>
  <cols>
    <col min="1" max="2" width="9.140625" style="2"/>
    <col min="3" max="3" width="8.85546875" style="2" customWidth="1"/>
    <col min="4" max="4" width="14.5703125" style="2" bestFit="1" customWidth="1"/>
    <col min="5" max="5" width="17.5703125" style="2" bestFit="1" customWidth="1"/>
    <col min="6" max="6" width="21" style="2" bestFit="1" customWidth="1"/>
    <col min="7" max="16384" width="9.140625" style="2"/>
  </cols>
  <sheetData>
    <row r="3" spans="2:6" ht="23.25" x14ac:dyDescent="0.35">
      <c r="B3" s="14" t="s">
        <v>13</v>
      </c>
      <c r="C3" s="15"/>
      <c r="D3" s="15"/>
      <c r="E3" s="15"/>
      <c r="F3" s="15"/>
    </row>
    <row r="4" spans="2:6" x14ac:dyDescent="0.25">
      <c r="B4" s="21" t="s">
        <v>0</v>
      </c>
      <c r="C4" s="21" t="s">
        <v>1</v>
      </c>
      <c r="D4" s="21" t="s">
        <v>10</v>
      </c>
      <c r="E4" s="21" t="s">
        <v>11</v>
      </c>
      <c r="F4" s="21" t="s">
        <v>12</v>
      </c>
    </row>
    <row r="5" spans="2:6" x14ac:dyDescent="0.25">
      <c r="B5" s="19" t="s">
        <v>6</v>
      </c>
      <c r="C5" s="19">
        <v>2022</v>
      </c>
      <c r="D5" s="20">
        <v>5000000</v>
      </c>
      <c r="E5" s="20">
        <v>2500000</v>
      </c>
      <c r="F5" s="20">
        <v>2500000</v>
      </c>
    </row>
    <row r="6" spans="2:6" x14ac:dyDescent="0.25">
      <c r="B6" s="19" t="s">
        <v>7</v>
      </c>
      <c r="C6" s="19">
        <v>2022</v>
      </c>
      <c r="D6" s="20">
        <v>5100000</v>
      </c>
      <c r="E6" s="20">
        <v>2600000</v>
      </c>
      <c r="F6" s="20">
        <v>2500000</v>
      </c>
    </row>
    <row r="7" spans="2:6" x14ac:dyDescent="0.25">
      <c r="B7" s="19" t="s">
        <v>8</v>
      </c>
      <c r="C7" s="19">
        <v>2022</v>
      </c>
      <c r="D7" s="20">
        <v>5200000</v>
      </c>
      <c r="E7" s="20">
        <v>2700000</v>
      </c>
      <c r="F7" s="20">
        <v>2500000</v>
      </c>
    </row>
    <row r="8" spans="2:6" x14ac:dyDescent="0.25">
      <c r="B8" s="19" t="s">
        <v>9</v>
      </c>
      <c r="C8" s="19">
        <v>2022</v>
      </c>
      <c r="D8" s="20">
        <v>5400000</v>
      </c>
      <c r="E8" s="20">
        <v>2800000</v>
      </c>
      <c r="F8" s="20">
        <v>2600000</v>
      </c>
    </row>
    <row r="9" spans="2:6" x14ac:dyDescent="0.25">
      <c r="B9" s="19" t="s">
        <v>6</v>
      </c>
      <c r="C9" s="19">
        <v>2023</v>
      </c>
      <c r="D9" s="20">
        <v>5600000</v>
      </c>
      <c r="E9" s="20">
        <v>2900000</v>
      </c>
      <c r="F9" s="20">
        <v>2700000</v>
      </c>
    </row>
    <row r="10" spans="2:6" x14ac:dyDescent="0.25">
      <c r="B10" s="19" t="s">
        <v>7</v>
      </c>
      <c r="C10" s="19">
        <v>2023</v>
      </c>
      <c r="D10" s="20">
        <v>5800000</v>
      </c>
      <c r="E10" s="20">
        <v>3000000</v>
      </c>
      <c r="F10" s="20">
        <v>2800000</v>
      </c>
    </row>
    <row r="11" spans="2:6" x14ac:dyDescent="0.25">
      <c r="B11" s="19" t="s">
        <v>8</v>
      </c>
      <c r="C11" s="19">
        <v>2023</v>
      </c>
      <c r="D11" s="20">
        <v>6000000</v>
      </c>
      <c r="E11" s="20">
        <v>3100000</v>
      </c>
      <c r="F11" s="20">
        <v>2900000</v>
      </c>
    </row>
    <row r="12" spans="2:6" x14ac:dyDescent="0.25">
      <c r="B12" s="19" t="s">
        <v>9</v>
      </c>
      <c r="C12" s="19">
        <v>2023</v>
      </c>
      <c r="D12" s="20">
        <v>6200000</v>
      </c>
      <c r="E12" s="20">
        <v>3200000</v>
      </c>
      <c r="F12" s="20">
        <v>3000000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M11" sqref="M11"/>
    </sheetView>
  </sheetViews>
  <sheetFormatPr defaultRowHeight="15" x14ac:dyDescent="0.25"/>
  <cols>
    <col min="1" max="2" width="9.140625" style="2"/>
    <col min="3" max="3" width="9.28515625" style="2" customWidth="1"/>
    <col min="4" max="4" width="22.42578125" style="2" bestFit="1" customWidth="1"/>
    <col min="5" max="5" width="21.7109375" style="2" bestFit="1" customWidth="1"/>
    <col min="6" max="6" width="22" style="2" bestFit="1" customWidth="1"/>
    <col min="7" max="16384" width="9.140625" style="2"/>
  </cols>
  <sheetData>
    <row r="3" spans="2:6" ht="23.25" x14ac:dyDescent="0.35">
      <c r="B3" s="16" t="s">
        <v>18</v>
      </c>
      <c r="C3" s="17"/>
      <c r="D3" s="17"/>
      <c r="E3" s="17"/>
      <c r="F3" s="17"/>
    </row>
    <row r="4" spans="2:6" x14ac:dyDescent="0.25">
      <c r="B4" s="18" t="s">
        <v>0</v>
      </c>
      <c r="C4" s="18" t="s">
        <v>1</v>
      </c>
      <c r="D4" s="18" t="s">
        <v>15</v>
      </c>
      <c r="E4" s="18" t="s">
        <v>16</v>
      </c>
      <c r="F4" s="18" t="s">
        <v>17</v>
      </c>
    </row>
    <row r="5" spans="2:6" x14ac:dyDescent="0.25">
      <c r="B5" s="19" t="s">
        <v>6</v>
      </c>
      <c r="C5" s="19">
        <v>2022</v>
      </c>
      <c r="D5" s="20">
        <v>400000</v>
      </c>
      <c r="E5" s="20">
        <v>-100000</v>
      </c>
      <c r="F5" s="20">
        <v>50000</v>
      </c>
    </row>
    <row r="6" spans="2:6" x14ac:dyDescent="0.25">
      <c r="B6" s="19" t="s">
        <v>7</v>
      </c>
      <c r="C6" s="19">
        <v>2022</v>
      </c>
      <c r="D6" s="20">
        <v>420000</v>
      </c>
      <c r="E6" s="20">
        <v>-110000</v>
      </c>
      <c r="F6" s="20">
        <v>60000</v>
      </c>
    </row>
    <row r="7" spans="2:6" x14ac:dyDescent="0.25">
      <c r="B7" s="19" t="s">
        <v>8</v>
      </c>
      <c r="C7" s="19">
        <v>2022</v>
      </c>
      <c r="D7" s="20">
        <v>450000</v>
      </c>
      <c r="E7" s="20">
        <v>-120000</v>
      </c>
      <c r="F7" s="20">
        <v>70000</v>
      </c>
    </row>
    <row r="8" spans="2:6" x14ac:dyDescent="0.25">
      <c r="B8" s="19" t="s">
        <v>9</v>
      </c>
      <c r="C8" s="19">
        <v>2022</v>
      </c>
      <c r="D8" s="20">
        <v>470000</v>
      </c>
      <c r="E8" s="20">
        <v>-130000</v>
      </c>
      <c r="F8" s="20">
        <v>80000</v>
      </c>
    </row>
    <row r="9" spans="2:6" x14ac:dyDescent="0.25">
      <c r="B9" s="19" t="s">
        <v>6</v>
      </c>
      <c r="C9" s="19">
        <v>2023</v>
      </c>
      <c r="D9" s="20">
        <v>500000</v>
      </c>
      <c r="E9" s="20">
        <v>-140000</v>
      </c>
      <c r="F9" s="20">
        <v>90000</v>
      </c>
    </row>
    <row r="10" spans="2:6" x14ac:dyDescent="0.25">
      <c r="B10" s="19" t="s">
        <v>7</v>
      </c>
      <c r="C10" s="19">
        <v>2023</v>
      </c>
      <c r="D10" s="20">
        <v>520000</v>
      </c>
      <c r="E10" s="20">
        <v>-150000</v>
      </c>
      <c r="F10" s="20">
        <v>100000</v>
      </c>
    </row>
    <row r="11" spans="2:6" x14ac:dyDescent="0.25">
      <c r="B11" s="19" t="s">
        <v>8</v>
      </c>
      <c r="C11" s="19">
        <v>2023</v>
      </c>
      <c r="D11" s="20">
        <v>550000</v>
      </c>
      <c r="E11" s="20">
        <v>-160000</v>
      </c>
      <c r="F11" s="20">
        <v>110000</v>
      </c>
    </row>
    <row r="12" spans="2:6" x14ac:dyDescent="0.25">
      <c r="B12" s="19" t="s">
        <v>9</v>
      </c>
      <c r="C12" s="19">
        <v>2023</v>
      </c>
      <c r="D12" s="20">
        <v>570000</v>
      </c>
      <c r="E12" s="20">
        <v>-170000</v>
      </c>
      <c r="F12" s="20">
        <v>120000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1"/>
  <sheetViews>
    <sheetView workbookViewId="0">
      <selection activeCell="M19" sqref="M19"/>
    </sheetView>
  </sheetViews>
  <sheetFormatPr defaultRowHeight="15" x14ac:dyDescent="0.25"/>
  <cols>
    <col min="1" max="16384" width="9.140625" style="2"/>
  </cols>
  <sheetData>
    <row r="3" spans="1:16" ht="23.25" x14ac:dyDescent="0.35">
      <c r="A3" s="23" t="s">
        <v>19</v>
      </c>
      <c r="B3" s="23"/>
      <c r="C3" s="23"/>
      <c r="D3" s="22"/>
      <c r="E3" s="22"/>
      <c r="F3" s="22"/>
      <c r="G3" s="22"/>
    </row>
    <row r="4" spans="1:16" ht="5.25" customHeight="1" x14ac:dyDescent="0.25"/>
    <row r="5" spans="1:16" ht="23.25" x14ac:dyDescent="0.35">
      <c r="A5" s="24" t="s">
        <v>20</v>
      </c>
      <c r="B5" s="25"/>
      <c r="C5" s="25"/>
      <c r="D5" s="26"/>
      <c r="E5" s="26"/>
      <c r="F5" s="27" t="s">
        <v>40</v>
      </c>
      <c r="G5" s="28"/>
      <c r="H5" s="28"/>
      <c r="I5" s="28"/>
      <c r="J5" s="28"/>
      <c r="K5" s="28"/>
      <c r="L5" s="28"/>
      <c r="M5" s="28"/>
      <c r="N5" s="29"/>
      <c r="O5" s="29"/>
      <c r="P5" s="29"/>
    </row>
    <row r="6" spans="1:16" ht="23.25" x14ac:dyDescent="0.35">
      <c r="A6" s="24" t="s">
        <v>21</v>
      </c>
      <c r="B6" s="25"/>
      <c r="C6" s="25"/>
      <c r="D6" s="26"/>
      <c r="E6" s="26"/>
      <c r="F6" s="27" t="s">
        <v>25</v>
      </c>
      <c r="G6" s="28"/>
      <c r="H6" s="28"/>
      <c r="I6" s="28"/>
      <c r="J6" s="28"/>
      <c r="K6" s="28"/>
      <c r="L6" s="28"/>
      <c r="M6" s="28"/>
      <c r="N6" s="29"/>
      <c r="O6" s="29"/>
      <c r="P6" s="29"/>
    </row>
    <row r="7" spans="1:16" ht="23.25" x14ac:dyDescent="0.35">
      <c r="A7" s="24" t="s">
        <v>22</v>
      </c>
      <c r="B7" s="25"/>
      <c r="C7" s="25"/>
      <c r="D7" s="26"/>
      <c r="E7" s="26"/>
      <c r="F7" s="27" t="s">
        <v>75</v>
      </c>
      <c r="G7" s="28"/>
      <c r="H7" s="28"/>
      <c r="I7" s="28"/>
      <c r="J7" s="28"/>
      <c r="K7" s="28"/>
      <c r="L7" s="28"/>
      <c r="M7" s="28"/>
      <c r="N7" s="29"/>
      <c r="O7" s="29"/>
      <c r="P7" s="29"/>
    </row>
    <row r="8" spans="1:16" ht="23.25" x14ac:dyDescent="0.35">
      <c r="A8" s="24" t="s">
        <v>23</v>
      </c>
      <c r="B8" s="25"/>
      <c r="C8" s="25"/>
      <c r="D8" s="26"/>
      <c r="E8" s="26"/>
      <c r="F8" s="27" t="s">
        <v>26</v>
      </c>
      <c r="G8" s="28"/>
      <c r="H8" s="28"/>
      <c r="I8" s="28"/>
      <c r="J8" s="28"/>
      <c r="K8" s="28"/>
      <c r="L8" s="28"/>
      <c r="M8" s="28"/>
      <c r="N8" s="29"/>
      <c r="O8" s="29"/>
      <c r="P8" s="29"/>
    </row>
    <row r="9" spans="1:16" ht="23.25" x14ac:dyDescent="0.35">
      <c r="A9" s="24" t="s">
        <v>24</v>
      </c>
      <c r="B9" s="25"/>
      <c r="C9" s="25"/>
      <c r="D9" s="26"/>
      <c r="E9" s="26"/>
      <c r="F9" s="27" t="s">
        <v>27</v>
      </c>
      <c r="G9" s="28"/>
      <c r="H9" s="28"/>
      <c r="I9" s="28"/>
      <c r="J9" s="28"/>
      <c r="K9" s="28"/>
      <c r="L9" s="28"/>
      <c r="M9" s="28"/>
      <c r="N9" s="29"/>
      <c r="O9" s="29"/>
      <c r="P9" s="29"/>
    </row>
    <row r="10" spans="1:16" ht="18.75" x14ac:dyDescent="0.3">
      <c r="A10" s="13"/>
      <c r="B10" s="13"/>
      <c r="C10" s="13"/>
      <c r="D10" s="13"/>
      <c r="E10" s="13"/>
      <c r="F10" s="28"/>
      <c r="G10" s="28"/>
      <c r="H10" s="28"/>
      <c r="I10" s="28"/>
      <c r="J10" s="28"/>
      <c r="K10" s="28"/>
      <c r="L10" s="28"/>
      <c r="M10" s="28"/>
      <c r="N10" s="29"/>
      <c r="O10" s="29"/>
      <c r="P10" s="29"/>
    </row>
    <row r="11" spans="1:16" ht="18.7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9"/>
  <sheetViews>
    <sheetView topLeftCell="A16" workbookViewId="0">
      <selection activeCell="J42" sqref="J42"/>
    </sheetView>
  </sheetViews>
  <sheetFormatPr defaultRowHeight="15" x14ac:dyDescent="0.25"/>
  <cols>
    <col min="1" max="1" width="9.140625" style="2"/>
    <col min="2" max="2" width="13.28515625" style="2" bestFit="1" customWidth="1"/>
    <col min="3" max="3" width="14" style="2" bestFit="1" customWidth="1"/>
    <col min="4" max="5" width="9.140625" style="2"/>
    <col min="6" max="6" width="12.85546875" style="2" bestFit="1" customWidth="1"/>
    <col min="7" max="7" width="14.28515625" style="2" bestFit="1" customWidth="1"/>
    <col min="8" max="9" width="9.140625" style="2"/>
    <col min="10" max="10" width="13.28515625" style="2" bestFit="1" customWidth="1"/>
    <col min="11" max="11" width="14" style="2" bestFit="1" customWidth="1"/>
    <col min="12" max="12" width="8" style="2" customWidth="1"/>
    <col min="13" max="16384" width="9.140625" style="2"/>
  </cols>
  <sheetData>
    <row r="3" spans="1:13" ht="23.25" x14ac:dyDescent="0.35">
      <c r="A3" s="31" t="s">
        <v>20</v>
      </c>
      <c r="B3" s="31"/>
      <c r="C3" s="31"/>
      <c r="D3" s="30"/>
      <c r="E3" s="30"/>
    </row>
    <row r="5" spans="1:13" x14ac:dyDescent="0.25">
      <c r="A5" s="34" t="s">
        <v>28</v>
      </c>
      <c r="B5" s="37"/>
      <c r="C5" s="37"/>
      <c r="D5" s="37"/>
      <c r="E5" s="37"/>
      <c r="F5" s="37"/>
    </row>
    <row r="6" spans="1:13" x14ac:dyDescent="0.25">
      <c r="A6" s="37"/>
      <c r="B6" s="37"/>
      <c r="C6" s="37"/>
      <c r="D6" s="37"/>
      <c r="E6" s="37"/>
      <c r="F6" s="37"/>
    </row>
    <row r="7" spans="1:13" x14ac:dyDescent="0.25">
      <c r="A7" s="34" t="s">
        <v>46</v>
      </c>
      <c r="B7" s="37"/>
      <c r="C7" s="37"/>
      <c r="D7" s="37"/>
      <c r="E7" s="37"/>
      <c r="F7" s="37"/>
    </row>
    <row r="9" spans="1:13" ht="18" x14ac:dyDescent="0.25">
      <c r="A9" s="10" t="s">
        <v>0</v>
      </c>
      <c r="B9" s="10" t="s">
        <v>1</v>
      </c>
      <c r="C9" s="10" t="s">
        <v>2</v>
      </c>
      <c r="E9" s="10" t="s">
        <v>0</v>
      </c>
      <c r="F9" s="10" t="s">
        <v>1</v>
      </c>
      <c r="G9" s="10" t="s">
        <v>2</v>
      </c>
      <c r="I9" s="10" t="s">
        <v>0</v>
      </c>
      <c r="J9" s="10" t="s">
        <v>1</v>
      </c>
      <c r="K9" s="10" t="s">
        <v>2</v>
      </c>
      <c r="M9" s="33" t="s">
        <v>32</v>
      </c>
    </row>
    <row r="10" spans="1:13" x14ac:dyDescent="0.25">
      <c r="A10" s="11" t="s">
        <v>6</v>
      </c>
      <c r="B10" s="11">
        <v>2022</v>
      </c>
      <c r="C10" s="36">
        <v>1200000</v>
      </c>
      <c r="E10" s="11" t="s">
        <v>7</v>
      </c>
      <c r="F10" s="11">
        <v>2022</v>
      </c>
      <c r="G10" s="36">
        <v>1300000</v>
      </c>
      <c r="I10" s="11" t="s">
        <v>8</v>
      </c>
      <c r="J10" s="11">
        <v>2022</v>
      </c>
      <c r="K10" s="36">
        <v>1500000</v>
      </c>
      <c r="M10" s="35">
        <v>2022</v>
      </c>
    </row>
    <row r="11" spans="1:13" x14ac:dyDescent="0.25">
      <c r="A11" s="11" t="s">
        <v>7</v>
      </c>
      <c r="B11" s="11">
        <v>2022</v>
      </c>
      <c r="C11" s="36">
        <v>1300000</v>
      </c>
      <c r="E11" s="11" t="s">
        <v>8</v>
      </c>
      <c r="F11" s="11">
        <v>2022</v>
      </c>
      <c r="G11" s="36">
        <v>1500000</v>
      </c>
      <c r="I11" s="11" t="s">
        <v>9</v>
      </c>
      <c r="J11" s="11">
        <v>2022</v>
      </c>
      <c r="K11" s="36">
        <v>1700000</v>
      </c>
      <c r="M11" s="35" t="s">
        <v>33</v>
      </c>
    </row>
    <row r="12" spans="1:13" x14ac:dyDescent="0.25">
      <c r="M12" s="35" t="s">
        <v>34</v>
      </c>
    </row>
    <row r="13" spans="1:13" x14ac:dyDescent="0.25">
      <c r="A13" s="37" t="s">
        <v>29</v>
      </c>
      <c r="B13" s="69">
        <f>C11-C10</f>
        <v>100000</v>
      </c>
      <c r="C13" s="37"/>
      <c r="D13" s="37"/>
      <c r="E13" s="37" t="s">
        <v>29</v>
      </c>
      <c r="F13" s="71">
        <f>G11-G10</f>
        <v>200000</v>
      </c>
      <c r="G13" s="37"/>
      <c r="H13" s="37"/>
      <c r="I13" s="37" t="s">
        <v>31</v>
      </c>
      <c r="J13" s="71">
        <f>K11-K10</f>
        <v>200000</v>
      </c>
      <c r="K13" s="37"/>
      <c r="M13" s="35" t="s">
        <v>35</v>
      </c>
    </row>
    <row r="14" spans="1:13" x14ac:dyDescent="0.25">
      <c r="A14" s="34" t="s">
        <v>30</v>
      </c>
      <c r="B14" s="37"/>
      <c r="C14" s="70">
        <f>(B13/C10)*100</f>
        <v>8.3333333333333321</v>
      </c>
      <c r="D14" s="37"/>
      <c r="E14" s="34" t="s">
        <v>30</v>
      </c>
      <c r="F14" s="37"/>
      <c r="G14" s="70">
        <f>F13/G10*100</f>
        <v>15.384615384615385</v>
      </c>
      <c r="H14" s="37"/>
      <c r="I14" s="34" t="s">
        <v>30</v>
      </c>
      <c r="J14" s="37"/>
      <c r="K14" s="70">
        <f>J13/K10*100</f>
        <v>13.333333333333334</v>
      </c>
    </row>
    <row r="16" spans="1:13" ht="18" x14ac:dyDescent="0.25">
      <c r="A16" s="10" t="s">
        <v>0</v>
      </c>
      <c r="B16" s="10" t="s">
        <v>1</v>
      </c>
      <c r="C16" s="10" t="s">
        <v>2</v>
      </c>
      <c r="E16" s="10" t="s">
        <v>0</v>
      </c>
      <c r="F16" s="10" t="s">
        <v>1</v>
      </c>
      <c r="G16" s="10" t="s">
        <v>2</v>
      </c>
      <c r="I16" s="10" t="s">
        <v>0</v>
      </c>
      <c r="J16" s="10" t="s">
        <v>1</v>
      </c>
      <c r="K16" s="10" t="s">
        <v>2</v>
      </c>
      <c r="M16" s="33" t="s">
        <v>32</v>
      </c>
    </row>
    <row r="17" spans="1:13" x14ac:dyDescent="0.25">
      <c r="A17" s="11" t="s">
        <v>6</v>
      </c>
      <c r="B17" s="11">
        <v>2023</v>
      </c>
      <c r="C17" s="36">
        <v>1800000</v>
      </c>
      <c r="E17" s="11" t="s">
        <v>7</v>
      </c>
      <c r="F17" s="11">
        <v>2023</v>
      </c>
      <c r="G17" s="36">
        <v>1900000</v>
      </c>
      <c r="I17" s="11" t="s">
        <v>8</v>
      </c>
      <c r="J17" s="11">
        <v>2023</v>
      </c>
      <c r="K17" s="36">
        <v>2000000</v>
      </c>
      <c r="M17" s="35">
        <v>2023</v>
      </c>
    </row>
    <row r="18" spans="1:13" x14ac:dyDescent="0.25">
      <c r="A18" s="11" t="s">
        <v>7</v>
      </c>
      <c r="B18" s="11">
        <v>2023</v>
      </c>
      <c r="C18" s="36">
        <v>1900000</v>
      </c>
      <c r="E18" s="11" t="s">
        <v>8</v>
      </c>
      <c r="F18" s="11">
        <v>2023</v>
      </c>
      <c r="G18" s="36">
        <v>2000000</v>
      </c>
      <c r="I18" s="11" t="s">
        <v>9</v>
      </c>
      <c r="J18" s="11">
        <v>2023</v>
      </c>
      <c r="K18" s="36">
        <v>2100000</v>
      </c>
      <c r="M18" s="35" t="s">
        <v>33</v>
      </c>
    </row>
    <row r="19" spans="1:13" x14ac:dyDescent="0.25">
      <c r="M19" s="35" t="s">
        <v>37</v>
      </c>
    </row>
    <row r="20" spans="1:13" x14ac:dyDescent="0.25">
      <c r="A20" s="37" t="s">
        <v>29</v>
      </c>
      <c r="B20" s="71">
        <f>C18-C17</f>
        <v>100000</v>
      </c>
      <c r="C20" s="37"/>
      <c r="D20" s="37"/>
      <c r="E20" s="37" t="s">
        <v>29</v>
      </c>
      <c r="F20" s="71">
        <f>G18-G17</f>
        <v>100000</v>
      </c>
      <c r="G20" s="37"/>
      <c r="H20" s="37"/>
      <c r="I20" s="37" t="s">
        <v>29</v>
      </c>
      <c r="J20" s="69">
        <f>K18-K17</f>
        <v>100000</v>
      </c>
      <c r="K20" s="37"/>
      <c r="M20" s="35" t="s">
        <v>36</v>
      </c>
    </row>
    <row r="21" spans="1:13" x14ac:dyDescent="0.25">
      <c r="A21" s="38" t="s">
        <v>30</v>
      </c>
      <c r="B21" s="39"/>
      <c r="C21" s="70">
        <f>B20/C17*100</f>
        <v>5.5555555555555554</v>
      </c>
      <c r="D21" s="39"/>
      <c r="E21" s="38" t="s">
        <v>30</v>
      </c>
      <c r="F21" s="39"/>
      <c r="G21" s="70">
        <f>F20/G17*100</f>
        <v>5.2631578947368416</v>
      </c>
      <c r="H21" s="39"/>
      <c r="I21" s="38" t="s">
        <v>30</v>
      </c>
      <c r="J21" s="39"/>
      <c r="K21" s="72">
        <f>J20/K17*100</f>
        <v>5</v>
      </c>
    </row>
    <row r="22" spans="1:13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</row>
    <row r="23" spans="1:13" ht="23.25" x14ac:dyDescent="0.35">
      <c r="A23" s="41" t="s">
        <v>39</v>
      </c>
      <c r="B23" s="41"/>
      <c r="C23" s="41"/>
    </row>
    <row r="24" spans="1:13" x14ac:dyDescent="0.25">
      <c r="A24" s="10" t="s">
        <v>0</v>
      </c>
      <c r="B24" s="10" t="s">
        <v>1</v>
      </c>
      <c r="C24" s="10" t="s">
        <v>3</v>
      </c>
      <c r="E24" s="10" t="s">
        <v>0</v>
      </c>
      <c r="F24" s="10" t="s">
        <v>1</v>
      </c>
      <c r="G24" s="10" t="s">
        <v>3</v>
      </c>
    </row>
    <row r="25" spans="1:13" x14ac:dyDescent="0.25">
      <c r="A25" s="11" t="s">
        <v>6</v>
      </c>
      <c r="B25" s="11">
        <v>2022</v>
      </c>
      <c r="C25" s="36">
        <v>600000</v>
      </c>
      <c r="E25" s="11" t="s">
        <v>6</v>
      </c>
      <c r="F25" s="11">
        <v>2023</v>
      </c>
      <c r="G25" s="45">
        <v>850000</v>
      </c>
    </row>
    <row r="26" spans="1:13" x14ac:dyDescent="0.25">
      <c r="A26" s="11" t="s">
        <v>7</v>
      </c>
      <c r="B26" s="11">
        <v>2022</v>
      </c>
      <c r="C26" s="36">
        <v>650000</v>
      </c>
      <c r="E26" s="11" t="s">
        <v>7</v>
      </c>
      <c r="F26" s="11">
        <v>2023</v>
      </c>
      <c r="G26" s="45">
        <v>900000</v>
      </c>
    </row>
    <row r="27" spans="1:13" x14ac:dyDescent="0.25">
      <c r="A27" s="11" t="s">
        <v>8</v>
      </c>
      <c r="B27" s="11">
        <v>2022</v>
      </c>
      <c r="C27" s="36">
        <v>700000</v>
      </c>
      <c r="E27" s="11" t="s">
        <v>8</v>
      </c>
      <c r="F27" s="11">
        <v>2023</v>
      </c>
      <c r="G27" s="45">
        <v>950000</v>
      </c>
    </row>
    <row r="28" spans="1:13" x14ac:dyDescent="0.25">
      <c r="A28" s="11" t="s">
        <v>9</v>
      </c>
      <c r="B28" s="11">
        <v>2022</v>
      </c>
      <c r="C28" s="36">
        <v>800000</v>
      </c>
      <c r="E28" s="11" t="s">
        <v>9</v>
      </c>
      <c r="F28" s="11">
        <v>2023</v>
      </c>
      <c r="G28" s="45">
        <v>1000000</v>
      </c>
    </row>
    <row r="30" spans="1:13" ht="21" x14ac:dyDescent="0.35">
      <c r="A30" s="43" t="s">
        <v>41</v>
      </c>
    </row>
    <row r="32" spans="1:13" ht="23.25" x14ac:dyDescent="0.35">
      <c r="A32" s="44" t="s">
        <v>42</v>
      </c>
    </row>
    <row r="33" spans="1:7" x14ac:dyDescent="0.25">
      <c r="A33" s="10" t="s">
        <v>0</v>
      </c>
      <c r="B33" s="10" t="s">
        <v>1</v>
      </c>
      <c r="C33" s="10" t="s">
        <v>5</v>
      </c>
      <c r="E33" s="10" t="s">
        <v>0</v>
      </c>
      <c r="F33" s="10" t="s">
        <v>1</v>
      </c>
      <c r="G33" s="10" t="s">
        <v>5</v>
      </c>
    </row>
    <row r="34" spans="1:7" x14ac:dyDescent="0.25">
      <c r="A34" s="11" t="s">
        <v>6</v>
      </c>
      <c r="B34" s="11">
        <v>2022</v>
      </c>
      <c r="C34" s="36">
        <v>300000</v>
      </c>
      <c r="E34" s="11" t="s">
        <v>6</v>
      </c>
      <c r="F34" s="11">
        <v>2023</v>
      </c>
      <c r="G34" s="36">
        <v>850000</v>
      </c>
    </row>
    <row r="35" spans="1:7" x14ac:dyDescent="0.25">
      <c r="A35" s="11" t="s">
        <v>7</v>
      </c>
      <c r="B35" s="11">
        <v>2022</v>
      </c>
      <c r="C35" s="36">
        <v>310000</v>
      </c>
      <c r="E35" s="11" t="s">
        <v>7</v>
      </c>
      <c r="F35" s="11">
        <v>2023</v>
      </c>
      <c r="G35" s="36">
        <v>900000</v>
      </c>
    </row>
    <row r="36" spans="1:7" x14ac:dyDescent="0.25">
      <c r="A36" s="11" t="s">
        <v>8</v>
      </c>
      <c r="B36" s="11">
        <v>2022</v>
      </c>
      <c r="C36" s="36">
        <v>360000</v>
      </c>
      <c r="E36" s="11" t="s">
        <v>8</v>
      </c>
      <c r="F36" s="11">
        <v>2023</v>
      </c>
      <c r="G36" s="36">
        <v>950000</v>
      </c>
    </row>
    <row r="37" spans="1:7" x14ac:dyDescent="0.25">
      <c r="A37" s="11" t="s">
        <v>9</v>
      </c>
      <c r="B37" s="11">
        <v>2022</v>
      </c>
      <c r="C37" s="36">
        <v>390000</v>
      </c>
      <c r="E37" s="11" t="s">
        <v>9</v>
      </c>
      <c r="F37" s="11">
        <v>2023</v>
      </c>
      <c r="G37" s="36">
        <v>1000000</v>
      </c>
    </row>
    <row r="39" spans="1:7" ht="18.75" x14ac:dyDescent="0.3">
      <c r="A39" s="42" t="s">
        <v>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0"/>
  <sheetViews>
    <sheetView topLeftCell="A7" workbookViewId="0">
      <selection activeCell="H10" sqref="H10"/>
    </sheetView>
  </sheetViews>
  <sheetFormatPr defaultRowHeight="15" x14ac:dyDescent="0.25"/>
  <cols>
    <col min="1" max="1" width="21.28515625" style="2" customWidth="1"/>
    <col min="2" max="2" width="14.28515625" style="2" bestFit="1" customWidth="1"/>
    <col min="3" max="3" width="13.28515625" style="2" bestFit="1" customWidth="1"/>
    <col min="4" max="5" width="9.140625" style="2"/>
    <col min="6" max="6" width="10.85546875" style="2" customWidth="1"/>
    <col min="7" max="7" width="20.28515625" style="2" customWidth="1"/>
    <col min="8" max="8" width="22.85546875" style="2" customWidth="1"/>
    <col min="9" max="9" width="16.5703125" style="2" customWidth="1"/>
    <col min="10" max="10" width="9.140625" style="2"/>
    <col min="11" max="11" width="18.5703125" style="2" customWidth="1"/>
    <col min="12" max="12" width="12.28515625" style="2" customWidth="1"/>
    <col min="13" max="15" width="9.140625" style="2"/>
    <col min="16" max="16" width="10.7109375" style="2" customWidth="1"/>
    <col min="17" max="16384" width="9.140625" style="2"/>
  </cols>
  <sheetData>
    <row r="3" spans="1:11" ht="23.25" x14ac:dyDescent="0.35">
      <c r="A3" s="94" t="s">
        <v>44</v>
      </c>
      <c r="B3" s="95"/>
      <c r="C3" s="64"/>
      <c r="D3" s="64"/>
      <c r="E3" s="64"/>
      <c r="F3" s="64"/>
      <c r="G3" s="64"/>
    </row>
    <row r="4" spans="1:11" ht="23.25" x14ac:dyDescent="0.35">
      <c r="A4" s="101"/>
      <c r="B4" s="101"/>
      <c r="C4" s="102"/>
      <c r="D4" s="102"/>
      <c r="E4" s="102"/>
      <c r="F4" s="102"/>
      <c r="G4" s="64"/>
    </row>
    <row r="5" spans="1:11" ht="18.75" x14ac:dyDescent="0.3">
      <c r="A5" s="96" t="s">
        <v>45</v>
      </c>
      <c r="B5" s="96" t="s">
        <v>47</v>
      </c>
      <c r="C5" s="97"/>
      <c r="D5" s="97"/>
      <c r="E5" s="98"/>
      <c r="F5" s="99"/>
      <c r="G5" s="99"/>
    </row>
    <row r="6" spans="1:11" x14ac:dyDescent="0.25">
      <c r="A6" s="99"/>
      <c r="B6" s="99"/>
      <c r="C6" s="99"/>
      <c r="D6" s="99"/>
      <c r="E6" s="99"/>
      <c r="F6" s="99"/>
      <c r="G6" s="99"/>
    </row>
    <row r="7" spans="1:11" ht="23.25" x14ac:dyDescent="0.35">
      <c r="A7" s="94" t="s">
        <v>48</v>
      </c>
      <c r="B7" s="94"/>
      <c r="C7" s="94"/>
      <c r="D7" s="99"/>
      <c r="E7" s="99"/>
      <c r="F7" s="99"/>
      <c r="G7" s="99"/>
    </row>
    <row r="8" spans="1:11" x14ac:dyDescent="0.25">
      <c r="A8" s="99"/>
      <c r="B8" s="99"/>
      <c r="C8" s="99"/>
      <c r="D8" s="99"/>
      <c r="E8" s="99"/>
      <c r="F8" s="99"/>
      <c r="G8" s="99"/>
    </row>
    <row r="9" spans="1:11" ht="18.75" x14ac:dyDescent="0.3">
      <c r="A9" s="96" t="s">
        <v>49</v>
      </c>
      <c r="B9" s="97"/>
      <c r="C9" s="97"/>
      <c r="D9" s="97"/>
      <c r="E9" s="97"/>
      <c r="F9" s="97"/>
      <c r="G9" s="97"/>
      <c r="H9" s="13"/>
    </row>
    <row r="10" spans="1:11" x14ac:dyDescent="0.25">
      <c r="A10" s="99"/>
      <c r="B10" s="99"/>
      <c r="C10" s="99"/>
      <c r="D10" s="99"/>
      <c r="E10" s="99"/>
      <c r="F10" s="99"/>
      <c r="G10" s="99"/>
    </row>
    <row r="11" spans="1:11" ht="23.25" x14ac:dyDescent="0.35">
      <c r="A11" s="94" t="s">
        <v>50</v>
      </c>
      <c r="B11" s="95"/>
      <c r="C11" s="99"/>
      <c r="D11" s="99"/>
      <c r="E11" s="99"/>
      <c r="F11" s="99"/>
      <c r="G11" s="99"/>
    </row>
    <row r="12" spans="1:11" x14ac:dyDescent="0.25">
      <c r="A12" s="99"/>
      <c r="B12" s="99"/>
      <c r="C12" s="99"/>
      <c r="D12" s="99"/>
      <c r="E12" s="99"/>
      <c r="F12" s="99"/>
      <c r="G12" s="99"/>
    </row>
    <row r="13" spans="1:11" ht="18.75" x14ac:dyDescent="0.3">
      <c r="A13" s="96" t="s">
        <v>51</v>
      </c>
      <c r="B13" s="96"/>
      <c r="C13" s="96"/>
      <c r="D13" s="96"/>
      <c r="E13" s="100"/>
      <c r="F13" s="99"/>
      <c r="G13" s="99"/>
    </row>
    <row r="14" spans="1:11" x14ac:dyDescent="0.25">
      <c r="A14" s="93"/>
      <c r="B14" s="93"/>
      <c r="C14" s="93"/>
      <c r="D14" s="93"/>
      <c r="E14" s="93"/>
      <c r="F14" s="93"/>
      <c r="G14" s="93"/>
    </row>
    <row r="15" spans="1:11" x14ac:dyDescent="0.25">
      <c r="A15" s="93"/>
      <c r="B15" s="93"/>
      <c r="C15" s="93"/>
      <c r="D15" s="93"/>
      <c r="E15" s="93"/>
      <c r="F15" s="93"/>
      <c r="G15" s="93"/>
    </row>
    <row r="16" spans="1:11" ht="18.75" x14ac:dyDescent="0.3">
      <c r="A16" s="80" t="s">
        <v>52</v>
      </c>
      <c r="K16" s="42" t="s">
        <v>62</v>
      </c>
    </row>
    <row r="17" spans="1:17" ht="18.75" x14ac:dyDescent="0.3">
      <c r="A17" s="81"/>
      <c r="K17" s="88" t="s">
        <v>57</v>
      </c>
      <c r="L17" s="73">
        <v>1800000</v>
      </c>
      <c r="N17" s="75" t="s">
        <v>53</v>
      </c>
      <c r="O17" s="76"/>
      <c r="P17" s="73"/>
      <c r="Q17" s="92">
        <f>(L17-L18)/L17*100</f>
        <v>52.777777777777779</v>
      </c>
    </row>
    <row r="18" spans="1:17" ht="18.75" x14ac:dyDescent="0.3">
      <c r="A18" s="86" t="s">
        <v>95</v>
      </c>
      <c r="B18" s="87">
        <v>1200000</v>
      </c>
      <c r="C18" s="40"/>
      <c r="D18" s="75" t="s">
        <v>53</v>
      </c>
      <c r="E18" s="76"/>
      <c r="F18" s="73"/>
      <c r="G18" s="73">
        <f>(1200000-600000)/1200000*100</f>
        <v>50</v>
      </c>
      <c r="K18" s="88" t="s">
        <v>38</v>
      </c>
      <c r="L18" s="73">
        <v>850000</v>
      </c>
      <c r="N18" s="75" t="s">
        <v>54</v>
      </c>
      <c r="O18" s="76"/>
      <c r="P18" s="76"/>
      <c r="Q18" s="92">
        <f>(L17-L18-L19)/L17*100</f>
        <v>37.222222222222221</v>
      </c>
    </row>
    <row r="19" spans="1:17" ht="18.75" x14ac:dyDescent="0.3">
      <c r="A19" s="86" t="s">
        <v>94</v>
      </c>
      <c r="B19" s="87">
        <v>600000</v>
      </c>
      <c r="C19" s="40"/>
      <c r="D19" s="75" t="s">
        <v>54</v>
      </c>
      <c r="E19" s="76"/>
      <c r="F19" s="76"/>
      <c r="G19" s="74">
        <f>(1200000-600000-200000)/1200000*100</f>
        <v>33.333333333333329</v>
      </c>
      <c r="K19" s="88" t="s">
        <v>58</v>
      </c>
      <c r="L19" s="73">
        <v>280000</v>
      </c>
      <c r="N19" s="75" t="s">
        <v>55</v>
      </c>
      <c r="O19" s="77"/>
      <c r="P19" s="73"/>
      <c r="Q19" s="92">
        <f>L20/L17*100</f>
        <v>22.777777777777779</v>
      </c>
    </row>
    <row r="20" spans="1:17" ht="18.75" x14ac:dyDescent="0.3">
      <c r="A20" s="86" t="s">
        <v>58</v>
      </c>
      <c r="B20" s="87">
        <v>200000</v>
      </c>
      <c r="C20" s="40"/>
      <c r="D20" s="75" t="s">
        <v>55</v>
      </c>
      <c r="E20" s="77"/>
      <c r="F20" s="73"/>
      <c r="G20" s="73">
        <f>300000/1200000*100</f>
        <v>25</v>
      </c>
      <c r="K20" s="88" t="s">
        <v>59</v>
      </c>
      <c r="L20" s="73">
        <v>410000</v>
      </c>
      <c r="Q20" s="32"/>
    </row>
    <row r="21" spans="1:17" ht="15.75" x14ac:dyDescent="0.25">
      <c r="A21" s="86" t="s">
        <v>42</v>
      </c>
      <c r="B21" s="87">
        <v>300000</v>
      </c>
      <c r="C21" s="40"/>
      <c r="Q21" s="32"/>
    </row>
    <row r="22" spans="1:17" x14ac:dyDescent="0.25">
      <c r="Q22" s="32"/>
    </row>
    <row r="23" spans="1:17" ht="18.75" x14ac:dyDescent="0.3">
      <c r="A23" s="42" t="s">
        <v>56</v>
      </c>
      <c r="K23" s="42" t="s">
        <v>63</v>
      </c>
      <c r="Q23" s="32"/>
    </row>
    <row r="24" spans="1:17" ht="18.75" x14ac:dyDescent="0.3">
      <c r="A24" s="88" t="s">
        <v>57</v>
      </c>
      <c r="B24" s="89">
        <v>1300000</v>
      </c>
      <c r="C24" s="47"/>
      <c r="D24" s="75" t="s">
        <v>53</v>
      </c>
      <c r="E24" s="76"/>
      <c r="F24" s="73"/>
      <c r="G24" s="78">
        <f>(B24-B25)/B24*100</f>
        <v>50</v>
      </c>
      <c r="K24" s="88" t="s">
        <v>57</v>
      </c>
      <c r="L24" s="73">
        <v>1900000</v>
      </c>
      <c r="N24" s="75" t="s">
        <v>53</v>
      </c>
      <c r="O24" s="76"/>
      <c r="P24" s="73"/>
      <c r="Q24" s="92">
        <f>(L24-L25)/L24*100</f>
        <v>52.631578947368418</v>
      </c>
    </row>
    <row r="25" spans="1:17" ht="18.75" x14ac:dyDescent="0.3">
      <c r="A25" s="88" t="s">
        <v>38</v>
      </c>
      <c r="B25" s="89">
        <v>650000</v>
      </c>
      <c r="C25" s="47"/>
      <c r="D25" s="75" t="s">
        <v>54</v>
      </c>
      <c r="E25" s="76"/>
      <c r="F25" s="76"/>
      <c r="G25" s="74">
        <f>(B24-B25-B26)/B24*100</f>
        <v>33.076923076923073</v>
      </c>
      <c r="K25" s="88" t="s">
        <v>38</v>
      </c>
      <c r="L25" s="73">
        <v>900000</v>
      </c>
      <c r="N25" s="75" t="s">
        <v>54</v>
      </c>
      <c r="O25" s="76"/>
      <c r="P25" s="76"/>
      <c r="Q25" s="92">
        <f>(L24-L25-L26)/L24*100</f>
        <v>36.84210526315789</v>
      </c>
    </row>
    <row r="26" spans="1:17" ht="18.75" x14ac:dyDescent="0.3">
      <c r="A26" s="88" t="s">
        <v>58</v>
      </c>
      <c r="B26" s="89">
        <v>220000</v>
      </c>
      <c r="D26" s="75" t="s">
        <v>55</v>
      </c>
      <c r="E26" s="77"/>
      <c r="F26" s="73"/>
      <c r="G26" s="74">
        <f>B27/B24*100</f>
        <v>23.846153846153847</v>
      </c>
      <c r="K26" s="88" t="s">
        <v>58</v>
      </c>
      <c r="L26" s="73">
        <v>300000</v>
      </c>
      <c r="N26" s="75" t="s">
        <v>55</v>
      </c>
      <c r="O26" s="77"/>
      <c r="P26" s="73"/>
      <c r="Q26" s="92">
        <f>L27/L24*100</f>
        <v>22.105263157894736</v>
      </c>
    </row>
    <row r="27" spans="1:17" x14ac:dyDescent="0.25">
      <c r="A27" s="88" t="s">
        <v>59</v>
      </c>
      <c r="B27" s="89">
        <v>310000</v>
      </c>
      <c r="K27" s="88" t="s">
        <v>59</v>
      </c>
      <c r="L27" s="73">
        <v>420000</v>
      </c>
    </row>
    <row r="28" spans="1:17" x14ac:dyDescent="0.25">
      <c r="B28" s="48"/>
      <c r="C28" s="48"/>
    </row>
    <row r="29" spans="1:17" ht="18.75" x14ac:dyDescent="0.3">
      <c r="A29" s="42" t="s">
        <v>60</v>
      </c>
      <c r="B29" s="48"/>
      <c r="C29" s="48"/>
      <c r="K29" s="42" t="s">
        <v>64</v>
      </c>
    </row>
    <row r="30" spans="1:17" ht="18.75" x14ac:dyDescent="0.3">
      <c r="A30" s="88" t="s">
        <v>57</v>
      </c>
      <c r="B30" s="89">
        <v>1500000</v>
      </c>
      <c r="C30" s="48"/>
      <c r="D30" s="75" t="s">
        <v>53</v>
      </c>
      <c r="E30" s="76"/>
      <c r="F30" s="73"/>
      <c r="G30" s="74">
        <f>(B30-B31)/B30*100</f>
        <v>53.333333333333336</v>
      </c>
      <c r="K30" s="88" t="s">
        <v>57</v>
      </c>
      <c r="L30" s="73">
        <v>2000000</v>
      </c>
      <c r="N30" s="75" t="s">
        <v>53</v>
      </c>
      <c r="O30" s="76"/>
      <c r="P30" s="73"/>
      <c r="Q30" s="73">
        <f>(L30-L31)/L30*100</f>
        <v>52.5</v>
      </c>
    </row>
    <row r="31" spans="1:17" ht="18.75" x14ac:dyDescent="0.3">
      <c r="A31" s="88" t="s">
        <v>38</v>
      </c>
      <c r="B31" s="89">
        <v>700000</v>
      </c>
      <c r="C31" s="48"/>
      <c r="D31" s="75" t="s">
        <v>54</v>
      </c>
      <c r="E31" s="76"/>
      <c r="F31" s="76"/>
      <c r="G31" s="79">
        <f>(B30-B31-B32)/B30*100</f>
        <v>37.333333333333336</v>
      </c>
      <c r="K31" s="88" t="s">
        <v>38</v>
      </c>
      <c r="L31" s="73">
        <v>950000</v>
      </c>
      <c r="N31" s="75" t="s">
        <v>54</v>
      </c>
      <c r="O31" s="76"/>
      <c r="P31" s="76"/>
      <c r="Q31" s="73">
        <f>(L30-L31-L32)/L30*100</f>
        <v>36.5</v>
      </c>
    </row>
    <row r="32" spans="1:17" ht="18.75" x14ac:dyDescent="0.3">
      <c r="A32" s="88" t="s">
        <v>58</v>
      </c>
      <c r="B32" s="89">
        <v>240000</v>
      </c>
      <c r="C32" s="48"/>
      <c r="D32" s="75" t="s">
        <v>55</v>
      </c>
      <c r="E32" s="77"/>
      <c r="F32" s="73"/>
      <c r="G32" s="79">
        <f>B33/B30*100</f>
        <v>24</v>
      </c>
      <c r="K32" s="88" t="s">
        <v>58</v>
      </c>
      <c r="L32" s="73">
        <v>320000</v>
      </c>
      <c r="N32" s="75" t="s">
        <v>55</v>
      </c>
      <c r="O32" s="77"/>
      <c r="P32" s="73"/>
      <c r="Q32" s="73">
        <f>L33/L30*100</f>
        <v>21.5</v>
      </c>
    </row>
    <row r="33" spans="1:17" x14ac:dyDescent="0.25">
      <c r="A33" s="88" t="s">
        <v>59</v>
      </c>
      <c r="B33" s="91">
        <v>360000</v>
      </c>
      <c r="C33" s="48"/>
      <c r="D33" s="73"/>
      <c r="E33" s="73"/>
      <c r="F33" s="73"/>
      <c r="G33" s="73"/>
      <c r="K33" s="88" t="s">
        <v>59</v>
      </c>
      <c r="L33" s="73">
        <v>430000</v>
      </c>
    </row>
    <row r="34" spans="1:17" x14ac:dyDescent="0.25">
      <c r="B34" s="48"/>
      <c r="C34" s="48"/>
    </row>
    <row r="35" spans="1:17" ht="18.75" x14ac:dyDescent="0.3">
      <c r="A35" s="42" t="s">
        <v>61</v>
      </c>
      <c r="B35" s="48"/>
      <c r="C35" s="48"/>
      <c r="K35" s="42" t="s">
        <v>65</v>
      </c>
    </row>
    <row r="36" spans="1:17" ht="18.75" x14ac:dyDescent="0.3">
      <c r="A36" s="88" t="s">
        <v>57</v>
      </c>
      <c r="B36" s="90">
        <v>1700000</v>
      </c>
      <c r="C36" s="48"/>
      <c r="D36" s="75" t="s">
        <v>53</v>
      </c>
      <c r="E36" s="76"/>
      <c r="F36" s="73"/>
      <c r="G36" s="74">
        <f>(B36-B37)/B36*100</f>
        <v>52.941176470588239</v>
      </c>
      <c r="K36" s="88" t="s">
        <v>57</v>
      </c>
      <c r="L36" s="73">
        <v>2100000</v>
      </c>
      <c r="N36" s="75" t="s">
        <v>53</v>
      </c>
      <c r="O36" s="76"/>
      <c r="P36" s="73"/>
      <c r="Q36" s="92">
        <f>(L36-L37)/L36*100</f>
        <v>52.380952380952387</v>
      </c>
    </row>
    <row r="37" spans="1:17" ht="18.75" x14ac:dyDescent="0.3">
      <c r="A37" s="88" t="s">
        <v>38</v>
      </c>
      <c r="B37" s="90">
        <v>800000</v>
      </c>
      <c r="C37" s="48"/>
      <c r="D37" s="75" t="s">
        <v>54</v>
      </c>
      <c r="E37" s="76"/>
      <c r="F37" s="76"/>
      <c r="G37" s="74">
        <f>(B36-B37-B38)/B36*100</f>
        <v>37.647058823529413</v>
      </c>
      <c r="K37" s="88" t="s">
        <v>38</v>
      </c>
      <c r="L37" s="73">
        <v>1000000</v>
      </c>
      <c r="N37" s="75" t="s">
        <v>54</v>
      </c>
      <c r="O37" s="76"/>
      <c r="P37" s="76"/>
      <c r="Q37" s="92">
        <f>(L36-L37-L38)/L36*100</f>
        <v>36.19047619047619</v>
      </c>
    </row>
    <row r="38" spans="1:17" ht="18.75" x14ac:dyDescent="0.3">
      <c r="A38" s="88" t="s">
        <v>58</v>
      </c>
      <c r="B38" s="90">
        <v>260000</v>
      </c>
      <c r="C38" s="48"/>
      <c r="D38" s="75" t="s">
        <v>55</v>
      </c>
      <c r="E38" s="77"/>
      <c r="F38" s="73"/>
      <c r="G38" s="74">
        <f>B39/B36*100</f>
        <v>22.941176470588236</v>
      </c>
      <c r="K38" s="88" t="s">
        <v>58</v>
      </c>
      <c r="L38" s="73">
        <v>340000</v>
      </c>
      <c r="N38" s="75" t="s">
        <v>55</v>
      </c>
      <c r="O38" s="77"/>
      <c r="P38" s="73"/>
      <c r="Q38" s="92">
        <f>L39/L36*100</f>
        <v>20.952380952380953</v>
      </c>
    </row>
    <row r="39" spans="1:17" x14ac:dyDescent="0.25">
      <c r="A39" s="88" t="s">
        <v>59</v>
      </c>
      <c r="B39" s="90">
        <v>390000</v>
      </c>
      <c r="C39" s="48"/>
      <c r="K39" s="88" t="s">
        <v>59</v>
      </c>
      <c r="L39" s="73">
        <v>440000</v>
      </c>
    </row>
    <row r="41" spans="1:17" x14ac:dyDescent="0.25">
      <c r="E41" s="82" t="s">
        <v>0</v>
      </c>
      <c r="F41" s="82" t="s">
        <v>1</v>
      </c>
      <c r="G41" s="82" t="s">
        <v>66</v>
      </c>
      <c r="H41" s="82" t="s">
        <v>67</v>
      </c>
      <c r="I41" s="82" t="s">
        <v>68</v>
      </c>
    </row>
    <row r="42" spans="1:17" x14ac:dyDescent="0.25">
      <c r="E42" s="83" t="s">
        <v>6</v>
      </c>
      <c r="F42" s="83">
        <v>2022</v>
      </c>
      <c r="G42" s="84">
        <v>0.5</v>
      </c>
      <c r="H42" s="85">
        <v>0.33329999999999999</v>
      </c>
      <c r="I42" s="84">
        <v>0.25</v>
      </c>
    </row>
    <row r="43" spans="1:17" x14ac:dyDescent="0.25">
      <c r="E43" s="83" t="s">
        <v>7</v>
      </c>
      <c r="F43" s="83">
        <v>2022</v>
      </c>
      <c r="G43" s="84">
        <v>0.5</v>
      </c>
      <c r="H43" s="85">
        <v>0.33079999999999998</v>
      </c>
      <c r="I43" s="85">
        <v>0.23849999999999999</v>
      </c>
    </row>
    <row r="44" spans="1:17" x14ac:dyDescent="0.25">
      <c r="E44" s="83" t="s">
        <v>8</v>
      </c>
      <c r="F44" s="83">
        <v>2022</v>
      </c>
      <c r="G44" s="85">
        <v>0.5333</v>
      </c>
      <c r="H44" s="85">
        <v>0.37</v>
      </c>
      <c r="I44" s="84">
        <v>0.24</v>
      </c>
    </row>
    <row r="45" spans="1:17" x14ac:dyDescent="0.25">
      <c r="E45" s="83" t="s">
        <v>9</v>
      </c>
      <c r="F45" s="83">
        <v>2022</v>
      </c>
      <c r="G45" s="85">
        <v>0.52939999999999998</v>
      </c>
      <c r="H45" s="85">
        <v>0.3765</v>
      </c>
      <c r="I45" s="85">
        <v>0.22939999999999999</v>
      </c>
    </row>
    <row r="46" spans="1:17" x14ac:dyDescent="0.25">
      <c r="E46" s="83" t="s">
        <v>6</v>
      </c>
      <c r="F46" s="83">
        <v>2023</v>
      </c>
      <c r="G46" s="85">
        <v>0.52800000000000002</v>
      </c>
      <c r="H46" s="85">
        <v>0.372</v>
      </c>
      <c r="I46" s="85">
        <v>0.22800000000000001</v>
      </c>
    </row>
    <row r="47" spans="1:17" x14ac:dyDescent="0.25">
      <c r="E47" s="83" t="s">
        <v>7</v>
      </c>
      <c r="F47" s="83">
        <v>2023</v>
      </c>
      <c r="G47" s="85">
        <v>0.52600000000000002</v>
      </c>
      <c r="H47" s="85">
        <v>0.36499999999999999</v>
      </c>
      <c r="I47" s="85">
        <v>0.221</v>
      </c>
    </row>
    <row r="48" spans="1:17" x14ac:dyDescent="0.25">
      <c r="E48" s="83" t="s">
        <v>8</v>
      </c>
      <c r="F48" s="83">
        <v>2023</v>
      </c>
      <c r="G48" s="85">
        <v>0.52500000000000002</v>
      </c>
      <c r="H48" s="85">
        <v>0.36499999999999999</v>
      </c>
      <c r="I48" s="85">
        <v>0.215</v>
      </c>
    </row>
    <row r="49" spans="5:9" x14ac:dyDescent="0.25">
      <c r="E49" s="83" t="s">
        <v>9</v>
      </c>
      <c r="F49" s="83">
        <v>2023</v>
      </c>
      <c r="G49" s="85">
        <v>0.52400000000000002</v>
      </c>
      <c r="H49" s="85">
        <v>0.36199999999999999</v>
      </c>
      <c r="I49" s="85">
        <v>0.21</v>
      </c>
    </row>
    <row r="50" spans="5:9" x14ac:dyDescent="0.25">
      <c r="E50"/>
      <c r="F50"/>
      <c r="G50"/>
      <c r="H50"/>
      <c r="I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workbookViewId="0">
      <selection activeCell="E10" sqref="E10"/>
    </sheetView>
  </sheetViews>
  <sheetFormatPr defaultRowHeight="15" x14ac:dyDescent="0.25"/>
  <cols>
    <col min="1" max="2" width="9.140625" style="2"/>
    <col min="3" max="3" width="17.5703125" style="2" bestFit="1" customWidth="1"/>
    <col min="4" max="4" width="21" style="2" bestFit="1" customWidth="1"/>
    <col min="5" max="5" width="19.42578125" style="2" bestFit="1" customWidth="1"/>
    <col min="6" max="9" width="9.140625" style="2"/>
    <col min="10" max="10" width="14.28515625" style="2" bestFit="1" customWidth="1"/>
    <col min="11" max="11" width="21" style="2" bestFit="1" customWidth="1"/>
    <col min="12" max="12" width="14.28515625" style="2" bestFit="1" customWidth="1"/>
    <col min="13" max="13" width="21" style="2" bestFit="1" customWidth="1"/>
    <col min="14" max="14" width="14" style="2" customWidth="1"/>
    <col min="15" max="16384" width="9.140625" style="2"/>
  </cols>
  <sheetData>
    <row r="3" spans="1:12" ht="21" x14ac:dyDescent="0.35">
      <c r="A3" s="50" t="s">
        <v>69</v>
      </c>
      <c r="B3" s="51"/>
      <c r="C3" s="51"/>
      <c r="D3" s="52"/>
    </row>
    <row r="5" spans="1:12" ht="18.75" x14ac:dyDescent="0.3">
      <c r="A5" s="42" t="s">
        <v>70</v>
      </c>
      <c r="B5" s="46"/>
      <c r="C5" s="46"/>
      <c r="D5" s="46"/>
      <c r="E5" s="46"/>
      <c r="F5" s="46"/>
    </row>
    <row r="7" spans="1:12" ht="21" x14ac:dyDescent="0.35">
      <c r="A7" s="50" t="s">
        <v>71</v>
      </c>
      <c r="B7" s="51"/>
      <c r="C7" s="51"/>
      <c r="D7" s="52"/>
    </row>
    <row r="9" spans="1:12" ht="18.75" x14ac:dyDescent="0.3">
      <c r="A9" s="42" t="s">
        <v>72</v>
      </c>
      <c r="B9" s="46"/>
      <c r="C9" s="46"/>
      <c r="D9" s="46"/>
    </row>
    <row r="13" spans="1:12" ht="21" x14ac:dyDescent="0.35">
      <c r="A13" s="53" t="s">
        <v>69</v>
      </c>
      <c r="B13" s="53"/>
      <c r="C13" s="53"/>
      <c r="D13" s="55"/>
      <c r="E13" s="55"/>
      <c r="H13" s="53" t="s">
        <v>71</v>
      </c>
      <c r="I13" s="53"/>
      <c r="J13" s="53"/>
      <c r="K13" s="55"/>
      <c r="L13" s="55"/>
    </row>
    <row r="14" spans="1:12" x14ac:dyDescent="0.25">
      <c r="A14" s="18" t="s">
        <v>0</v>
      </c>
      <c r="B14" s="18" t="s">
        <v>1</v>
      </c>
      <c r="C14" s="18" t="s">
        <v>11</v>
      </c>
      <c r="D14" s="18" t="s">
        <v>12</v>
      </c>
      <c r="E14" s="18" t="s">
        <v>73</v>
      </c>
      <c r="H14" s="18" t="s">
        <v>0</v>
      </c>
      <c r="I14" s="18" t="s">
        <v>1</v>
      </c>
      <c r="J14" s="18" t="s">
        <v>5</v>
      </c>
      <c r="K14" s="18" t="s">
        <v>12</v>
      </c>
      <c r="L14" s="18" t="s">
        <v>74</v>
      </c>
    </row>
    <row r="15" spans="1:12" x14ac:dyDescent="0.25">
      <c r="A15" s="19" t="s">
        <v>6</v>
      </c>
      <c r="B15" s="19">
        <v>2022</v>
      </c>
      <c r="C15" s="20">
        <v>2500000</v>
      </c>
      <c r="D15" s="20">
        <v>2500000</v>
      </c>
      <c r="E15" s="54">
        <f>C15/D15</f>
        <v>1</v>
      </c>
      <c r="H15" s="19" t="s">
        <v>6</v>
      </c>
      <c r="I15" s="19">
        <v>2022</v>
      </c>
      <c r="J15" s="20">
        <v>300000</v>
      </c>
      <c r="K15" s="20">
        <v>2500000</v>
      </c>
      <c r="L15" s="58">
        <f t="shared" ref="L15:L22" si="0">J15/K15</f>
        <v>0.12</v>
      </c>
    </row>
    <row r="16" spans="1:12" x14ac:dyDescent="0.25">
      <c r="A16" s="19" t="s">
        <v>7</v>
      </c>
      <c r="B16" s="19">
        <v>2022</v>
      </c>
      <c r="C16" s="20">
        <v>2600000</v>
      </c>
      <c r="D16" s="20">
        <v>2500000</v>
      </c>
      <c r="E16" s="54">
        <f t="shared" ref="E16:E22" si="1">C16/D16</f>
        <v>1.04</v>
      </c>
      <c r="H16" s="19" t="s">
        <v>7</v>
      </c>
      <c r="I16" s="19">
        <v>2022</v>
      </c>
      <c r="J16" s="20">
        <v>310000</v>
      </c>
      <c r="K16" s="20">
        <v>2500000</v>
      </c>
      <c r="L16" s="58">
        <f t="shared" si="0"/>
        <v>0.124</v>
      </c>
    </row>
    <row r="17" spans="1:12" x14ac:dyDescent="0.25">
      <c r="A17" s="19" t="s">
        <v>8</v>
      </c>
      <c r="B17" s="19">
        <v>2022</v>
      </c>
      <c r="C17" s="20">
        <v>2700000</v>
      </c>
      <c r="D17" s="20">
        <v>2500000</v>
      </c>
      <c r="E17" s="54">
        <f t="shared" si="1"/>
        <v>1.08</v>
      </c>
      <c r="H17" s="19" t="s">
        <v>8</v>
      </c>
      <c r="I17" s="19">
        <v>2022</v>
      </c>
      <c r="J17" s="20">
        <v>360000</v>
      </c>
      <c r="K17" s="20">
        <v>2500000</v>
      </c>
      <c r="L17" s="58">
        <f t="shared" si="0"/>
        <v>0.14399999999999999</v>
      </c>
    </row>
    <row r="18" spans="1:12" x14ac:dyDescent="0.25">
      <c r="A18" s="19" t="s">
        <v>9</v>
      </c>
      <c r="B18" s="19">
        <v>2022</v>
      </c>
      <c r="C18" s="20">
        <v>2800000</v>
      </c>
      <c r="D18" s="20">
        <v>2600000</v>
      </c>
      <c r="E18" s="54">
        <f t="shared" si="1"/>
        <v>1.0769230769230769</v>
      </c>
      <c r="H18" s="19" t="s">
        <v>9</v>
      </c>
      <c r="I18" s="19">
        <v>2022</v>
      </c>
      <c r="J18" s="20">
        <v>390000</v>
      </c>
      <c r="K18" s="20">
        <v>2600000</v>
      </c>
      <c r="L18" s="58">
        <f t="shared" si="0"/>
        <v>0.15</v>
      </c>
    </row>
    <row r="19" spans="1:12" x14ac:dyDescent="0.25">
      <c r="A19" s="19" t="s">
        <v>6</v>
      </c>
      <c r="B19" s="19">
        <v>2023</v>
      </c>
      <c r="C19" s="20">
        <v>2900000</v>
      </c>
      <c r="D19" s="20">
        <v>2700000</v>
      </c>
      <c r="E19" s="54">
        <f t="shared" si="1"/>
        <v>1.0740740740740742</v>
      </c>
      <c r="H19" s="19" t="s">
        <v>6</v>
      </c>
      <c r="I19" s="19">
        <v>2023</v>
      </c>
      <c r="J19" s="20">
        <v>410000</v>
      </c>
      <c r="K19" s="20">
        <v>2700000</v>
      </c>
      <c r="L19" s="58">
        <f t="shared" si="0"/>
        <v>0.15185185185185185</v>
      </c>
    </row>
    <row r="20" spans="1:12" x14ac:dyDescent="0.25">
      <c r="A20" s="19" t="s">
        <v>7</v>
      </c>
      <c r="B20" s="19">
        <v>2023</v>
      </c>
      <c r="C20" s="20">
        <v>3000000</v>
      </c>
      <c r="D20" s="20">
        <v>2800000</v>
      </c>
      <c r="E20" s="54">
        <f t="shared" si="1"/>
        <v>1.0714285714285714</v>
      </c>
      <c r="H20" s="19" t="s">
        <v>7</v>
      </c>
      <c r="I20" s="19">
        <v>2023</v>
      </c>
      <c r="J20" s="20">
        <v>420000</v>
      </c>
      <c r="K20" s="20">
        <v>2800000</v>
      </c>
      <c r="L20" s="58">
        <f t="shared" si="0"/>
        <v>0.15</v>
      </c>
    </row>
    <row r="21" spans="1:12" x14ac:dyDescent="0.25">
      <c r="A21" s="19" t="s">
        <v>8</v>
      </c>
      <c r="B21" s="19">
        <v>2023</v>
      </c>
      <c r="C21" s="20">
        <v>3100000</v>
      </c>
      <c r="D21" s="20">
        <v>2900000</v>
      </c>
      <c r="E21" s="54">
        <f t="shared" si="1"/>
        <v>1.0689655172413792</v>
      </c>
      <c r="H21" s="19" t="s">
        <v>8</v>
      </c>
      <c r="I21" s="19">
        <v>2023</v>
      </c>
      <c r="J21" s="20">
        <v>430000</v>
      </c>
      <c r="K21" s="20">
        <v>2900000</v>
      </c>
      <c r="L21" s="58">
        <f t="shared" si="0"/>
        <v>0.14827586206896551</v>
      </c>
    </row>
    <row r="22" spans="1:12" x14ac:dyDescent="0.25">
      <c r="A22" s="19" t="s">
        <v>9</v>
      </c>
      <c r="B22" s="19">
        <v>2023</v>
      </c>
      <c r="C22" s="20">
        <v>3200000</v>
      </c>
      <c r="D22" s="20">
        <v>3000000</v>
      </c>
      <c r="E22" s="54">
        <f t="shared" si="1"/>
        <v>1.0666666666666667</v>
      </c>
      <c r="H22" s="19" t="s">
        <v>9</v>
      </c>
      <c r="I22" s="19">
        <v>2023</v>
      </c>
      <c r="J22" s="20">
        <v>440000</v>
      </c>
      <c r="K22" s="20">
        <v>3000000</v>
      </c>
      <c r="L22" s="58">
        <f t="shared" si="0"/>
        <v>0.14666666666666667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I20" sqref="I20"/>
    </sheetView>
  </sheetViews>
  <sheetFormatPr defaultRowHeight="15" x14ac:dyDescent="0.25"/>
  <cols>
    <col min="1" max="3" width="9.140625" style="2"/>
    <col min="4" max="4" width="22.42578125" style="2" bestFit="1" customWidth="1"/>
    <col min="5" max="5" width="21.7109375" style="2" bestFit="1" customWidth="1"/>
    <col min="6" max="6" width="22" style="2" bestFit="1" customWidth="1"/>
    <col min="7" max="7" width="16.5703125" style="2" bestFit="1" customWidth="1"/>
    <col min="8" max="16384" width="9.140625" style="2"/>
  </cols>
  <sheetData>
    <row r="2" spans="1:15" ht="23.25" x14ac:dyDescent="0.35">
      <c r="A2" s="59" t="s">
        <v>76</v>
      </c>
      <c r="B2" s="60"/>
      <c r="C2" s="60"/>
      <c r="D2" s="57"/>
      <c r="E2"/>
    </row>
    <row r="3" spans="1:15" x14ac:dyDescent="0.25">
      <c r="A3"/>
    </row>
    <row r="4" spans="1:15" ht="18.75" x14ac:dyDescent="0.3">
      <c r="A4" s="61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5" ht="15.75" x14ac:dyDescent="0.25">
      <c r="A5" s="49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5" ht="23.25" x14ac:dyDescent="0.35">
      <c r="A6" s="59" t="s">
        <v>78</v>
      </c>
      <c r="B6" s="60"/>
      <c r="C6" s="60"/>
      <c r="D6" s="57"/>
      <c r="E6"/>
    </row>
    <row r="7" spans="1:15" x14ac:dyDescent="0.25">
      <c r="A7"/>
    </row>
    <row r="8" spans="1:15" ht="18.75" x14ac:dyDescent="0.3">
      <c r="A8" s="61" t="s">
        <v>79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1:15" x14ac:dyDescent="0.25">
      <c r="A9"/>
    </row>
    <row r="10" spans="1:15" ht="23.25" x14ac:dyDescent="0.35">
      <c r="A10" s="59" t="s">
        <v>80</v>
      </c>
      <c r="B10" s="60"/>
      <c r="C10" s="60"/>
      <c r="D10" s="57"/>
    </row>
    <row r="11" spans="1:15" x14ac:dyDescent="0.25">
      <c r="A11"/>
    </row>
    <row r="12" spans="1:15" ht="18.75" x14ac:dyDescent="0.3">
      <c r="A12" s="61" t="s">
        <v>81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5" spans="1:15" x14ac:dyDescent="0.25">
      <c r="B15" s="56" t="s">
        <v>0</v>
      </c>
      <c r="C15" s="56" t="s">
        <v>1</v>
      </c>
      <c r="D15" s="56" t="s">
        <v>15</v>
      </c>
      <c r="E15" s="56" t="s">
        <v>16</v>
      </c>
      <c r="F15" s="56" t="s">
        <v>17</v>
      </c>
      <c r="G15" s="56" t="s">
        <v>82</v>
      </c>
    </row>
    <row r="16" spans="1:15" x14ac:dyDescent="0.25">
      <c r="B16" s="62" t="s">
        <v>6</v>
      </c>
      <c r="C16" s="62">
        <v>2022</v>
      </c>
      <c r="D16" s="63">
        <v>400000</v>
      </c>
      <c r="E16" s="63">
        <v>-100000</v>
      </c>
      <c r="F16" s="63">
        <v>50000</v>
      </c>
      <c r="G16" s="63">
        <f t="shared" ref="G16:G23" si="0">D16+E16+F16</f>
        <v>350000</v>
      </c>
    </row>
    <row r="17" spans="2:7" x14ac:dyDescent="0.25">
      <c r="B17" s="62" t="s">
        <v>7</v>
      </c>
      <c r="C17" s="62">
        <v>2022</v>
      </c>
      <c r="D17" s="63">
        <v>420000</v>
      </c>
      <c r="E17" s="63">
        <v>-110000</v>
      </c>
      <c r="F17" s="63">
        <v>60000</v>
      </c>
      <c r="G17" s="63">
        <f t="shared" si="0"/>
        <v>370000</v>
      </c>
    </row>
    <row r="18" spans="2:7" x14ac:dyDescent="0.25">
      <c r="B18" s="62" t="s">
        <v>8</v>
      </c>
      <c r="C18" s="62">
        <v>2022</v>
      </c>
      <c r="D18" s="63">
        <v>450000</v>
      </c>
      <c r="E18" s="63">
        <v>-120000</v>
      </c>
      <c r="F18" s="63">
        <v>70000</v>
      </c>
      <c r="G18" s="63">
        <f t="shared" si="0"/>
        <v>400000</v>
      </c>
    </row>
    <row r="19" spans="2:7" x14ac:dyDescent="0.25">
      <c r="B19" s="62" t="s">
        <v>9</v>
      </c>
      <c r="C19" s="62">
        <v>2022</v>
      </c>
      <c r="D19" s="63">
        <v>470000</v>
      </c>
      <c r="E19" s="63">
        <v>-130000</v>
      </c>
      <c r="F19" s="63">
        <v>80000</v>
      </c>
      <c r="G19" s="63">
        <f t="shared" si="0"/>
        <v>420000</v>
      </c>
    </row>
    <row r="20" spans="2:7" x14ac:dyDescent="0.25">
      <c r="B20" s="62" t="s">
        <v>6</v>
      </c>
      <c r="C20" s="62">
        <v>2023</v>
      </c>
      <c r="D20" s="63">
        <v>500000</v>
      </c>
      <c r="E20" s="63">
        <v>-140000</v>
      </c>
      <c r="F20" s="63">
        <v>90000</v>
      </c>
      <c r="G20" s="63">
        <f t="shared" si="0"/>
        <v>450000</v>
      </c>
    </row>
    <row r="21" spans="2:7" x14ac:dyDescent="0.25">
      <c r="B21" s="62" t="s">
        <v>7</v>
      </c>
      <c r="C21" s="62">
        <v>2023</v>
      </c>
      <c r="D21" s="63">
        <v>520000</v>
      </c>
      <c r="E21" s="63">
        <v>-150000</v>
      </c>
      <c r="F21" s="63">
        <v>100000</v>
      </c>
      <c r="G21" s="63">
        <f t="shared" si="0"/>
        <v>470000</v>
      </c>
    </row>
    <row r="22" spans="2:7" x14ac:dyDescent="0.25">
      <c r="B22" s="62" t="s">
        <v>8</v>
      </c>
      <c r="C22" s="62">
        <v>2023</v>
      </c>
      <c r="D22" s="63">
        <v>550000</v>
      </c>
      <c r="E22" s="63">
        <v>-160000</v>
      </c>
      <c r="F22" s="63">
        <v>110000</v>
      </c>
      <c r="G22" s="63">
        <f t="shared" si="0"/>
        <v>500000</v>
      </c>
    </row>
    <row r="23" spans="2:7" x14ac:dyDescent="0.25">
      <c r="B23" s="62" t="s">
        <v>9</v>
      </c>
      <c r="C23" s="62">
        <v>2023</v>
      </c>
      <c r="D23" s="63">
        <v>570000</v>
      </c>
      <c r="E23" s="63">
        <v>-170000</v>
      </c>
      <c r="F23" s="63">
        <v>120000</v>
      </c>
      <c r="G23" s="63">
        <f t="shared" si="0"/>
        <v>520000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tabSelected="1" workbookViewId="0">
      <selection activeCell="M22" sqref="M22"/>
    </sheetView>
  </sheetViews>
  <sheetFormatPr defaultRowHeight="15" x14ac:dyDescent="0.25"/>
  <cols>
    <col min="1" max="16384" width="9.140625" style="2"/>
  </cols>
  <sheetData>
    <row r="2" spans="1:3" x14ac:dyDescent="0.25">
      <c r="A2"/>
    </row>
    <row r="3" spans="1:3" x14ac:dyDescent="0.25">
      <c r="C3"/>
    </row>
    <row r="18" spans="1:13" ht="21" x14ac:dyDescent="0.35">
      <c r="A18" s="66" t="s">
        <v>96</v>
      </c>
      <c r="B18" s="67"/>
      <c r="C18" s="67"/>
      <c r="D18" s="67"/>
      <c r="E18" s="67"/>
      <c r="F18" s="67"/>
      <c r="G18" s="67"/>
      <c r="H18" s="67"/>
      <c r="I18" s="67"/>
      <c r="J18" s="65"/>
      <c r="K18" s="65"/>
      <c r="L18" s="65"/>
    </row>
    <row r="19" spans="1:13" ht="21" x14ac:dyDescent="0.35">
      <c r="A19" s="67"/>
      <c r="B19" s="67"/>
      <c r="C19" s="67"/>
      <c r="D19" s="67"/>
      <c r="E19" s="67"/>
      <c r="F19" s="67"/>
      <c r="G19" s="67"/>
      <c r="H19" s="67"/>
      <c r="I19" s="67"/>
      <c r="J19" s="65"/>
      <c r="K19" s="65"/>
      <c r="L19" s="65"/>
    </row>
    <row r="21" spans="1:13" x14ac:dyDescent="0.25">
      <c r="A21" s="81"/>
    </row>
    <row r="22" spans="1:13" ht="18.75" x14ac:dyDescent="0.3">
      <c r="A22" s="103" t="s">
        <v>84</v>
      </c>
      <c r="B22" s="26"/>
      <c r="C22" s="26"/>
      <c r="D22" s="26"/>
      <c r="E22" s="26"/>
      <c r="F22" s="26"/>
      <c r="G22" s="26"/>
      <c r="H22" s="26"/>
      <c r="I22" s="26"/>
      <c r="J22" s="26"/>
      <c r="K22" s="68"/>
      <c r="L22" s="68"/>
    </row>
    <row r="23" spans="1:13" ht="18.75" x14ac:dyDescent="0.3">
      <c r="A23" s="103" t="s">
        <v>85</v>
      </c>
      <c r="B23" s="26"/>
      <c r="C23" s="26"/>
      <c r="D23" s="26"/>
      <c r="E23" s="26"/>
      <c r="F23" s="26"/>
      <c r="G23" s="26"/>
      <c r="H23" s="26"/>
      <c r="I23" s="26"/>
      <c r="J23" s="26"/>
      <c r="K23" s="68"/>
      <c r="L23" s="68"/>
    </row>
    <row r="24" spans="1:13" ht="18.75" x14ac:dyDescent="0.3">
      <c r="A24" s="103" t="s">
        <v>86</v>
      </c>
      <c r="B24" s="26"/>
      <c r="C24" s="26"/>
      <c r="D24" s="26"/>
      <c r="E24" s="26"/>
      <c r="F24" s="26"/>
      <c r="G24" s="26"/>
      <c r="H24" s="26"/>
      <c r="I24" s="26"/>
      <c r="J24" s="26"/>
      <c r="K24" s="68"/>
      <c r="L24" s="68"/>
    </row>
    <row r="25" spans="1:13" x14ac:dyDescent="0.25">
      <c r="K25" s="68"/>
      <c r="L25" s="68"/>
    </row>
    <row r="28" spans="1:13" ht="21" x14ac:dyDescent="0.35">
      <c r="A28" s="66" t="s">
        <v>83</v>
      </c>
      <c r="B28" s="67"/>
      <c r="C28" s="67"/>
      <c r="D28" s="67"/>
      <c r="E28" s="67"/>
      <c r="F28" s="67"/>
      <c r="G28" s="67"/>
      <c r="H28" s="67"/>
      <c r="I28" s="67"/>
      <c r="J28" s="65"/>
    </row>
    <row r="29" spans="1:13" x14ac:dyDescent="0.25">
      <c r="A29" s="65"/>
      <c r="B29" s="65"/>
      <c r="C29" s="65"/>
      <c r="D29" s="65"/>
      <c r="E29" s="65"/>
      <c r="F29" s="65"/>
      <c r="G29" s="65"/>
      <c r="H29" s="65"/>
      <c r="I29" s="65"/>
      <c r="J29" s="65"/>
    </row>
    <row r="31" spans="1:13" x14ac:dyDescent="0.25">
      <c r="A31" s="81"/>
    </row>
    <row r="32" spans="1:13" ht="18.75" x14ac:dyDescent="0.3">
      <c r="A32" s="103" t="s">
        <v>87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13"/>
      <c r="M32" s="13"/>
    </row>
    <row r="33" spans="1:14" ht="18.75" x14ac:dyDescent="0.3">
      <c r="A33" s="103" t="s">
        <v>88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13"/>
      <c r="M33" s="13"/>
    </row>
    <row r="34" spans="1:14" ht="18.75" x14ac:dyDescent="0.3">
      <c r="A34" s="103" t="s">
        <v>89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13"/>
      <c r="M34" s="13"/>
    </row>
    <row r="37" spans="1:14" ht="21" x14ac:dyDescent="0.35">
      <c r="A37" s="66" t="s">
        <v>90</v>
      </c>
      <c r="B37" s="67"/>
      <c r="C37" s="67"/>
      <c r="D37" s="67"/>
      <c r="E37" s="67"/>
      <c r="F37" s="67"/>
      <c r="G37" s="67"/>
      <c r="H37" s="67"/>
      <c r="I37" s="65"/>
    </row>
    <row r="38" spans="1:14" ht="21" x14ac:dyDescent="0.35">
      <c r="A38" s="67"/>
      <c r="B38" s="67"/>
      <c r="C38" s="67"/>
      <c r="D38" s="67"/>
      <c r="E38" s="67"/>
      <c r="F38" s="67"/>
      <c r="G38" s="67"/>
      <c r="H38" s="67"/>
      <c r="I38" s="65"/>
    </row>
    <row r="40" spans="1:14" x14ac:dyDescent="0.25">
      <c r="A40" s="81"/>
    </row>
    <row r="41" spans="1:14" ht="18.75" x14ac:dyDescent="0.3">
      <c r="A41" s="103" t="s">
        <v>91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</row>
    <row r="42" spans="1:14" ht="18.75" x14ac:dyDescent="0.3">
      <c r="A42" s="103" t="s">
        <v>92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</row>
    <row r="43" spans="1:14" ht="18.75" x14ac:dyDescent="0.3">
      <c r="A43" s="103" t="s">
        <v>93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</row>
    <row r="44" spans="1:14" ht="18.75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Revenue and Expenses Data</vt:lpstr>
      <vt:lpstr>Balance Sheet Data </vt:lpstr>
      <vt:lpstr>Cash Flow Data</vt:lpstr>
      <vt:lpstr>Financial Analysis Dataset</vt:lpstr>
      <vt:lpstr>Revenue and Profit Trends</vt:lpstr>
      <vt:lpstr>Profit Margins</vt:lpstr>
      <vt:lpstr>Financial Ratios </vt:lpstr>
      <vt:lpstr>Cash Flow Analysis </vt:lpstr>
      <vt:lpstr>Visualization 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JHA</dc:creator>
  <cp:lastModifiedBy>AMOL JHA</cp:lastModifiedBy>
  <dcterms:created xsi:type="dcterms:W3CDTF">2024-07-03T07:19:12Z</dcterms:created>
  <dcterms:modified xsi:type="dcterms:W3CDTF">2024-07-03T16:45:23Z</dcterms:modified>
</cp:coreProperties>
</file>