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5203"/>
  <workbookPr codeName="ThisWorkbook" autoCompressPictures="0"/>
  <bookViews>
    <workbookView xWindow="400" yWindow="120" windowWidth="20840" windowHeight="13240"/>
  </bookViews>
  <sheets>
    <sheet name="Model" sheetId="1" r:id="rId1"/>
    <sheet name="SolverTableSheet" sheetId="8" state="veryHidden" r:id="rId2"/>
  </sheets>
  <definedNames>
    <definedName name="Forecasted_demand_4">Model!$E$37</definedName>
    <definedName name="Inventory_after_production_4">Model!$E$35</definedName>
    <definedName name="Maximum_overtime_labor_hours_available">Model!$B$26:$E$26</definedName>
    <definedName name="Overtime_labor_hours_used">Model!$B$24:$E$24</definedName>
    <definedName name="_xlnm.Print_Area" localSheetId="0">Model!$A$1:$I$48</definedName>
    <definedName name="Production_capacity">Model!$B$33:$E$33</definedName>
    <definedName name="Shoes_produced">Model!$B$31:$E$31</definedName>
    <definedName name="solver_adj" localSheetId="0" hidden="1">Model!$B$19:$E$19,Model!$B$20:$E$20,Model!$B$24:$E$24,Model!$B$31:$E$31</definedName>
    <definedName name="solver_cvg" localSheetId="0" hidden="1">0.001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bd" localSheetId="0" hidden="1">2</definedName>
    <definedName name="solver_itr" localSheetId="0" hidden="1">100</definedName>
    <definedName name="solver_lhs1" localSheetId="0" hidden="1">Model!$E$35</definedName>
    <definedName name="solver_lhs2" localSheetId="0" hidden="1">Model!$B$24:$E$24</definedName>
    <definedName name="solver_lhs3" localSheetId="0" hidden="1">Model!$B$31:$E$31</definedName>
    <definedName name="solver_lhs4" localSheetId="0" hidden="1">Model!$B$20:$E$20</definedName>
    <definedName name="solver_lhs5" localSheetId="0" hidden="1">Model!$B$19:$E$19</definedName>
    <definedName name="solver_lhs6" localSheetId="0" hidden="1">Model!$B$31:$E$31</definedName>
    <definedName name="solver_lin" localSheetId="0" hidden="1">2</definedName>
    <definedName name="solver_lva" localSheetId="0" hidden="1">2</definedName>
    <definedName name="solver_mip" localSheetId="0" hidden="1">5000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5000</definedName>
    <definedName name="solver_num" localSheetId="0" hidden="1">5</definedName>
    <definedName name="solver_nwt" localSheetId="0" hidden="1">1</definedName>
    <definedName name="solver_ofx" localSheetId="0" hidden="1">2</definedName>
    <definedName name="solver_opt" localSheetId="0" hidden="1">Model!$F$48</definedName>
    <definedName name="solver_piv" localSheetId="0" hidden="1">0.000001</definedName>
    <definedName name="solver_pre" localSheetId="0" hidden="1">0.000001</definedName>
    <definedName name="solver_pro" localSheetId="0" hidden="1">2</definedName>
    <definedName name="solver_rbv" localSheetId="0" hidden="1">1</definedName>
    <definedName name="solver_red" localSheetId="0" hidden="1">0.000001</definedName>
    <definedName name="solver_rel1" localSheetId="0" hidden="1">3</definedName>
    <definedName name="solver_rel2" localSheetId="0" hidden="1">1</definedName>
    <definedName name="solver_rel3" localSheetId="0" hidden="1">1</definedName>
    <definedName name="solver_rel4" localSheetId="0" hidden="1">4</definedName>
    <definedName name="solver_rel5" localSheetId="0" hidden="1">4</definedName>
    <definedName name="solver_rel6" localSheetId="0" hidden="1">4</definedName>
    <definedName name="solver_reo" localSheetId="0" hidden="1">2</definedName>
    <definedName name="solver_rep" localSheetId="0" hidden="1">2</definedName>
    <definedName name="solver_rhs1" localSheetId="0" hidden="1">Forecasted_demand_4</definedName>
    <definedName name="solver_rhs2" localSheetId="0" hidden="1">Maximum_overtime_labor_hours_available</definedName>
    <definedName name="solver_rhs3" localSheetId="0" hidden="1">Production_capacity</definedName>
    <definedName name="solver_rhs4" localSheetId="0" hidden="1">Integer</definedName>
    <definedName name="solver_rhs5" localSheetId="0" hidden="1">Integer</definedName>
    <definedName name="solver_rhs6" localSheetId="0" hidden="1">Integer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std" localSheetId="0" hidden="1">1</definedName>
    <definedName name="solver_tim" localSheetId="0" hidden="1">100</definedName>
    <definedName name="solver_tol" localSheetId="0" hidden="1">0</definedName>
    <definedName name="solver_typ" localSheetId="0" hidden="1">2</definedName>
    <definedName name="solver_val" localSheetId="0" hidden="1">0</definedName>
    <definedName name="solver_ver" localSheetId="0" hidden="1">3</definedName>
    <definedName name="Total_cost">Model!$F$48</definedName>
    <definedName name="Workers_fired">Model!$B$20:$E$20</definedName>
    <definedName name="Workers_hired">Model!$B$19:$E$19</definedName>
  </definedNames>
  <calcPr calcId="140001" calcMode="autoNoTable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5" i="1" l="1"/>
  <c r="B38" i="1"/>
  <c r="C41" i="1"/>
  <c r="C42" i="1"/>
  <c r="B18" i="1"/>
  <c r="B21" i="1"/>
  <c r="C44" i="1"/>
  <c r="C45" i="1"/>
  <c r="D41" i="1"/>
  <c r="D42" i="1"/>
  <c r="D44" i="1"/>
  <c r="D45" i="1"/>
  <c r="E41" i="1"/>
  <c r="E42" i="1"/>
  <c r="E44" i="1"/>
  <c r="E45" i="1"/>
  <c r="B41" i="1"/>
  <c r="B42" i="1"/>
  <c r="B44" i="1"/>
  <c r="B45" i="1"/>
  <c r="F42" i="1"/>
  <c r="F45" i="1"/>
  <c r="F44" i="1"/>
  <c r="B46" i="1"/>
  <c r="C35" i="1"/>
  <c r="C38" i="1"/>
  <c r="B47" i="1"/>
  <c r="B26" i="1"/>
  <c r="C18" i="1"/>
  <c r="C21" i="1"/>
  <c r="B43" i="1"/>
  <c r="B23" i="1"/>
  <c r="B28" i="1"/>
  <c r="B33" i="1"/>
  <c r="F41" i="1"/>
  <c r="B48" i="1"/>
  <c r="C23" i="1"/>
  <c r="C28" i="1"/>
  <c r="C33" i="1"/>
  <c r="C43" i="1"/>
  <c r="D18" i="1"/>
  <c r="D21" i="1"/>
  <c r="C26" i="1"/>
  <c r="C46" i="1"/>
  <c r="D35" i="1"/>
  <c r="D38" i="1"/>
  <c r="C47" i="1"/>
  <c r="D26" i="1"/>
  <c r="D43" i="1"/>
  <c r="E18" i="1"/>
  <c r="E21" i="1"/>
  <c r="D23" i="1"/>
  <c r="D28" i="1"/>
  <c r="D33" i="1"/>
  <c r="D46" i="1"/>
  <c r="E35" i="1"/>
  <c r="E38" i="1"/>
  <c r="D47" i="1"/>
  <c r="C48" i="1"/>
  <c r="D48" i="1"/>
  <c r="E46" i="1"/>
  <c r="F46" i="1"/>
  <c r="E47" i="1"/>
  <c r="F47" i="1"/>
  <c r="E23" i="1"/>
  <c r="E28" i="1"/>
  <c r="E33" i="1"/>
  <c r="E43" i="1"/>
  <c r="E26" i="1"/>
  <c r="E48" i="1"/>
  <c r="F48" i="1"/>
  <c r="F43" i="1"/>
</calcChain>
</file>

<file path=xl/sharedStrings.xml><?xml version="1.0" encoding="utf-8"?>
<sst xmlns="http://schemas.openxmlformats.org/spreadsheetml/2006/main" count="83" uniqueCount="67">
  <si>
    <t>Input data</t>
  </si>
  <si>
    <t>Regular hours/worker/month</t>
  </si>
  <si>
    <t>Maximum overtime hours/worker/month</t>
  </si>
  <si>
    <t>Hiring cost/worker</t>
  </si>
  <si>
    <t>Firing cost/worker</t>
  </si>
  <si>
    <t>Regular wages/worker/month</t>
  </si>
  <si>
    <t>Overtime wage rate/hour</t>
  </si>
  <si>
    <t>Labor hours/pair of shoes</t>
  </si>
  <si>
    <t>Holding cost/pair of shoes in inventory/month</t>
  </si>
  <si>
    <t>Worker plan</t>
  </si>
  <si>
    <t>Workers from previous month</t>
  </si>
  <si>
    <t>Workers hired</t>
  </si>
  <si>
    <t>Workers fired</t>
  </si>
  <si>
    <t>Workers available after hiring and firing</t>
  </si>
  <si>
    <t>Regular-time hours available</t>
  </si>
  <si>
    <t>Overtime labor hours used</t>
  </si>
  <si>
    <t>&lt;=</t>
  </si>
  <si>
    <t>Maximum overtime labor hours available</t>
  </si>
  <si>
    <t>Total hours for production</t>
  </si>
  <si>
    <t>Production plan</t>
  </si>
  <si>
    <t>Shoes produced</t>
  </si>
  <si>
    <t>Production capacity</t>
  </si>
  <si>
    <t>Ending inventory</t>
  </si>
  <si>
    <t>&gt;=</t>
  </si>
  <si>
    <t>Totals</t>
  </si>
  <si>
    <t>Hiring cost</t>
  </si>
  <si>
    <t>Firing cost</t>
  </si>
  <si>
    <t>Regular-time wages</t>
  </si>
  <si>
    <t>Overtime wages</t>
  </si>
  <si>
    <t>Raw material cost</t>
  </si>
  <si>
    <t>Holding cost</t>
  </si>
  <si>
    <t>Initial inventory of shoes</t>
  </si>
  <si>
    <t>Initial number of workers</t>
  </si>
  <si>
    <t>Inventory after production</t>
  </si>
  <si>
    <t>Month 1</t>
  </si>
  <si>
    <t>Month 2</t>
  </si>
  <si>
    <t>Month 3</t>
  </si>
  <si>
    <t>Month 4</t>
  </si>
  <si>
    <t>Raw material cost/pair of shoes</t>
  </si>
  <si>
    <t>Forecasted demand</t>
  </si>
  <si>
    <t>Range names used:</t>
  </si>
  <si>
    <t>Maximum_overtime_labor_hours_available</t>
  </si>
  <si>
    <t>Overtime_labor_hours_used</t>
  </si>
  <si>
    <t>Production_capacity</t>
  </si>
  <si>
    <t>Shoes_produced</t>
  </si>
  <si>
    <t>Total_cost</t>
  </si>
  <si>
    <t>Workers_fired</t>
  </si>
  <si>
    <t>=Model!$B$19:$E$19</t>
  </si>
  <si>
    <t>Workers_hired</t>
  </si>
  <si>
    <t>Monetary outputs</t>
  </si>
  <si>
    <t>Objective to minimize</t>
  </si>
  <si>
    <t>Shortage cost/pair of shoes/month</t>
  </si>
  <si>
    <t>Shortage cost</t>
  </si>
  <si>
    <t>=Model!$B$26:$E$26</t>
  </si>
  <si>
    <t>=Model!$B$24:$E$24</t>
  </si>
  <si>
    <t>=Model!$B$33:$E$33</t>
  </si>
  <si>
    <t>=Model!$B$31:$E$31</t>
  </si>
  <si>
    <t>=Model!$F$48</t>
  </si>
  <si>
    <t>=Model!$B$20:$E$20</t>
  </si>
  <si>
    <t>Forecasted_demand_4</t>
  </si>
  <si>
    <t>=Model!$E$37</t>
  </si>
  <si>
    <t>Inventory_after_production_4</t>
  </si>
  <si>
    <t>=Model!$E$35</t>
  </si>
  <si>
    <t>SureStep aggregate planning model with backlogging: a nonsmooth model Solver might not handle correctly</t>
  </si>
  <si>
    <t>$B$15</t>
  </si>
  <si>
    <t>$B$51:$D$51,$F$48</t>
  </si>
  <si>
    <t>$A$54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</si>
</sst>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5" formatCode="&quot;$&quot;#,##0;\-&quot;$&quot;#,##0"/>
    <numFmt numFmtId="164" formatCode="&quot;$&quot;#,##0_);\(&quot;$&quot;#,##0\)"/>
  </numFmts>
  <fonts count="4" x14ac:knownFonts="1">
    <font>
      <sz val="10"/>
      <name val="Arial"/>
    </font>
    <font>
      <sz val="8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49" fontId="0" fillId="0" borderId="0" xfId="0" applyNumberFormat="1"/>
    <xf numFmtId="0" fontId="2" fillId="0" borderId="0" xfId="0" applyFont="1"/>
    <xf numFmtId="0" fontId="3" fillId="0" borderId="0" xfId="0" applyFont="1"/>
    <xf numFmtId="0" fontId="3" fillId="0" borderId="0" xfId="0" applyNumberFormat="1" applyFont="1"/>
    <xf numFmtId="0" fontId="3" fillId="0" borderId="0" xfId="0" applyFont="1" applyBorder="1"/>
    <xf numFmtId="0" fontId="2" fillId="0" borderId="0" xfId="0" applyFont="1" applyAlignment="1">
      <alignment horizontal="right"/>
    </xf>
    <xf numFmtId="0" fontId="3" fillId="0" borderId="0" xfId="0" applyFont="1" applyBorder="1" applyAlignment="1">
      <alignment horizontal="right"/>
    </xf>
    <xf numFmtId="1" fontId="3" fillId="0" borderId="0" xfId="0" applyNumberFormat="1" applyFont="1" applyBorder="1"/>
    <xf numFmtId="5" fontId="3" fillId="0" borderId="0" xfId="0" applyNumberFormat="1" applyFont="1" applyBorder="1"/>
    <xf numFmtId="0" fontId="3" fillId="2" borderId="0" xfId="0" applyFont="1" applyFill="1" applyBorder="1"/>
    <xf numFmtId="5" fontId="3" fillId="2" borderId="0" xfId="0" applyNumberFormat="1" applyFont="1" applyFill="1" applyBorder="1"/>
    <xf numFmtId="0" fontId="3" fillId="3" borderId="0" xfId="0" applyFont="1" applyFill="1" applyBorder="1"/>
    <xf numFmtId="164" fontId="3" fillId="4" borderId="0" xfId="0" applyNumberFormat="1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104775</xdr:colOff>
      <xdr:row>47</xdr:row>
      <xdr:rowOff>76200</xdr:rowOff>
    </xdr:from>
    <xdr:to>
      <xdr:col>6</xdr:col>
      <xdr:colOff>790575</xdr:colOff>
      <xdr:row>47</xdr:row>
      <xdr:rowOff>76200</xdr:rowOff>
    </xdr:to>
    <xdr:sp macro="" textlink="">
      <xdr:nvSpPr>
        <xdr:cNvPr id="4099" name="Line 3"/>
        <xdr:cNvSpPr>
          <a:spLocks noChangeShapeType="1"/>
        </xdr:cNvSpPr>
      </xdr:nvSpPr>
      <xdr:spPr bwMode="auto">
        <a:xfrm flipH="1">
          <a:off x="5905500" y="7848600"/>
          <a:ext cx="6858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J48"/>
  <sheetViews>
    <sheetView tabSelected="1" topLeftCell="A22" workbookViewId="0"/>
  </sheetViews>
  <sheetFormatPr baseColWidth="10" defaultColWidth="8.83203125" defaultRowHeight="14" x14ac:dyDescent="0"/>
  <cols>
    <col min="1" max="1" width="44.83203125" style="3" customWidth="1"/>
    <col min="2" max="5" width="10.6640625" style="3" customWidth="1"/>
    <col min="6" max="6" width="10.33203125" style="3" customWidth="1"/>
    <col min="7" max="7" width="41.83203125" style="3" bestFit="1" customWidth="1"/>
    <col min="8" max="8" width="11.5" style="3" customWidth="1"/>
    <col min="9" max="16384" width="8.83203125" style="3"/>
  </cols>
  <sheetData>
    <row r="1" spans="1:10">
      <c r="A1" s="2" t="s">
        <v>63</v>
      </c>
      <c r="I1" s="4"/>
      <c r="J1" s="4"/>
    </row>
    <row r="2" spans="1:10">
      <c r="I2" s="4"/>
      <c r="J2" s="4"/>
    </row>
    <row r="3" spans="1:10">
      <c r="A3" s="2" t="s">
        <v>0</v>
      </c>
      <c r="B3" s="5"/>
      <c r="C3" s="5"/>
      <c r="D3" s="5"/>
      <c r="E3" s="5"/>
      <c r="F3" s="5"/>
      <c r="G3" s="2" t="s">
        <v>40</v>
      </c>
      <c r="I3" s="4"/>
      <c r="J3" s="4"/>
    </row>
    <row r="4" spans="1:10">
      <c r="A4" s="3" t="s">
        <v>31</v>
      </c>
      <c r="B4" s="10">
        <v>500</v>
      </c>
      <c r="C4" s="5"/>
      <c r="D4" s="5"/>
      <c r="E4" s="5"/>
      <c r="F4" s="5"/>
      <c r="G4" s="4" t="s">
        <v>59</v>
      </c>
      <c r="H4" s="4" t="s">
        <v>60</v>
      </c>
      <c r="I4" s="4"/>
      <c r="J4" s="4"/>
    </row>
    <row r="5" spans="1:10">
      <c r="A5" s="3" t="s">
        <v>32</v>
      </c>
      <c r="B5" s="10">
        <v>100</v>
      </c>
      <c r="C5" s="5"/>
      <c r="D5" s="5"/>
      <c r="E5" s="5"/>
      <c r="F5" s="5"/>
      <c r="G5" s="4" t="s">
        <v>61</v>
      </c>
      <c r="H5" s="4" t="s">
        <v>62</v>
      </c>
      <c r="I5" s="4"/>
      <c r="J5" s="4"/>
    </row>
    <row r="6" spans="1:10">
      <c r="A6" s="3" t="s">
        <v>1</v>
      </c>
      <c r="B6" s="10">
        <v>160</v>
      </c>
      <c r="C6" s="5"/>
      <c r="D6" s="5"/>
      <c r="E6" s="5"/>
      <c r="F6" s="5"/>
      <c r="G6" s="4" t="s">
        <v>41</v>
      </c>
      <c r="H6" s="4" t="s">
        <v>53</v>
      </c>
      <c r="I6" s="4"/>
      <c r="J6" s="4"/>
    </row>
    <row r="7" spans="1:10">
      <c r="A7" s="3" t="s">
        <v>2</v>
      </c>
      <c r="B7" s="10">
        <v>20</v>
      </c>
      <c r="C7" s="5"/>
      <c r="D7" s="5"/>
      <c r="E7" s="5"/>
      <c r="F7" s="5"/>
      <c r="G7" s="4" t="s">
        <v>42</v>
      </c>
      <c r="H7" s="4" t="s">
        <v>54</v>
      </c>
      <c r="I7" s="4"/>
      <c r="J7" s="4"/>
    </row>
    <row r="8" spans="1:10">
      <c r="A8" s="3" t="s">
        <v>3</v>
      </c>
      <c r="B8" s="11">
        <v>1600</v>
      </c>
      <c r="C8" s="5"/>
      <c r="D8" s="5"/>
      <c r="E8" s="5"/>
      <c r="F8" s="5"/>
      <c r="G8" s="4" t="s">
        <v>43</v>
      </c>
      <c r="H8" s="4" t="s">
        <v>55</v>
      </c>
      <c r="I8" s="4"/>
      <c r="J8" s="4"/>
    </row>
    <row r="9" spans="1:10">
      <c r="A9" s="3" t="s">
        <v>4</v>
      </c>
      <c r="B9" s="11">
        <v>2000</v>
      </c>
      <c r="C9" s="5"/>
      <c r="D9" s="5"/>
      <c r="E9" s="5"/>
      <c r="F9" s="5"/>
      <c r="G9" s="4" t="s">
        <v>44</v>
      </c>
      <c r="H9" s="4" t="s">
        <v>56</v>
      </c>
      <c r="I9" s="4"/>
      <c r="J9" s="4"/>
    </row>
    <row r="10" spans="1:10">
      <c r="A10" s="3" t="s">
        <v>5</v>
      </c>
      <c r="B10" s="11">
        <v>1500</v>
      </c>
      <c r="C10" s="5"/>
      <c r="D10" s="5"/>
      <c r="E10" s="5"/>
      <c r="F10" s="5"/>
      <c r="G10" s="4" t="s">
        <v>45</v>
      </c>
      <c r="H10" s="4" t="s">
        <v>57</v>
      </c>
      <c r="I10" s="4"/>
      <c r="J10" s="4"/>
    </row>
    <row r="11" spans="1:10">
      <c r="A11" s="3" t="s">
        <v>6</v>
      </c>
      <c r="B11" s="11">
        <v>13</v>
      </c>
      <c r="C11" s="5"/>
      <c r="D11" s="5"/>
      <c r="E11" s="5"/>
      <c r="F11" s="5"/>
      <c r="G11" s="4" t="s">
        <v>46</v>
      </c>
      <c r="H11" s="4" t="s">
        <v>58</v>
      </c>
      <c r="I11" s="4"/>
      <c r="J11" s="4"/>
    </row>
    <row r="12" spans="1:10">
      <c r="A12" s="3" t="s">
        <v>7</v>
      </c>
      <c r="B12" s="10">
        <v>4</v>
      </c>
      <c r="C12" s="5"/>
      <c r="D12" s="5"/>
      <c r="E12" s="5"/>
      <c r="F12" s="5"/>
      <c r="G12" s="4" t="s">
        <v>48</v>
      </c>
      <c r="H12" s="4" t="s">
        <v>47</v>
      </c>
      <c r="I12" s="4"/>
      <c r="J12" s="4"/>
    </row>
    <row r="13" spans="1:10">
      <c r="A13" s="3" t="s">
        <v>38</v>
      </c>
      <c r="B13" s="11">
        <v>15</v>
      </c>
      <c r="C13" s="5"/>
      <c r="D13" s="5"/>
      <c r="E13" s="5"/>
      <c r="F13" s="5"/>
      <c r="G13" s="4"/>
      <c r="H13" s="4"/>
      <c r="I13" s="4"/>
      <c r="J13" s="4"/>
    </row>
    <row r="14" spans="1:10">
      <c r="A14" s="3" t="s">
        <v>8</v>
      </c>
      <c r="B14" s="11">
        <v>3</v>
      </c>
      <c r="C14" s="5"/>
      <c r="D14" s="5"/>
      <c r="E14" s="5"/>
      <c r="F14" s="5"/>
      <c r="I14" s="4"/>
      <c r="J14" s="4"/>
    </row>
    <row r="15" spans="1:10">
      <c r="A15" s="3" t="s">
        <v>51</v>
      </c>
      <c r="B15" s="11">
        <v>20</v>
      </c>
      <c r="C15" s="5"/>
      <c r="D15" s="5"/>
      <c r="E15" s="5"/>
      <c r="F15" s="5"/>
      <c r="I15" s="4"/>
      <c r="J15" s="4"/>
    </row>
    <row r="16" spans="1:10" ht="12.75" customHeight="1">
      <c r="B16" s="5"/>
      <c r="C16" s="5"/>
      <c r="D16" s="5"/>
      <c r="E16" s="5"/>
      <c r="F16" s="5"/>
      <c r="I16" s="4"/>
      <c r="J16" s="4"/>
    </row>
    <row r="17" spans="1:10">
      <c r="A17" s="2" t="s">
        <v>9</v>
      </c>
      <c r="B17" s="7" t="s">
        <v>34</v>
      </c>
      <c r="C17" s="7" t="s">
        <v>35</v>
      </c>
      <c r="D17" s="7" t="s">
        <v>36</v>
      </c>
      <c r="E17" s="7" t="s">
        <v>37</v>
      </c>
      <c r="F17" s="5"/>
      <c r="I17" s="4"/>
      <c r="J17" s="4"/>
    </row>
    <row r="18" spans="1:10">
      <c r="A18" s="3" t="s">
        <v>10</v>
      </c>
      <c r="B18" s="5">
        <f>B5</f>
        <v>100</v>
      </c>
      <c r="C18" s="5">
        <f>B21</f>
        <v>94</v>
      </c>
      <c r="D18" s="5">
        <f>C21</f>
        <v>93</v>
      </c>
      <c r="E18" s="5">
        <f>D21</f>
        <v>38</v>
      </c>
      <c r="F18" s="5"/>
    </row>
    <row r="19" spans="1:10">
      <c r="A19" s="3" t="s">
        <v>11</v>
      </c>
      <c r="B19" s="12">
        <v>0</v>
      </c>
      <c r="C19" s="12">
        <v>0</v>
      </c>
      <c r="D19" s="12">
        <v>0</v>
      </c>
      <c r="E19" s="12">
        <v>0</v>
      </c>
      <c r="F19" s="5"/>
    </row>
    <row r="20" spans="1:10">
      <c r="A20" s="3" t="s">
        <v>12</v>
      </c>
      <c r="B20" s="12">
        <v>6</v>
      </c>
      <c r="C20" s="12">
        <v>1</v>
      </c>
      <c r="D20" s="12">
        <v>55</v>
      </c>
      <c r="E20" s="12">
        <v>0</v>
      </c>
      <c r="F20" s="5"/>
    </row>
    <row r="21" spans="1:10">
      <c r="A21" s="3" t="s">
        <v>13</v>
      </c>
      <c r="B21" s="5">
        <f>B18+B19-B20</f>
        <v>94</v>
      </c>
      <c r="C21" s="5">
        <f>C18+C19-C20</f>
        <v>93</v>
      </c>
      <c r="D21" s="5">
        <f>D18+D19-D20</f>
        <v>38</v>
      </c>
      <c r="E21" s="5">
        <f>E18+E19-E20</f>
        <v>38</v>
      </c>
      <c r="F21" s="5"/>
    </row>
    <row r="22" spans="1:10">
      <c r="B22" s="5"/>
      <c r="C22" s="5"/>
      <c r="D22" s="5"/>
      <c r="E22" s="5"/>
      <c r="F22" s="5"/>
    </row>
    <row r="23" spans="1:10">
      <c r="A23" s="3" t="s">
        <v>14</v>
      </c>
      <c r="B23" s="5">
        <f>$B$6*B21</f>
        <v>15040</v>
      </c>
      <c r="C23" s="5">
        <f>$B$6*C21</f>
        <v>14880</v>
      </c>
      <c r="D23" s="5">
        <f>$B$6*D21</f>
        <v>6080</v>
      </c>
      <c r="E23" s="5">
        <f>$B$6*E21</f>
        <v>6080</v>
      </c>
      <c r="F23" s="5"/>
    </row>
    <row r="24" spans="1:10">
      <c r="A24" s="3" t="s">
        <v>15</v>
      </c>
      <c r="B24" s="12">
        <v>0</v>
      </c>
      <c r="C24" s="12">
        <v>0</v>
      </c>
      <c r="D24" s="12">
        <v>0</v>
      </c>
      <c r="E24" s="12">
        <v>0</v>
      </c>
      <c r="F24" s="5"/>
    </row>
    <row r="25" spans="1:10">
      <c r="B25" s="7" t="s">
        <v>16</v>
      </c>
      <c r="C25" s="7" t="s">
        <v>16</v>
      </c>
      <c r="D25" s="7" t="s">
        <v>16</v>
      </c>
      <c r="E25" s="7" t="s">
        <v>16</v>
      </c>
      <c r="F25" s="5"/>
    </row>
    <row r="26" spans="1:10">
      <c r="A26" s="3" t="s">
        <v>17</v>
      </c>
      <c r="B26" s="5">
        <f>$B$7*B21</f>
        <v>1880</v>
      </c>
      <c r="C26" s="5">
        <f>$B$7*C21</f>
        <v>1860</v>
      </c>
      <c r="D26" s="5">
        <f>$B$7*D21</f>
        <v>760</v>
      </c>
      <c r="E26" s="5">
        <f>$B$7*E21</f>
        <v>760</v>
      </c>
      <c r="F26" s="5"/>
    </row>
    <row r="27" spans="1:10">
      <c r="B27" s="5"/>
      <c r="C27" s="5"/>
      <c r="D27" s="5"/>
      <c r="E27" s="5"/>
      <c r="F27" s="5"/>
    </row>
    <row r="28" spans="1:10">
      <c r="A28" s="3" t="s">
        <v>18</v>
      </c>
      <c r="B28" s="5">
        <f>SUM(B23:B24)</f>
        <v>15040</v>
      </c>
      <c r="C28" s="5">
        <f>SUM(C23:C24)</f>
        <v>14880</v>
      </c>
      <c r="D28" s="5">
        <f>SUM(D23:D24)</f>
        <v>6080</v>
      </c>
      <c r="E28" s="5">
        <f>SUM(E23:E24)</f>
        <v>6080</v>
      </c>
      <c r="F28" s="5"/>
    </row>
    <row r="29" spans="1:10">
      <c r="B29" s="5"/>
      <c r="C29" s="5"/>
      <c r="D29" s="5"/>
      <c r="E29" s="5"/>
      <c r="F29" s="5"/>
    </row>
    <row r="30" spans="1:10">
      <c r="A30" s="2" t="s">
        <v>19</v>
      </c>
      <c r="B30" s="7" t="s">
        <v>34</v>
      </c>
      <c r="C30" s="7" t="s">
        <v>35</v>
      </c>
      <c r="D30" s="7" t="s">
        <v>36</v>
      </c>
      <c r="E30" s="7" t="s">
        <v>37</v>
      </c>
      <c r="F30" s="5"/>
    </row>
    <row r="31" spans="1:10">
      <c r="A31" s="3" t="s">
        <v>20</v>
      </c>
      <c r="B31" s="12">
        <v>3760</v>
      </c>
      <c r="C31" s="12">
        <v>3720.0000000000005</v>
      </c>
      <c r="D31" s="12">
        <v>1520.0000000000002</v>
      </c>
      <c r="E31" s="12">
        <v>1499.9999997502453</v>
      </c>
      <c r="F31" s="5"/>
    </row>
    <row r="32" spans="1:10">
      <c r="B32" s="7" t="s">
        <v>16</v>
      </c>
      <c r="C32" s="7" t="s">
        <v>16</v>
      </c>
      <c r="D32" s="7" t="s">
        <v>16</v>
      </c>
      <c r="E32" s="7" t="s">
        <v>16</v>
      </c>
      <c r="F32" s="5"/>
    </row>
    <row r="33" spans="1:7">
      <c r="A33" s="3" t="s">
        <v>21</v>
      </c>
      <c r="B33" s="5">
        <f>B28/$B$12</f>
        <v>3760</v>
      </c>
      <c r="C33" s="5">
        <f>C28/$B$12</f>
        <v>3720</v>
      </c>
      <c r="D33" s="5">
        <f>D28/$B$12</f>
        <v>1520</v>
      </c>
      <c r="E33" s="5">
        <f>E28/$B$12</f>
        <v>1520</v>
      </c>
      <c r="F33" s="5"/>
    </row>
    <row r="34" spans="1:7">
      <c r="B34" s="5"/>
      <c r="C34" s="5"/>
      <c r="D34" s="5"/>
      <c r="E34" s="5"/>
      <c r="F34" s="5"/>
    </row>
    <row r="35" spans="1:7">
      <c r="A35" s="3" t="s">
        <v>33</v>
      </c>
      <c r="B35" s="5">
        <f>B4+B31</f>
        <v>4260</v>
      </c>
      <c r="C35" s="5">
        <f>B38+C31</f>
        <v>4980</v>
      </c>
      <c r="D35" s="5">
        <f>C38+D31</f>
        <v>1500.0000000000002</v>
      </c>
      <c r="E35" s="5">
        <f>D38+E31</f>
        <v>999.99999975024548</v>
      </c>
      <c r="F35" s="5"/>
    </row>
    <row r="36" spans="1:7">
      <c r="B36" s="7"/>
      <c r="C36" s="7"/>
      <c r="D36" s="7"/>
      <c r="E36" s="7" t="s">
        <v>23</v>
      </c>
      <c r="F36" s="5"/>
    </row>
    <row r="37" spans="1:7">
      <c r="A37" s="3" t="s">
        <v>39</v>
      </c>
      <c r="B37" s="10">
        <v>3000</v>
      </c>
      <c r="C37" s="10">
        <v>5000</v>
      </c>
      <c r="D37" s="10">
        <v>2000</v>
      </c>
      <c r="E37" s="10">
        <v>1000</v>
      </c>
      <c r="F37" s="5"/>
    </row>
    <row r="38" spans="1:7">
      <c r="A38" s="3" t="s">
        <v>22</v>
      </c>
      <c r="B38" s="5">
        <f>B35-B37</f>
        <v>1260</v>
      </c>
      <c r="C38" s="8">
        <f>C35-C37</f>
        <v>-20</v>
      </c>
      <c r="D38" s="8">
        <f>D35-D37</f>
        <v>-499.99999999999977</v>
      </c>
      <c r="E38" s="8">
        <f>E35-E37</f>
        <v>-2.4975452106446028E-7</v>
      </c>
      <c r="F38" s="5"/>
    </row>
    <row r="39" spans="1:7">
      <c r="B39" s="5"/>
      <c r="C39" s="5"/>
      <c r="D39" s="5"/>
      <c r="E39" s="5"/>
      <c r="F39" s="5"/>
    </row>
    <row r="40" spans="1:7">
      <c r="A40" s="2" t="s">
        <v>49</v>
      </c>
      <c r="B40" s="7" t="s">
        <v>34</v>
      </c>
      <c r="C40" s="7" t="s">
        <v>35</v>
      </c>
      <c r="D40" s="7" t="s">
        <v>36</v>
      </c>
      <c r="E40" s="7" t="s">
        <v>37</v>
      </c>
      <c r="F40" s="7" t="s">
        <v>24</v>
      </c>
    </row>
    <row r="41" spans="1:7">
      <c r="A41" s="3" t="s">
        <v>25</v>
      </c>
      <c r="B41" s="9">
        <f>$B$8*B19</f>
        <v>0</v>
      </c>
      <c r="C41" s="9">
        <f>$B$8*C19</f>
        <v>0</v>
      </c>
      <c r="D41" s="9">
        <f>$B$8*D19</f>
        <v>0</v>
      </c>
      <c r="E41" s="9">
        <f>$B$8*E19</f>
        <v>0</v>
      </c>
      <c r="F41" s="9">
        <f t="shared" ref="F41:F48" si="0">SUM(B41:E41)</f>
        <v>0</v>
      </c>
    </row>
    <row r="42" spans="1:7">
      <c r="A42" s="3" t="s">
        <v>26</v>
      </c>
      <c r="B42" s="9">
        <f>$B$9*B20</f>
        <v>12000</v>
      </c>
      <c r="C42" s="9">
        <f>$B$9*C20</f>
        <v>2000</v>
      </c>
      <c r="D42" s="9">
        <f>$B$9*D20</f>
        <v>110000</v>
      </c>
      <c r="E42" s="9">
        <f>$B$9*E20</f>
        <v>0</v>
      </c>
      <c r="F42" s="9">
        <f t="shared" si="0"/>
        <v>124000</v>
      </c>
    </row>
    <row r="43" spans="1:7">
      <c r="A43" s="3" t="s">
        <v>27</v>
      </c>
      <c r="B43" s="9">
        <f>$B$10*B21</f>
        <v>141000</v>
      </c>
      <c r="C43" s="9">
        <f>$B$10*C21</f>
        <v>139500</v>
      </c>
      <c r="D43" s="9">
        <f>$B$10*D21</f>
        <v>57000</v>
      </c>
      <c r="E43" s="9">
        <f>$B$10*E21</f>
        <v>57000</v>
      </c>
      <c r="F43" s="9">
        <f t="shared" si="0"/>
        <v>394500</v>
      </c>
    </row>
    <row r="44" spans="1:7">
      <c r="A44" s="3" t="s">
        <v>28</v>
      </c>
      <c r="B44" s="9">
        <f>$B$11*B24</f>
        <v>0</v>
      </c>
      <c r="C44" s="9">
        <f>$B$11*C24</f>
        <v>0</v>
      </c>
      <c r="D44" s="9">
        <f>$B$11*D24</f>
        <v>0</v>
      </c>
      <c r="E44" s="9">
        <f>$B$11*E24</f>
        <v>0</v>
      </c>
      <c r="F44" s="9">
        <f t="shared" si="0"/>
        <v>0</v>
      </c>
    </row>
    <row r="45" spans="1:7">
      <c r="A45" s="3" t="s">
        <v>29</v>
      </c>
      <c r="B45" s="9">
        <f>$B$13*B31</f>
        <v>56400</v>
      </c>
      <c r="C45" s="9">
        <f>$B$13*C31</f>
        <v>55800.000000000007</v>
      </c>
      <c r="D45" s="9">
        <f>$B$13*D31</f>
        <v>22800.000000000004</v>
      </c>
      <c r="E45" s="9">
        <f>$B$13*E31</f>
        <v>22499.999996253679</v>
      </c>
      <c r="F45" s="9">
        <f t="shared" si="0"/>
        <v>157499.99999625367</v>
      </c>
    </row>
    <row r="46" spans="1:7">
      <c r="A46" s="3" t="s">
        <v>30</v>
      </c>
      <c r="B46" s="9">
        <f>IF(B38&gt;0,$B$14*B38,0)</f>
        <v>3780</v>
      </c>
      <c r="C46" s="9">
        <f>IF(C38&gt;0,$B$14*C38,0)</f>
        <v>0</v>
      </c>
      <c r="D46" s="9">
        <f>IF(D38&gt;0,$B$14*D38,0)</f>
        <v>0</v>
      </c>
      <c r="E46" s="9">
        <f>IF(E38&gt;0,$B$14*E38,0)</f>
        <v>0</v>
      </c>
      <c r="F46" s="9">
        <f t="shared" si="0"/>
        <v>3780</v>
      </c>
    </row>
    <row r="47" spans="1:7">
      <c r="A47" s="3" t="s">
        <v>52</v>
      </c>
      <c r="B47" s="9">
        <f>IF(B38&lt;0,-$B$15*B38,0)</f>
        <v>0</v>
      </c>
      <c r="C47" s="9">
        <f>IF(C38&lt;0,-$B$15*C38,0)</f>
        <v>400</v>
      </c>
      <c r="D47" s="9">
        <f>IF(D38&lt;0,-$B$15*D38,0)</f>
        <v>9999.9999999999964</v>
      </c>
      <c r="E47" s="9">
        <f>IF(E38&lt;0,-$B$15*E38,0)</f>
        <v>4.9950904212892056E-6</v>
      </c>
      <c r="F47" s="9">
        <f t="shared" si="0"/>
        <v>10400.000004995087</v>
      </c>
    </row>
    <row r="48" spans="1:7">
      <c r="A48" s="3" t="s">
        <v>24</v>
      </c>
      <c r="B48" s="9">
        <f>SUM(B41:B47)</f>
        <v>213180</v>
      </c>
      <c r="C48" s="9">
        <f>SUM(C41:C47)</f>
        <v>197700</v>
      </c>
      <c r="D48" s="9">
        <f>SUM(D41:D47)</f>
        <v>199800</v>
      </c>
      <c r="E48" s="9">
        <f>SUM(E41:E47)</f>
        <v>79500.000001248773</v>
      </c>
      <c r="F48" s="13">
        <f t="shared" si="0"/>
        <v>690180.00000124879</v>
      </c>
      <c r="G48" s="6" t="s">
        <v>50</v>
      </c>
    </row>
  </sheetData>
  <phoneticPr fontId="0" type="noConversion"/>
  <printOptions headings="1" gridLines="1" gridLinesSet="0"/>
  <pageMargins left="0.75" right="0.75" top="1" bottom="1" header="0.5" footer="0.5"/>
  <pageSetup scale="53" orientation="portrait" horizontalDpi="4294967292" verticalDpi="300"/>
  <headerFooter alignWithMargins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B13"/>
  <sheetViews>
    <sheetView workbookViewId="0"/>
  </sheetViews>
  <sheetFormatPr baseColWidth="10" defaultColWidth="8.83203125" defaultRowHeight="12" x14ac:dyDescent="0"/>
  <sheetData>
    <row r="1" spans="1:2">
      <c r="A1">
        <v>1</v>
      </c>
    </row>
    <row r="2" spans="1:2">
      <c r="A2" t="s">
        <v>64</v>
      </c>
    </row>
    <row r="3" spans="1:2">
      <c r="A3">
        <v>1</v>
      </c>
    </row>
    <row r="4" spans="1:2">
      <c r="A4">
        <v>0</v>
      </c>
    </row>
    <row r="5" spans="1:2">
      <c r="A5">
        <v>30</v>
      </c>
    </row>
    <row r="6" spans="1:2">
      <c r="A6">
        <v>5</v>
      </c>
    </row>
    <row r="7" spans="1:2">
      <c r="A7" s="1"/>
      <c r="B7" s="1"/>
    </row>
    <row r="8" spans="1:2">
      <c r="A8" t="s">
        <v>65</v>
      </c>
    </row>
    <row r="9" spans="1:2">
      <c r="A9" t="s">
        <v>66</v>
      </c>
    </row>
    <row r="13" spans="1:2">
      <c r="B13" s="1"/>
    </row>
  </sheetData>
  <phoneticPr fontId="1" type="noConversion"/>
  <pageMargins left="0.75" right="0.75" top="1" bottom="1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IU School of Business</dc:creator>
  <cp:lastModifiedBy>Somayeh  Moazeni</cp:lastModifiedBy>
  <cp:lastPrinted>2007-09-25T14:53:56Z</cp:lastPrinted>
  <dcterms:created xsi:type="dcterms:W3CDTF">1997-08-23T19:52:44Z</dcterms:created>
  <dcterms:modified xsi:type="dcterms:W3CDTF">2020-02-17T19:56:57Z</dcterms:modified>
</cp:coreProperties>
</file>