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203"/>
  <workbookPr codeName="ThisWorkbook" autoCompressPictures="0"/>
  <bookViews>
    <workbookView xWindow="-100" yWindow="-480" windowWidth="28920" windowHeight="16040" activeTab="1"/>
  </bookViews>
  <sheets>
    <sheet name="Model" sheetId="2" r:id="rId1"/>
    <sheet name="Sensitivity Report 1" sheetId="10" r:id="rId2"/>
    <sheet name="Modified Model for Sensitivity" sheetId="3" r:id="rId3"/>
    <sheet name="SolverTable Sensitivity_STS" sheetId="6" state="veryHidden" r:id="rId4"/>
    <sheet name="Modified Model for Sensitiv_STS" sheetId="11" state="veryHidden" r:id="rId5"/>
    <sheet name="STS_1" sheetId="13"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apacity" localSheetId="2">'Modified Model for Sensitivity'!$I$15:$I$17</definedName>
    <definedName name="Capacity">Model!$I$13:$I$15</definedName>
    <definedName name="ChartData" localSheetId="5">STS_1!$K$5:$K$15</definedName>
    <definedName name="Demand" localSheetId="2">'Modified Model for Sensitivity'!$C$20:$F$20</definedName>
    <definedName name="Demand">Model!$C$18:$F$18</definedName>
    <definedName name="InputValues" localSheetId="5">STS_1!$A$5:$A$15</definedName>
    <definedName name="OutputAddresses" localSheetId="2">#REF!</definedName>
    <definedName name="OutputAddresses" localSheetId="5">STS_1!$B$4</definedName>
    <definedName name="OutputValues" localSheetId="5">STS_1!$B$5:$B$15</definedName>
    <definedName name="_xlnm.Print_Area" localSheetId="0">Model!$A$1:$K$21</definedName>
    <definedName name="_xlnm.Print_Area" localSheetId="2">'Modified Model for Sensitivity'!$A$1:$I$24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123</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Shipping_Plan" localSheetId="2">'Modified Model for Sensitivity'!$C$15:$F$17</definedName>
    <definedName name="Shipping_Plan">Model!$C$13:$F$15</definedName>
    <definedName name="solver_adj" localSheetId="0" hidden="1">Model!$C$13:$F$15</definedName>
    <definedName name="solver_adj" localSheetId="2" hidden="1">'Modified Model for Sensitivity'!$C$15:$F$17</definedName>
    <definedName name="solver_cvg" localSheetId="0" hidden="1">0.0001</definedName>
    <definedName name="solver_cvg" localSheetId="2" hidden="1">0.0001</definedName>
    <definedName name="solver_drv" localSheetId="0" hidden="1">1</definedName>
    <definedName name="solver_drv" localSheetId="2" hidden="1">1</definedName>
    <definedName name="solver_eng" localSheetId="0" hidden="1">2</definedName>
    <definedName name="solver_eng" localSheetId="2" hidden="1">2</definedName>
    <definedName name="solver_est" localSheetId="0" hidden="1">1</definedName>
    <definedName name="solver_est" localSheetId="2" hidden="1">1</definedName>
    <definedName name="solver_itr" localSheetId="0" hidden="1">100</definedName>
    <definedName name="solver_itr" localSheetId="2" hidden="1">100</definedName>
    <definedName name="solver_lhs1" localSheetId="0" hidden="1">Model!$G$13:$G$15</definedName>
    <definedName name="solver_lhs1" localSheetId="2" hidden="1">'Modified Model for Sensitivity'!$G$15:$G$17</definedName>
    <definedName name="solver_lhs2" localSheetId="0" hidden="1">Model!$C$16:$F$16</definedName>
    <definedName name="solver_lhs2" localSheetId="2" hidden="1">'Modified Model for Sensitivity'!$C$18:$F$18</definedName>
    <definedName name="solver_lin" localSheetId="0" hidden="1">1</definedName>
    <definedName name="solver_lin" localSheetId="2" hidden="1">1</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1</definedName>
    <definedName name="solver_neg" localSheetId="2" hidden="1">1</definedName>
    <definedName name="solver_nod" localSheetId="0" hidden="1">2147483647</definedName>
    <definedName name="solver_nod" localSheetId="2" hidden="1">2147483647</definedName>
    <definedName name="solver_num" localSheetId="0" hidden="1">2</definedName>
    <definedName name="solver_num" localSheetId="2" hidden="1">2</definedName>
    <definedName name="solver_nwt" localSheetId="0" hidden="1">1</definedName>
    <definedName name="solver_nwt" localSheetId="2" hidden="1">1</definedName>
    <definedName name="solver_opt" localSheetId="0" hidden="1">Model!$B$21</definedName>
    <definedName name="solver_opt" localSheetId="2" hidden="1">'Modified Model for Sensitivity'!$B$23</definedName>
    <definedName name="solver_pre" localSheetId="0" hidden="1">0.000001</definedName>
    <definedName name="solver_pre" localSheetId="2" hidden="1">0.000001</definedName>
    <definedName name="solver_rbv" localSheetId="0" hidden="1">1</definedName>
    <definedName name="solver_rbv" localSheetId="2" hidden="1">1</definedName>
    <definedName name="solver_rel1" localSheetId="0" hidden="1">1</definedName>
    <definedName name="solver_rel1" localSheetId="2" hidden="1">1</definedName>
    <definedName name="solver_rel2" localSheetId="0" hidden="1">3</definedName>
    <definedName name="solver_rel2" localSheetId="2" hidden="1">3</definedName>
    <definedName name="solver_rhs1" localSheetId="0" hidden="1">Capacity</definedName>
    <definedName name="solver_rhs1" localSheetId="2" hidden="1">'Modified Model for Sensitivity'!$I$15:$I$17</definedName>
    <definedName name="solver_rhs2" localSheetId="0" hidden="1">Demand</definedName>
    <definedName name="solver_rhs2" localSheetId="2" hidden="1">'Modified Model for Sensitivity'!$C$20:$F$20</definedName>
    <definedName name="solver_rlx" localSheetId="0" hidden="1">1</definedName>
    <definedName name="solver_rlx" localSheetId="2" hidden="1">1</definedName>
    <definedName name="solver_rsd" localSheetId="0" hidden="1">0</definedName>
    <definedName name="solver_rsd" localSheetId="2" hidden="1">0</definedName>
    <definedName name="solver_scl" localSheetId="0" hidden="1">2</definedName>
    <definedName name="solver_scl" localSheetId="2" hidden="1">2</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100</definedName>
    <definedName name="solver_tim" localSheetId="2" hidden="1">100</definedName>
    <definedName name="solver_tol" localSheetId="0" hidden="1">0.05</definedName>
    <definedName name="solver_tol" localSheetId="2" hidden="1">0.05</definedName>
    <definedName name="solver_typ" localSheetId="0" hidden="1">2</definedName>
    <definedName name="solver_typ" localSheetId="2" hidden="1">2</definedName>
    <definedName name="solver_val" localSheetId="0" hidden="1">0</definedName>
    <definedName name="solver_val" localSheetId="2" hidden="1">0</definedName>
    <definedName name="solver_ver" localSheetId="0" hidden="1">3</definedName>
    <definedName name="solver_ver" localSheetId="2" hidden="1">3</definedName>
    <definedName name="Total_cost" localSheetId="2">'Modified Model for Sensitivity'!$B$23</definedName>
    <definedName name="Total_cost">Model!$B$21</definedName>
    <definedName name="Total_received" localSheetId="2">'Modified Model for Sensitivity'!$C$18:$F$18</definedName>
    <definedName name="Total_received">Model!$C$16:$F$16</definedName>
    <definedName name="Total_shipped" localSheetId="2">'Modified Model for Sensitivity'!$G$15:$G$17</definedName>
    <definedName name="Total_shipped">Model!$G$13:$G$15</definedName>
  </definedNames>
  <calcPr calcId="140001" calcMode="autoNoTable" concurrentCalc="0"/>
  <extLst>
    <ext xmlns:mx="http://schemas.microsoft.com/office/mac/excel/2008/main" uri="{7523E5D3-25F3-A5E0-1632-64F254C22452}">
      <mx:ArchID Flags="2"/>
    </ext>
  </extLst>
</workbook>
</file>

<file path=xl/calcChain.xml><?xml version="1.0" encoding="utf-8"?>
<calcChain xmlns="http://schemas.openxmlformats.org/spreadsheetml/2006/main">
  <c r="K1" i="13" l="1"/>
  <c r="J4" i="13"/>
  <c r="K15" i="13"/>
  <c r="K14" i="13"/>
  <c r="K13" i="13"/>
  <c r="K12" i="13"/>
  <c r="K11" i="13"/>
  <c r="K10" i="13"/>
  <c r="K9" i="13"/>
  <c r="K8" i="13"/>
  <c r="K7" i="13"/>
  <c r="K6" i="13"/>
  <c r="K5" i="13"/>
  <c r="C20" i="3"/>
  <c r="D20" i="3"/>
  <c r="E20" i="3"/>
  <c r="F20" i="3"/>
  <c r="B23" i="3"/>
  <c r="F18" i="3"/>
  <c r="E18" i="3"/>
  <c r="D18" i="3"/>
  <c r="C18" i="3"/>
  <c r="G17" i="3"/>
  <c r="G16" i="3"/>
  <c r="G15" i="3"/>
  <c r="B21" i="2"/>
  <c r="G13" i="2"/>
  <c r="G14" i="2"/>
  <c r="G15" i="2"/>
  <c r="C16" i="2"/>
  <c r="D16" i="2"/>
  <c r="E16" i="2"/>
  <c r="F16" i="2"/>
</calcChain>
</file>

<file path=xl/comments1.xml><?xml version="1.0" encoding="utf-8"?>
<comments xmlns="http://schemas.openxmlformats.org/spreadsheetml/2006/main">
  <authors>
    <author>Chris</author>
  </authors>
  <commentList>
    <comment ref="B5" authorId="0">
      <text>
        <r>
          <rPr>
            <sz val="9"/>
            <color indexed="81"/>
            <rFont val="Tahoma"/>
            <family val="2"/>
          </rPr>
          <t>Solver found a solution. All constraints and optimality conditions are satisfied.</t>
        </r>
      </text>
    </comment>
    <comment ref="B6" authorId="0">
      <text>
        <r>
          <rPr>
            <sz val="9"/>
            <color indexed="81"/>
            <rFont val="Tahoma"/>
            <family val="2"/>
          </rPr>
          <t>Solver found a solution. All constraints and optimality conditions are satisfied.</t>
        </r>
      </text>
    </comment>
    <comment ref="B7" authorId="0">
      <text>
        <r>
          <rPr>
            <sz val="9"/>
            <color indexed="81"/>
            <rFont val="Tahoma"/>
            <family val="2"/>
          </rPr>
          <t>Solver found a solution. All constraints and optimality conditions are satisfied.</t>
        </r>
      </text>
    </comment>
    <comment ref="B8" authorId="0">
      <text>
        <r>
          <rPr>
            <sz val="9"/>
            <color indexed="81"/>
            <rFont val="Tahoma"/>
            <family val="2"/>
          </rPr>
          <t>Solver found a solution. All constraints and optimality conditions are satisfied.</t>
        </r>
      </text>
    </comment>
    <comment ref="B9" authorId="0">
      <text>
        <r>
          <rPr>
            <sz val="9"/>
            <color indexed="81"/>
            <rFont val="Tahoma"/>
            <family val="2"/>
          </rPr>
          <t>Solver found a solution. All constraints and optimality conditions are satisfied.</t>
        </r>
      </text>
    </comment>
    <comment ref="B10" authorId="0">
      <text>
        <r>
          <rPr>
            <sz val="9"/>
            <color indexed="81"/>
            <rFont val="Tahoma"/>
            <family val="2"/>
          </rPr>
          <t>Solver found a solution. All constraints and optimality conditions are satisfied.</t>
        </r>
      </text>
    </comment>
    <comment ref="B11" authorId="0">
      <text>
        <r>
          <rPr>
            <sz val="9"/>
            <color indexed="81"/>
            <rFont val="Tahoma"/>
            <family val="2"/>
          </rPr>
          <t>Solver found a solution. All constraints and optimality conditions are satisfied.</t>
        </r>
      </text>
    </comment>
    <comment ref="B12" authorId="0">
      <text>
        <r>
          <rPr>
            <sz val="9"/>
            <color indexed="81"/>
            <rFont val="Tahoma"/>
            <family val="2"/>
          </rPr>
          <t>Solver found a solution. All constraints and optimality conditions are satisfied.</t>
        </r>
      </text>
    </comment>
    <comment ref="B13" authorId="0">
      <text>
        <r>
          <rPr>
            <sz val="9"/>
            <color indexed="81"/>
            <rFont val="Tahoma"/>
            <family val="2"/>
          </rPr>
          <t>Solver found a solution. All constraints and optimality conditions are satisfied.</t>
        </r>
      </text>
    </comment>
    <comment ref="B14" authorId="0">
      <text>
        <r>
          <rPr>
            <sz val="9"/>
            <color indexed="81"/>
            <rFont val="Tahoma"/>
            <family val="2"/>
          </rPr>
          <t>Solver could not find a feasible solution.</t>
        </r>
      </text>
    </comment>
    <comment ref="B15" authorId="0">
      <text>
        <r>
          <rPr>
            <sz val="9"/>
            <color indexed="81"/>
            <rFont val="Tahoma"/>
            <family val="2"/>
          </rPr>
          <t>Solver could not find a feasible solution.</t>
        </r>
      </text>
    </comment>
  </commentList>
</comments>
</file>

<file path=xl/sharedStrings.xml><?xml version="1.0" encoding="utf-8"?>
<sst xmlns="http://schemas.openxmlformats.org/spreadsheetml/2006/main" count="164" uniqueCount="100">
  <si>
    <t>Grand Prix transportation model</t>
  </si>
  <si>
    <t>Unit shipping costs</t>
  </si>
  <si>
    <t>To</t>
  </si>
  <si>
    <t>Region 1</t>
  </si>
  <si>
    <t>Region 2</t>
  </si>
  <si>
    <t>Region 3</t>
  </si>
  <si>
    <t>Region 4</t>
  </si>
  <si>
    <t>From</t>
  </si>
  <si>
    <t>Plant 1</t>
  </si>
  <si>
    <t>Plant 2</t>
  </si>
  <si>
    <t>Plant 3</t>
  </si>
  <si>
    <t>Shipping plan, and constraints on supply and demand</t>
  </si>
  <si>
    <t>Total shipped</t>
  </si>
  <si>
    <t>Capacity</t>
  </si>
  <si>
    <t>Total received</t>
  </si>
  <si>
    <t>Demand</t>
  </si>
  <si>
    <t>Objective to minimize</t>
  </si>
  <si>
    <t>Total cost</t>
  </si>
  <si>
    <t>&lt;=</t>
  </si>
  <si>
    <t>&gt;=</t>
  </si>
  <si>
    <t>Range names used:</t>
  </si>
  <si>
    <t>=Model!$I$13:$I$15</t>
  </si>
  <si>
    <t>=Model!$C$18:$F$18</t>
  </si>
  <si>
    <t>Shipping_Plan</t>
  </si>
  <si>
    <t>=Model!$C$13:$F$15</t>
  </si>
  <si>
    <t>Total_cost</t>
  </si>
  <si>
    <t>=Model!$B$21</t>
  </si>
  <si>
    <t>Total_received</t>
  </si>
  <si>
    <t>=Model!$C$16:$F$16</t>
  </si>
  <si>
    <t>Total_shipped</t>
  </si>
  <si>
    <t>=Model!$G$13:$G$15</t>
  </si>
  <si>
    <t>Original demands</t>
  </si>
  <si>
    <t>% change</t>
  </si>
  <si>
    <t>$I$10</t>
  </si>
  <si>
    <t>$B$23</t>
  </si>
  <si>
    <t>Not feasible</t>
  </si>
  <si>
    <t>Input for SolverTable</t>
  </si>
  <si>
    <t>Cell</t>
  </si>
  <si>
    <t>Name</t>
  </si>
  <si>
    <t>Final</t>
  </si>
  <si>
    <t>Value</t>
  </si>
  <si>
    <t>Reduced</t>
  </si>
  <si>
    <t>Cost</t>
  </si>
  <si>
    <t>Objective</t>
  </si>
  <si>
    <t>Coefficient</t>
  </si>
  <si>
    <t>Allowable</t>
  </si>
  <si>
    <t>Increase</t>
  </si>
  <si>
    <t>Decrease</t>
  </si>
  <si>
    <t>Constraints</t>
  </si>
  <si>
    <t>Shadow</t>
  </si>
  <si>
    <t>Price</t>
  </si>
  <si>
    <t>Constraint</t>
  </si>
  <si>
    <t>R.H. Side</t>
  </si>
  <si>
    <t>$C$13</t>
  </si>
  <si>
    <t>Plant 1 Region 1</t>
  </si>
  <si>
    <t>$D$13</t>
  </si>
  <si>
    <t>Plant 1 Region 2</t>
  </si>
  <si>
    <t>$E$13</t>
  </si>
  <si>
    <t>Plant 1 Region 3</t>
  </si>
  <si>
    <t>$F$13</t>
  </si>
  <si>
    <t>Plant 1 Region 4</t>
  </si>
  <si>
    <t>$C$14</t>
  </si>
  <si>
    <t>Plant 2 Region 1</t>
  </si>
  <si>
    <t>$D$14</t>
  </si>
  <si>
    <t>Plant 2 Region 2</t>
  </si>
  <si>
    <t>$E$14</t>
  </si>
  <si>
    <t>Plant 2 Region 3</t>
  </si>
  <si>
    <t>$F$14</t>
  </si>
  <si>
    <t>Plant 2 Region 4</t>
  </si>
  <si>
    <t>$C$15</t>
  </si>
  <si>
    <t>Plant 3 Region 1</t>
  </si>
  <si>
    <t>$D$15</t>
  </si>
  <si>
    <t>Plant 3 Region 2</t>
  </si>
  <si>
    <t>$E$15</t>
  </si>
  <si>
    <t>Plant 3 Region 3</t>
  </si>
  <si>
    <t>$F$15</t>
  </si>
  <si>
    <t>Plant 3 Region 4</t>
  </si>
  <si>
    <t>$G$13</t>
  </si>
  <si>
    <t>Plant 1 Total shipped</t>
  </si>
  <si>
    <t>$G$14</t>
  </si>
  <si>
    <t>Plant 2 Total shipped</t>
  </si>
  <si>
    <t>$G$15</t>
  </si>
  <si>
    <t>Plant 3 Total shipped</t>
  </si>
  <si>
    <t>$C$16</t>
  </si>
  <si>
    <t>Total received Region 1</t>
  </si>
  <si>
    <t>$D$16</t>
  </si>
  <si>
    <t>Total received Region 2</t>
  </si>
  <si>
    <t>$E$16</t>
  </si>
  <si>
    <t>Total received Region 3</t>
  </si>
  <si>
    <t>$F$16</t>
  </si>
  <si>
    <t>Total received Region 4</t>
  </si>
  <si>
    <t>% change in demands</t>
  </si>
  <si>
    <t>Data for chart</t>
  </si>
  <si>
    <t>Oneway analysis for Solver model in Modified Model for Sensitivity worksheet</t>
  </si>
  <si>
    <t>Microsoft Excel 15.0 Sensitivity Report</t>
  </si>
  <si>
    <t>Worksheet: [Transportation 1 Annotated.xlsx]Model</t>
  </si>
  <si>
    <t>Report Created: 12/20/2013 1:16:43 PM</t>
  </si>
  <si>
    <t>Variable Cells</t>
  </si>
  <si>
    <t>Change in demands</t>
  </si>
  <si>
    <t>Change in demands (cell $I$10)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</si>
</sst>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quot;$&quot;#,##0\)"/>
  </numFmts>
  <fonts count="10" x14ac:knownFonts="1">
    <font>
      <sz val="11"/>
      <color theme="1"/>
      <name val="Calibri"/>
      <family val="2"/>
      <scheme val="minor"/>
    </font>
    <font>
      <sz val="10"/>
      <name val="Arial"/>
      <family val="2"/>
    </font>
    <font>
      <u/>
      <sz val="10"/>
      <color indexed="12"/>
      <name val="Arial"/>
      <family val="2"/>
    </font>
    <font>
      <b/>
      <sz val="11"/>
      <name val="Calibri"/>
      <family val="2"/>
      <scheme val="minor"/>
    </font>
    <font>
      <sz val="11"/>
      <name val="Calibri"/>
      <family val="2"/>
      <scheme val="minor"/>
    </font>
    <font>
      <u/>
      <sz val="11"/>
      <color indexed="12"/>
      <name val="Calibri"/>
      <family val="2"/>
      <scheme val="minor"/>
    </font>
    <font>
      <b/>
      <sz val="11"/>
      <color theme="1"/>
      <name val="Calibri"/>
      <family val="2"/>
      <scheme val="minor"/>
    </font>
    <font>
      <sz val="11"/>
      <color rgb="FFFFFFFF"/>
      <name val="Calibri"/>
      <family val="2"/>
      <scheme val="minor"/>
    </font>
    <font>
      <b/>
      <sz val="11"/>
      <color indexed="18"/>
      <name val="Calibri"/>
      <family val="2"/>
      <scheme val="minor"/>
    </font>
    <font>
      <sz val="9"/>
      <color indexed="81"/>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indexed="47"/>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35">
    <xf numFmtId="0" fontId="0" fillId="0" borderId="0" xfId="0"/>
    <xf numFmtId="0" fontId="3" fillId="0" borderId="0" xfId="1" applyFont="1"/>
    <xf numFmtId="0" fontId="4" fillId="0" borderId="0" xfId="1" applyFont="1"/>
    <xf numFmtId="0" fontId="5" fillId="0" borderId="0" xfId="2" applyFont="1" applyAlignment="1" applyProtection="1"/>
    <xf numFmtId="0" fontId="4" fillId="0" borderId="0" xfId="1" applyNumberFormat="1" applyFont="1"/>
    <xf numFmtId="0" fontId="4" fillId="0" borderId="0" xfId="1" applyFont="1" applyAlignment="1">
      <alignment horizontal="left"/>
    </xf>
    <xf numFmtId="0" fontId="4" fillId="0" borderId="0" xfId="1" applyFont="1" applyAlignment="1">
      <alignment horizontal="centerContinuous"/>
    </xf>
    <xf numFmtId="0" fontId="4" fillId="0" borderId="0" xfId="1" applyFont="1" applyAlignment="1">
      <alignment horizontal="right"/>
    </xf>
    <xf numFmtId="0" fontId="4" fillId="0" borderId="0" xfId="1" applyFont="1" applyBorder="1"/>
    <xf numFmtId="9" fontId="4" fillId="0" borderId="0" xfId="1" applyNumberFormat="1" applyFont="1"/>
    <xf numFmtId="0" fontId="4" fillId="0" borderId="0" xfId="1" applyFont="1" applyBorder="1" applyAlignment="1">
      <alignment horizontal="right"/>
    </xf>
    <xf numFmtId="0" fontId="4" fillId="0" borderId="0" xfId="1" applyNumberFormat="1" applyFont="1" applyBorder="1"/>
    <xf numFmtId="0" fontId="4" fillId="0" borderId="0" xfId="1" applyFont="1" applyBorder="1" applyAlignment="1">
      <alignment horizontal="left"/>
    </xf>
    <xf numFmtId="0" fontId="4" fillId="0" borderId="0" xfId="1" applyFont="1" applyBorder="1" applyAlignment="1">
      <alignment horizontal="centerContinuous"/>
    </xf>
    <xf numFmtId="164" fontId="4" fillId="2" borderId="0" xfId="1" applyNumberFormat="1" applyFont="1" applyFill="1" applyBorder="1"/>
    <xf numFmtId="0" fontId="4" fillId="2" borderId="0" xfId="1" applyFont="1" applyFill="1" applyBorder="1"/>
    <xf numFmtId="0" fontId="4" fillId="0" borderId="0" xfId="1" applyFont="1" applyFill="1" applyBorder="1"/>
    <xf numFmtId="0" fontId="4" fillId="3" borderId="0" xfId="1" applyFont="1" applyFill="1" applyBorder="1"/>
    <xf numFmtId="164" fontId="4" fillId="4" borderId="0" xfId="1" applyNumberFormat="1" applyFont="1" applyFill="1" applyBorder="1"/>
    <xf numFmtId="0" fontId="4" fillId="0" borderId="0" xfId="1" applyFont="1" applyBorder="1" applyAlignment="1">
      <alignment horizontal="center"/>
    </xf>
    <xf numFmtId="9" fontId="4" fillId="0" borderId="0" xfId="1" applyNumberFormat="1" applyFont="1" applyBorder="1"/>
    <xf numFmtId="49" fontId="0" fillId="0" borderId="0" xfId="0" applyNumberFormat="1"/>
    <xf numFmtId="164" fontId="0" fillId="0" borderId="1" xfId="0" applyNumberFormat="1" applyBorder="1"/>
    <xf numFmtId="164" fontId="0" fillId="0" borderId="2" xfId="0" applyNumberFormat="1" applyBorder="1"/>
    <xf numFmtId="0" fontId="0" fillId="5" borderId="2" xfId="0" applyFill="1" applyBorder="1"/>
    <xf numFmtId="0" fontId="0" fillId="5" borderId="3" xfId="0" applyFill="1" applyBorder="1"/>
    <xf numFmtId="0" fontId="6" fillId="0" borderId="0" xfId="0" applyFont="1"/>
    <xf numFmtId="0" fontId="0" fillId="0" borderId="6" xfId="0" applyFill="1" applyBorder="1" applyAlignment="1"/>
    <xf numFmtId="0" fontId="0" fillId="0" borderId="7" xfId="0" applyFill="1" applyBorder="1" applyAlignment="1"/>
    <xf numFmtId="9" fontId="0" fillId="0" borderId="0" xfId="0" applyNumberFormat="1"/>
    <xf numFmtId="0" fontId="7" fillId="0" borderId="0" xfId="0" applyFont="1"/>
    <xf numFmtId="0" fontId="0" fillId="0" borderId="0" xfId="0" applyAlignment="1">
      <alignment horizontal="right" textRotation="90"/>
    </xf>
    <xf numFmtId="0" fontId="0" fillId="6" borderId="0" xfId="0" applyFill="1" applyAlignment="1">
      <alignment horizontal="right" textRotation="90"/>
    </xf>
    <xf numFmtId="0" fontId="8" fillId="0" borderId="4" xfId="0" applyFont="1" applyFill="1" applyBorder="1" applyAlignment="1">
      <alignment horizontal="center"/>
    </xf>
    <xf numFmtId="0" fontId="8" fillId="0" borderId="5" xfId="0" applyFont="1" applyFill="1" applyBorder="1" applyAlignment="1">
      <alignment horizontal="center"/>
    </xf>
  </cellXfs>
  <cellStyles count="3">
    <cellStyle name="Hyperlink" xfId="2" builtinId="8"/>
    <cellStyle name="Normal" xfId="0" builtinId="0" customBuiltin="1"/>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Total_cost to Change in demands</c:v>
            </c:pt>
          </c:strCache>
        </c:strRef>
      </c:tx>
      <c:layout/>
      <c:overlay val="0"/>
      <c:txPr>
        <a:bodyPr/>
        <a:lstStyle/>
        <a:p>
          <a:pPr>
            <a:defRPr sz="1200"/>
          </a:pPr>
          <a:endParaRPr lang="en-US"/>
        </a:p>
      </c:txPr>
    </c:title>
    <c:autoTitleDeleted val="0"/>
    <c:plotArea>
      <c:layout/>
      <c:lineChart>
        <c:grouping val="standard"/>
        <c:varyColors val="0"/>
        <c:ser>
          <c:idx val="0"/>
          <c:order val="0"/>
          <c:cat>
            <c:numRef>
              <c:f>STS_1!$A$5:$A$13</c:f>
              <c:numCache>
                <c:formatCode>0%</c:formatCode>
                <c:ptCount val="9"/>
                <c:pt idx="0">
                  <c:v>-0.200000002980232</c:v>
                </c:pt>
                <c:pt idx="1">
                  <c:v>-0.150000005960464</c:v>
                </c:pt>
                <c:pt idx="2">
                  <c:v>-0.100000001490116</c:v>
                </c:pt>
                <c:pt idx="3">
                  <c:v>-0.050000000745058</c:v>
                </c:pt>
                <c:pt idx="4">
                  <c:v>0.0</c:v>
                </c:pt>
                <c:pt idx="5">
                  <c:v>0.050000000745058</c:v>
                </c:pt>
                <c:pt idx="6">
                  <c:v>0.100000001490116</c:v>
                </c:pt>
                <c:pt idx="7">
                  <c:v>0.150000005960464</c:v>
                </c:pt>
                <c:pt idx="8">
                  <c:v>0.200000002980232</c:v>
                </c:pt>
              </c:numCache>
            </c:numRef>
          </c:cat>
          <c:val>
            <c:numRef>
              <c:f>STS_1!$K$5:$K$13</c:f>
              <c:numCache>
                <c:formatCode>General</c:formatCode>
                <c:ptCount val="9"/>
                <c:pt idx="0">
                  <c:v>130850.0</c:v>
                </c:pt>
                <c:pt idx="1">
                  <c:v>140350.0</c:v>
                </c:pt>
                <c:pt idx="2">
                  <c:v>149850.0</c:v>
                </c:pt>
                <c:pt idx="3">
                  <c:v>162770.0</c:v>
                </c:pt>
                <c:pt idx="4">
                  <c:v>176050.0</c:v>
                </c:pt>
                <c:pt idx="5">
                  <c:v>189330.0</c:v>
                </c:pt>
                <c:pt idx="6">
                  <c:v>202610.0</c:v>
                </c:pt>
                <c:pt idx="7">
                  <c:v>215890.0</c:v>
                </c:pt>
                <c:pt idx="8">
                  <c:v>229170.0</c:v>
                </c:pt>
              </c:numCache>
            </c:numRef>
          </c:val>
          <c:smooth val="0"/>
        </c:ser>
        <c:dLbls>
          <c:showLegendKey val="0"/>
          <c:showVal val="0"/>
          <c:showCatName val="0"/>
          <c:showSerName val="0"/>
          <c:showPercent val="0"/>
          <c:showBubbleSize val="0"/>
        </c:dLbls>
        <c:marker val="1"/>
        <c:smooth val="0"/>
        <c:axId val="-2072751352"/>
        <c:axId val="-2072745896"/>
      </c:lineChart>
      <c:catAx>
        <c:axId val="-2072751352"/>
        <c:scaling>
          <c:orientation val="minMax"/>
        </c:scaling>
        <c:delete val="0"/>
        <c:axPos val="b"/>
        <c:title>
          <c:tx>
            <c:rich>
              <a:bodyPr/>
              <a:lstStyle/>
              <a:p>
                <a:pPr>
                  <a:defRPr/>
                </a:pPr>
                <a:r>
                  <a:rPr lang="en-US"/>
                  <a:t>Change in demands ($I$10)</a:t>
                </a:r>
              </a:p>
            </c:rich>
          </c:tx>
          <c:layout/>
          <c:overlay val="0"/>
        </c:title>
        <c:numFmt formatCode="0%" sourceLinked="1"/>
        <c:majorTickMark val="out"/>
        <c:minorTickMark val="none"/>
        <c:tickLblPos val="nextTo"/>
        <c:crossAx val="-2072745896"/>
        <c:crosses val="autoZero"/>
        <c:auto val="1"/>
        <c:lblAlgn val="ctr"/>
        <c:lblOffset val="100"/>
        <c:noMultiLvlLbl val="0"/>
      </c:catAx>
      <c:valAx>
        <c:axId val="-2072745896"/>
        <c:scaling>
          <c:orientation val="minMax"/>
        </c:scaling>
        <c:delete val="0"/>
        <c:axPos val="l"/>
        <c:majorGridlines/>
        <c:numFmt formatCode="General" sourceLinked="1"/>
        <c:majorTickMark val="out"/>
        <c:minorTickMark val="none"/>
        <c:tickLblPos val="nextTo"/>
        <c:crossAx val="-2072751352"/>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15</xdr:col>
      <xdr:colOff>95250</xdr:colOff>
      <xdr:row>13</xdr:row>
      <xdr:rowOff>123825</xdr:rowOff>
    </xdr:to>
    <xdr:sp macro="" textlink="">
      <xdr:nvSpPr>
        <xdr:cNvPr id="2" name="TextBox 1"/>
        <xdr:cNvSpPr txBox="1"/>
      </xdr:nvSpPr>
      <xdr:spPr>
        <a:xfrm>
          <a:off x="6305550" y="1733550"/>
          <a:ext cx="3143250" cy="8858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For all routes currently not used,</a:t>
          </a:r>
          <a:r>
            <a:rPr lang="en-US" sz="1100" baseline="0"/>
            <a:t> the reduced costs indicate how much cheaper the unit shipping cost would need to be before the optimal solution would ship along this route.</a:t>
          </a:r>
          <a:endParaRPr lang="en-US" sz="1100"/>
        </a:p>
      </xdr:txBody>
    </xdr:sp>
    <xdr:clientData/>
  </xdr:twoCellAnchor>
  <xdr:twoCellAnchor>
    <xdr:from>
      <xdr:col>9</xdr:col>
      <xdr:colOff>609599</xdr:colOff>
      <xdr:row>23</xdr:row>
      <xdr:rowOff>0</xdr:rowOff>
    </xdr:from>
    <xdr:to>
      <xdr:col>15</xdr:col>
      <xdr:colOff>142874</xdr:colOff>
      <xdr:row>30</xdr:row>
      <xdr:rowOff>104775</xdr:rowOff>
    </xdr:to>
    <xdr:sp macro="" textlink="">
      <xdr:nvSpPr>
        <xdr:cNvPr id="4" name="TextBox 3"/>
        <xdr:cNvSpPr txBox="1"/>
      </xdr:nvSpPr>
      <xdr:spPr>
        <a:xfrm>
          <a:off x="6305549" y="4419600"/>
          <a:ext cx="3190875" cy="14478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a:t>
          </a:r>
          <a:r>
            <a:rPr lang="en-US" sz="1100" baseline="0"/>
            <a:t> first three shadow prices indicate how much the total cost would decrease for every extra unit of capacity. The last four shadow prices indicate how much the total cost would increase for every extra unit of demand. Of course, these shadow prices are relevant only for changes within the allowable increases and decreases.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0</xdr:colOff>
      <xdr:row>16</xdr:row>
      <xdr:rowOff>0</xdr:rowOff>
    </xdr:from>
    <xdr:to>
      <xdr:col>18</xdr:col>
      <xdr:colOff>0</xdr:colOff>
      <xdr:row>31</xdr:row>
      <xdr:rowOff>0</xdr:rowOff>
    </xdr:to>
    <xdr:graphicFrame macro="">
      <xdr:nvGraphicFramePr>
        <xdr:cNvPr id="2" name="STS_2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0</xdr:rowOff>
    </xdr:from>
    <xdr:to>
      <xdr:col>16</xdr:col>
      <xdr:colOff>0</xdr:colOff>
      <xdr:row>4</xdr:row>
      <xdr:rowOff>95250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3</xdr:col>
      <xdr:colOff>0</xdr:colOff>
      <xdr:row>4</xdr:row>
      <xdr:rowOff>0</xdr:rowOff>
    </xdr:from>
    <xdr:to>
      <xdr:col>7</xdr:col>
      <xdr:colOff>476250</xdr:colOff>
      <xdr:row>11</xdr:row>
      <xdr:rowOff>133350</xdr:rowOff>
    </xdr:to>
    <xdr:sp macro="" textlink="">
      <xdr:nvSpPr>
        <xdr:cNvPr id="4" name="TextBox 3"/>
        <xdr:cNvSpPr txBox="1"/>
      </xdr:nvSpPr>
      <xdr:spPr>
        <a:xfrm>
          <a:off x="1828800" y="1238250"/>
          <a:ext cx="2914650" cy="14668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kind of information can't be obtained from the Solver sensitivity</a:t>
          </a:r>
          <a:r>
            <a:rPr lang="en-US" sz="1100" baseline="0"/>
            <a:t> report on a previous sheet because we're now changing multiple (original) inputs simultaneously. Of course, if we make the demands too large, total demand exceeds total capacity, and there is no feasible solution.</a:t>
          </a:r>
          <a:endParaRPr lang="en-US" sz="1100"/>
        </a:p>
      </xdr:txBody>
    </xdr:sp>
    <xdr:clientData/>
  </xdr:twoCellAnchor>
  <xdr:twoCellAnchor>
    <xdr:from>
      <xdr:col>5</xdr:col>
      <xdr:colOff>190500</xdr:colOff>
      <xdr:row>22</xdr:row>
      <xdr:rowOff>85725</xdr:rowOff>
    </xdr:from>
    <xdr:to>
      <xdr:col>9</xdr:col>
      <xdr:colOff>28575</xdr:colOff>
      <xdr:row>26</xdr:row>
      <xdr:rowOff>66675</xdr:rowOff>
    </xdr:to>
    <xdr:sp macro="" textlink="">
      <xdr:nvSpPr>
        <xdr:cNvPr id="5" name="TextBox 4"/>
        <xdr:cNvSpPr txBox="1"/>
      </xdr:nvSpPr>
      <xdr:spPr>
        <a:xfrm>
          <a:off x="3238500" y="4752975"/>
          <a:ext cx="2276475" cy="7429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I changed the data range for</a:t>
          </a:r>
          <a:r>
            <a:rPr lang="en-US" sz="1100" baseline="0"/>
            <a:t> this chart manually so that the two "Not feasible" cells aren't part of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K21"/>
  <sheetViews>
    <sheetView topLeftCell="B1" workbookViewId="0"/>
  </sheetViews>
  <sheetFormatPr baseColWidth="10" defaultColWidth="8.83203125" defaultRowHeight="14" x14ac:dyDescent="0"/>
  <cols>
    <col min="1" max="1" width="12.5" style="2" customWidth="1"/>
    <col min="2" max="2" width="14.5" style="2" customWidth="1"/>
    <col min="3" max="6" width="8.83203125" style="2"/>
    <col min="7" max="7" width="12.5" style="2" customWidth="1"/>
    <col min="8" max="8" width="10.5" style="2" customWidth="1"/>
    <col min="9" max="9" width="15.6640625" style="2" customWidth="1"/>
    <col min="10" max="256" width="8.83203125" style="2"/>
    <col min="257" max="257" width="12.5" style="2" customWidth="1"/>
    <col min="258" max="258" width="14.5" style="2" customWidth="1"/>
    <col min="259" max="262" width="8.83203125" style="2"/>
    <col min="263" max="263" width="12.5" style="2" customWidth="1"/>
    <col min="264" max="264" width="10.5" style="2" customWidth="1"/>
    <col min="265" max="265" width="12.6640625" style="2" customWidth="1"/>
    <col min="266" max="512" width="8.83203125" style="2"/>
    <col min="513" max="513" width="12.5" style="2" customWidth="1"/>
    <col min="514" max="514" width="14.5" style="2" customWidth="1"/>
    <col min="515" max="518" width="8.83203125" style="2"/>
    <col min="519" max="519" width="12.5" style="2" customWidth="1"/>
    <col min="520" max="520" width="10.5" style="2" customWidth="1"/>
    <col min="521" max="521" width="12.6640625" style="2" customWidth="1"/>
    <col min="522" max="768" width="8.83203125" style="2"/>
    <col min="769" max="769" width="12.5" style="2" customWidth="1"/>
    <col min="770" max="770" width="14.5" style="2" customWidth="1"/>
    <col min="771" max="774" width="8.83203125" style="2"/>
    <col min="775" max="775" width="12.5" style="2" customWidth="1"/>
    <col min="776" max="776" width="10.5" style="2" customWidth="1"/>
    <col min="777" max="777" width="12.6640625" style="2" customWidth="1"/>
    <col min="778" max="1024" width="8.83203125" style="2"/>
    <col min="1025" max="1025" width="12.5" style="2" customWidth="1"/>
    <col min="1026" max="1026" width="14.5" style="2" customWidth="1"/>
    <col min="1027" max="1030" width="8.83203125" style="2"/>
    <col min="1031" max="1031" width="12.5" style="2" customWidth="1"/>
    <col min="1032" max="1032" width="10.5" style="2" customWidth="1"/>
    <col min="1033" max="1033" width="12.6640625" style="2" customWidth="1"/>
    <col min="1034" max="1280" width="8.83203125" style="2"/>
    <col min="1281" max="1281" width="12.5" style="2" customWidth="1"/>
    <col min="1282" max="1282" width="14.5" style="2" customWidth="1"/>
    <col min="1283" max="1286" width="8.83203125" style="2"/>
    <col min="1287" max="1287" width="12.5" style="2" customWidth="1"/>
    <col min="1288" max="1288" width="10.5" style="2" customWidth="1"/>
    <col min="1289" max="1289" width="12.6640625" style="2" customWidth="1"/>
    <col min="1290" max="1536" width="8.83203125" style="2"/>
    <col min="1537" max="1537" width="12.5" style="2" customWidth="1"/>
    <col min="1538" max="1538" width="14.5" style="2" customWidth="1"/>
    <col min="1539" max="1542" width="8.83203125" style="2"/>
    <col min="1543" max="1543" width="12.5" style="2" customWidth="1"/>
    <col min="1544" max="1544" width="10.5" style="2" customWidth="1"/>
    <col min="1545" max="1545" width="12.6640625" style="2" customWidth="1"/>
    <col min="1546" max="1792" width="8.83203125" style="2"/>
    <col min="1793" max="1793" width="12.5" style="2" customWidth="1"/>
    <col min="1794" max="1794" width="14.5" style="2" customWidth="1"/>
    <col min="1795" max="1798" width="8.83203125" style="2"/>
    <col min="1799" max="1799" width="12.5" style="2" customWidth="1"/>
    <col min="1800" max="1800" width="10.5" style="2" customWidth="1"/>
    <col min="1801" max="1801" width="12.6640625" style="2" customWidth="1"/>
    <col min="1802" max="2048" width="8.83203125" style="2"/>
    <col min="2049" max="2049" width="12.5" style="2" customWidth="1"/>
    <col min="2050" max="2050" width="14.5" style="2" customWidth="1"/>
    <col min="2051" max="2054" width="8.83203125" style="2"/>
    <col min="2055" max="2055" width="12.5" style="2" customWidth="1"/>
    <col min="2056" max="2056" width="10.5" style="2" customWidth="1"/>
    <col min="2057" max="2057" width="12.6640625" style="2" customWidth="1"/>
    <col min="2058" max="2304" width="8.83203125" style="2"/>
    <col min="2305" max="2305" width="12.5" style="2" customWidth="1"/>
    <col min="2306" max="2306" width="14.5" style="2" customWidth="1"/>
    <col min="2307" max="2310" width="8.83203125" style="2"/>
    <col min="2311" max="2311" width="12.5" style="2" customWidth="1"/>
    <col min="2312" max="2312" width="10.5" style="2" customWidth="1"/>
    <col min="2313" max="2313" width="12.6640625" style="2" customWidth="1"/>
    <col min="2314" max="2560" width="8.83203125" style="2"/>
    <col min="2561" max="2561" width="12.5" style="2" customWidth="1"/>
    <col min="2562" max="2562" width="14.5" style="2" customWidth="1"/>
    <col min="2563" max="2566" width="8.83203125" style="2"/>
    <col min="2567" max="2567" width="12.5" style="2" customWidth="1"/>
    <col min="2568" max="2568" width="10.5" style="2" customWidth="1"/>
    <col min="2569" max="2569" width="12.6640625" style="2" customWidth="1"/>
    <col min="2570" max="2816" width="8.83203125" style="2"/>
    <col min="2817" max="2817" width="12.5" style="2" customWidth="1"/>
    <col min="2818" max="2818" width="14.5" style="2" customWidth="1"/>
    <col min="2819" max="2822" width="8.83203125" style="2"/>
    <col min="2823" max="2823" width="12.5" style="2" customWidth="1"/>
    <col min="2824" max="2824" width="10.5" style="2" customWidth="1"/>
    <col min="2825" max="2825" width="12.6640625" style="2" customWidth="1"/>
    <col min="2826" max="3072" width="8.83203125" style="2"/>
    <col min="3073" max="3073" width="12.5" style="2" customWidth="1"/>
    <col min="3074" max="3074" width="14.5" style="2" customWidth="1"/>
    <col min="3075" max="3078" width="8.83203125" style="2"/>
    <col min="3079" max="3079" width="12.5" style="2" customWidth="1"/>
    <col min="3080" max="3080" width="10.5" style="2" customWidth="1"/>
    <col min="3081" max="3081" width="12.6640625" style="2" customWidth="1"/>
    <col min="3082" max="3328" width="8.83203125" style="2"/>
    <col min="3329" max="3329" width="12.5" style="2" customWidth="1"/>
    <col min="3330" max="3330" width="14.5" style="2" customWidth="1"/>
    <col min="3331" max="3334" width="8.83203125" style="2"/>
    <col min="3335" max="3335" width="12.5" style="2" customWidth="1"/>
    <col min="3336" max="3336" width="10.5" style="2" customWidth="1"/>
    <col min="3337" max="3337" width="12.6640625" style="2" customWidth="1"/>
    <col min="3338" max="3584" width="8.83203125" style="2"/>
    <col min="3585" max="3585" width="12.5" style="2" customWidth="1"/>
    <col min="3586" max="3586" width="14.5" style="2" customWidth="1"/>
    <col min="3587" max="3590" width="8.83203125" style="2"/>
    <col min="3591" max="3591" width="12.5" style="2" customWidth="1"/>
    <col min="3592" max="3592" width="10.5" style="2" customWidth="1"/>
    <col min="3593" max="3593" width="12.6640625" style="2" customWidth="1"/>
    <col min="3594" max="3840" width="8.83203125" style="2"/>
    <col min="3841" max="3841" width="12.5" style="2" customWidth="1"/>
    <col min="3842" max="3842" width="14.5" style="2" customWidth="1"/>
    <col min="3843" max="3846" width="8.83203125" style="2"/>
    <col min="3847" max="3847" width="12.5" style="2" customWidth="1"/>
    <col min="3848" max="3848" width="10.5" style="2" customWidth="1"/>
    <col min="3849" max="3849" width="12.6640625" style="2" customWidth="1"/>
    <col min="3850" max="4096" width="8.83203125" style="2"/>
    <col min="4097" max="4097" width="12.5" style="2" customWidth="1"/>
    <col min="4098" max="4098" width="14.5" style="2" customWidth="1"/>
    <col min="4099" max="4102" width="8.83203125" style="2"/>
    <col min="4103" max="4103" width="12.5" style="2" customWidth="1"/>
    <col min="4104" max="4104" width="10.5" style="2" customWidth="1"/>
    <col min="4105" max="4105" width="12.6640625" style="2" customWidth="1"/>
    <col min="4106" max="4352" width="8.83203125" style="2"/>
    <col min="4353" max="4353" width="12.5" style="2" customWidth="1"/>
    <col min="4354" max="4354" width="14.5" style="2" customWidth="1"/>
    <col min="4355" max="4358" width="8.83203125" style="2"/>
    <col min="4359" max="4359" width="12.5" style="2" customWidth="1"/>
    <col min="4360" max="4360" width="10.5" style="2" customWidth="1"/>
    <col min="4361" max="4361" width="12.6640625" style="2" customWidth="1"/>
    <col min="4362" max="4608" width="8.83203125" style="2"/>
    <col min="4609" max="4609" width="12.5" style="2" customWidth="1"/>
    <col min="4610" max="4610" width="14.5" style="2" customWidth="1"/>
    <col min="4611" max="4614" width="8.83203125" style="2"/>
    <col min="4615" max="4615" width="12.5" style="2" customWidth="1"/>
    <col min="4616" max="4616" width="10.5" style="2" customWidth="1"/>
    <col min="4617" max="4617" width="12.6640625" style="2" customWidth="1"/>
    <col min="4618" max="4864" width="8.83203125" style="2"/>
    <col min="4865" max="4865" width="12.5" style="2" customWidth="1"/>
    <col min="4866" max="4866" width="14.5" style="2" customWidth="1"/>
    <col min="4867" max="4870" width="8.83203125" style="2"/>
    <col min="4871" max="4871" width="12.5" style="2" customWidth="1"/>
    <col min="4872" max="4872" width="10.5" style="2" customWidth="1"/>
    <col min="4873" max="4873" width="12.6640625" style="2" customWidth="1"/>
    <col min="4874" max="5120" width="8.83203125" style="2"/>
    <col min="5121" max="5121" width="12.5" style="2" customWidth="1"/>
    <col min="5122" max="5122" width="14.5" style="2" customWidth="1"/>
    <col min="5123" max="5126" width="8.83203125" style="2"/>
    <col min="5127" max="5127" width="12.5" style="2" customWidth="1"/>
    <col min="5128" max="5128" width="10.5" style="2" customWidth="1"/>
    <col min="5129" max="5129" width="12.6640625" style="2" customWidth="1"/>
    <col min="5130" max="5376" width="8.83203125" style="2"/>
    <col min="5377" max="5377" width="12.5" style="2" customWidth="1"/>
    <col min="5378" max="5378" width="14.5" style="2" customWidth="1"/>
    <col min="5379" max="5382" width="8.83203125" style="2"/>
    <col min="5383" max="5383" width="12.5" style="2" customWidth="1"/>
    <col min="5384" max="5384" width="10.5" style="2" customWidth="1"/>
    <col min="5385" max="5385" width="12.6640625" style="2" customWidth="1"/>
    <col min="5386" max="5632" width="8.83203125" style="2"/>
    <col min="5633" max="5633" width="12.5" style="2" customWidth="1"/>
    <col min="5634" max="5634" width="14.5" style="2" customWidth="1"/>
    <col min="5635" max="5638" width="8.83203125" style="2"/>
    <col min="5639" max="5639" width="12.5" style="2" customWidth="1"/>
    <col min="5640" max="5640" width="10.5" style="2" customWidth="1"/>
    <col min="5641" max="5641" width="12.6640625" style="2" customWidth="1"/>
    <col min="5642" max="5888" width="8.83203125" style="2"/>
    <col min="5889" max="5889" width="12.5" style="2" customWidth="1"/>
    <col min="5890" max="5890" width="14.5" style="2" customWidth="1"/>
    <col min="5891" max="5894" width="8.83203125" style="2"/>
    <col min="5895" max="5895" width="12.5" style="2" customWidth="1"/>
    <col min="5896" max="5896" width="10.5" style="2" customWidth="1"/>
    <col min="5897" max="5897" width="12.6640625" style="2" customWidth="1"/>
    <col min="5898" max="6144" width="8.83203125" style="2"/>
    <col min="6145" max="6145" width="12.5" style="2" customWidth="1"/>
    <col min="6146" max="6146" width="14.5" style="2" customWidth="1"/>
    <col min="6147" max="6150" width="8.83203125" style="2"/>
    <col min="6151" max="6151" width="12.5" style="2" customWidth="1"/>
    <col min="6152" max="6152" width="10.5" style="2" customWidth="1"/>
    <col min="6153" max="6153" width="12.6640625" style="2" customWidth="1"/>
    <col min="6154" max="6400" width="8.83203125" style="2"/>
    <col min="6401" max="6401" width="12.5" style="2" customWidth="1"/>
    <col min="6402" max="6402" width="14.5" style="2" customWidth="1"/>
    <col min="6403" max="6406" width="8.83203125" style="2"/>
    <col min="6407" max="6407" width="12.5" style="2" customWidth="1"/>
    <col min="6408" max="6408" width="10.5" style="2" customWidth="1"/>
    <col min="6409" max="6409" width="12.6640625" style="2" customWidth="1"/>
    <col min="6410" max="6656" width="8.83203125" style="2"/>
    <col min="6657" max="6657" width="12.5" style="2" customWidth="1"/>
    <col min="6658" max="6658" width="14.5" style="2" customWidth="1"/>
    <col min="6659" max="6662" width="8.83203125" style="2"/>
    <col min="6663" max="6663" width="12.5" style="2" customWidth="1"/>
    <col min="6664" max="6664" width="10.5" style="2" customWidth="1"/>
    <col min="6665" max="6665" width="12.6640625" style="2" customWidth="1"/>
    <col min="6666" max="6912" width="8.83203125" style="2"/>
    <col min="6913" max="6913" width="12.5" style="2" customWidth="1"/>
    <col min="6914" max="6914" width="14.5" style="2" customWidth="1"/>
    <col min="6915" max="6918" width="8.83203125" style="2"/>
    <col min="6919" max="6919" width="12.5" style="2" customWidth="1"/>
    <col min="6920" max="6920" width="10.5" style="2" customWidth="1"/>
    <col min="6921" max="6921" width="12.6640625" style="2" customWidth="1"/>
    <col min="6922" max="7168" width="8.83203125" style="2"/>
    <col min="7169" max="7169" width="12.5" style="2" customWidth="1"/>
    <col min="7170" max="7170" width="14.5" style="2" customWidth="1"/>
    <col min="7171" max="7174" width="8.83203125" style="2"/>
    <col min="7175" max="7175" width="12.5" style="2" customWidth="1"/>
    <col min="7176" max="7176" width="10.5" style="2" customWidth="1"/>
    <col min="7177" max="7177" width="12.6640625" style="2" customWidth="1"/>
    <col min="7178" max="7424" width="8.83203125" style="2"/>
    <col min="7425" max="7425" width="12.5" style="2" customWidth="1"/>
    <col min="7426" max="7426" width="14.5" style="2" customWidth="1"/>
    <col min="7427" max="7430" width="8.83203125" style="2"/>
    <col min="7431" max="7431" width="12.5" style="2" customWidth="1"/>
    <col min="7432" max="7432" width="10.5" style="2" customWidth="1"/>
    <col min="7433" max="7433" width="12.6640625" style="2" customWidth="1"/>
    <col min="7434" max="7680" width="8.83203125" style="2"/>
    <col min="7681" max="7681" width="12.5" style="2" customWidth="1"/>
    <col min="7682" max="7682" width="14.5" style="2" customWidth="1"/>
    <col min="7683" max="7686" width="8.83203125" style="2"/>
    <col min="7687" max="7687" width="12.5" style="2" customWidth="1"/>
    <col min="7688" max="7688" width="10.5" style="2" customWidth="1"/>
    <col min="7689" max="7689" width="12.6640625" style="2" customWidth="1"/>
    <col min="7690" max="7936" width="8.83203125" style="2"/>
    <col min="7937" max="7937" width="12.5" style="2" customWidth="1"/>
    <col min="7938" max="7938" width="14.5" style="2" customWidth="1"/>
    <col min="7939" max="7942" width="8.83203125" style="2"/>
    <col min="7943" max="7943" width="12.5" style="2" customWidth="1"/>
    <col min="7944" max="7944" width="10.5" style="2" customWidth="1"/>
    <col min="7945" max="7945" width="12.6640625" style="2" customWidth="1"/>
    <col min="7946" max="8192" width="8.83203125" style="2"/>
    <col min="8193" max="8193" width="12.5" style="2" customWidth="1"/>
    <col min="8194" max="8194" width="14.5" style="2" customWidth="1"/>
    <col min="8195" max="8198" width="8.83203125" style="2"/>
    <col min="8199" max="8199" width="12.5" style="2" customWidth="1"/>
    <col min="8200" max="8200" width="10.5" style="2" customWidth="1"/>
    <col min="8201" max="8201" width="12.6640625" style="2" customWidth="1"/>
    <col min="8202" max="8448" width="8.83203125" style="2"/>
    <col min="8449" max="8449" width="12.5" style="2" customWidth="1"/>
    <col min="8450" max="8450" width="14.5" style="2" customWidth="1"/>
    <col min="8451" max="8454" width="8.83203125" style="2"/>
    <col min="8455" max="8455" width="12.5" style="2" customWidth="1"/>
    <col min="8456" max="8456" width="10.5" style="2" customWidth="1"/>
    <col min="8457" max="8457" width="12.6640625" style="2" customWidth="1"/>
    <col min="8458" max="8704" width="8.83203125" style="2"/>
    <col min="8705" max="8705" width="12.5" style="2" customWidth="1"/>
    <col min="8706" max="8706" width="14.5" style="2" customWidth="1"/>
    <col min="8707" max="8710" width="8.83203125" style="2"/>
    <col min="8711" max="8711" width="12.5" style="2" customWidth="1"/>
    <col min="8712" max="8712" width="10.5" style="2" customWidth="1"/>
    <col min="8713" max="8713" width="12.6640625" style="2" customWidth="1"/>
    <col min="8714" max="8960" width="8.83203125" style="2"/>
    <col min="8961" max="8961" width="12.5" style="2" customWidth="1"/>
    <col min="8962" max="8962" width="14.5" style="2" customWidth="1"/>
    <col min="8963" max="8966" width="8.83203125" style="2"/>
    <col min="8967" max="8967" width="12.5" style="2" customWidth="1"/>
    <col min="8968" max="8968" width="10.5" style="2" customWidth="1"/>
    <col min="8969" max="8969" width="12.6640625" style="2" customWidth="1"/>
    <col min="8970" max="9216" width="8.83203125" style="2"/>
    <col min="9217" max="9217" width="12.5" style="2" customWidth="1"/>
    <col min="9218" max="9218" width="14.5" style="2" customWidth="1"/>
    <col min="9219" max="9222" width="8.83203125" style="2"/>
    <col min="9223" max="9223" width="12.5" style="2" customWidth="1"/>
    <col min="9224" max="9224" width="10.5" style="2" customWidth="1"/>
    <col min="9225" max="9225" width="12.6640625" style="2" customWidth="1"/>
    <col min="9226" max="9472" width="8.83203125" style="2"/>
    <col min="9473" max="9473" width="12.5" style="2" customWidth="1"/>
    <col min="9474" max="9474" width="14.5" style="2" customWidth="1"/>
    <col min="9475" max="9478" width="8.83203125" style="2"/>
    <col min="9479" max="9479" width="12.5" style="2" customWidth="1"/>
    <col min="9480" max="9480" width="10.5" style="2" customWidth="1"/>
    <col min="9481" max="9481" width="12.6640625" style="2" customWidth="1"/>
    <col min="9482" max="9728" width="8.83203125" style="2"/>
    <col min="9729" max="9729" width="12.5" style="2" customWidth="1"/>
    <col min="9730" max="9730" width="14.5" style="2" customWidth="1"/>
    <col min="9731" max="9734" width="8.83203125" style="2"/>
    <col min="9735" max="9735" width="12.5" style="2" customWidth="1"/>
    <col min="9736" max="9736" width="10.5" style="2" customWidth="1"/>
    <col min="9737" max="9737" width="12.6640625" style="2" customWidth="1"/>
    <col min="9738" max="9984" width="8.83203125" style="2"/>
    <col min="9985" max="9985" width="12.5" style="2" customWidth="1"/>
    <col min="9986" max="9986" width="14.5" style="2" customWidth="1"/>
    <col min="9987" max="9990" width="8.83203125" style="2"/>
    <col min="9991" max="9991" width="12.5" style="2" customWidth="1"/>
    <col min="9992" max="9992" width="10.5" style="2" customWidth="1"/>
    <col min="9993" max="9993" width="12.6640625" style="2" customWidth="1"/>
    <col min="9994" max="10240" width="8.83203125" style="2"/>
    <col min="10241" max="10241" width="12.5" style="2" customWidth="1"/>
    <col min="10242" max="10242" width="14.5" style="2" customWidth="1"/>
    <col min="10243" max="10246" width="8.83203125" style="2"/>
    <col min="10247" max="10247" width="12.5" style="2" customWidth="1"/>
    <col min="10248" max="10248" width="10.5" style="2" customWidth="1"/>
    <col min="10249" max="10249" width="12.6640625" style="2" customWidth="1"/>
    <col min="10250" max="10496" width="8.83203125" style="2"/>
    <col min="10497" max="10497" width="12.5" style="2" customWidth="1"/>
    <col min="10498" max="10498" width="14.5" style="2" customWidth="1"/>
    <col min="10499" max="10502" width="8.83203125" style="2"/>
    <col min="10503" max="10503" width="12.5" style="2" customWidth="1"/>
    <col min="10504" max="10504" width="10.5" style="2" customWidth="1"/>
    <col min="10505" max="10505" width="12.6640625" style="2" customWidth="1"/>
    <col min="10506" max="10752" width="8.83203125" style="2"/>
    <col min="10753" max="10753" width="12.5" style="2" customWidth="1"/>
    <col min="10754" max="10754" width="14.5" style="2" customWidth="1"/>
    <col min="10755" max="10758" width="8.83203125" style="2"/>
    <col min="10759" max="10759" width="12.5" style="2" customWidth="1"/>
    <col min="10760" max="10760" width="10.5" style="2" customWidth="1"/>
    <col min="10761" max="10761" width="12.6640625" style="2" customWidth="1"/>
    <col min="10762" max="11008" width="8.83203125" style="2"/>
    <col min="11009" max="11009" width="12.5" style="2" customWidth="1"/>
    <col min="11010" max="11010" width="14.5" style="2" customWidth="1"/>
    <col min="11011" max="11014" width="8.83203125" style="2"/>
    <col min="11015" max="11015" width="12.5" style="2" customWidth="1"/>
    <col min="11016" max="11016" width="10.5" style="2" customWidth="1"/>
    <col min="11017" max="11017" width="12.6640625" style="2" customWidth="1"/>
    <col min="11018" max="11264" width="8.83203125" style="2"/>
    <col min="11265" max="11265" width="12.5" style="2" customWidth="1"/>
    <col min="11266" max="11266" width="14.5" style="2" customWidth="1"/>
    <col min="11267" max="11270" width="8.83203125" style="2"/>
    <col min="11271" max="11271" width="12.5" style="2" customWidth="1"/>
    <col min="11272" max="11272" width="10.5" style="2" customWidth="1"/>
    <col min="11273" max="11273" width="12.6640625" style="2" customWidth="1"/>
    <col min="11274" max="11520" width="8.83203125" style="2"/>
    <col min="11521" max="11521" width="12.5" style="2" customWidth="1"/>
    <col min="11522" max="11522" width="14.5" style="2" customWidth="1"/>
    <col min="11523" max="11526" width="8.83203125" style="2"/>
    <col min="11527" max="11527" width="12.5" style="2" customWidth="1"/>
    <col min="11528" max="11528" width="10.5" style="2" customWidth="1"/>
    <col min="11529" max="11529" width="12.6640625" style="2" customWidth="1"/>
    <col min="11530" max="11776" width="8.83203125" style="2"/>
    <col min="11777" max="11777" width="12.5" style="2" customWidth="1"/>
    <col min="11778" max="11778" width="14.5" style="2" customWidth="1"/>
    <col min="11779" max="11782" width="8.83203125" style="2"/>
    <col min="11783" max="11783" width="12.5" style="2" customWidth="1"/>
    <col min="11784" max="11784" width="10.5" style="2" customWidth="1"/>
    <col min="11785" max="11785" width="12.6640625" style="2" customWidth="1"/>
    <col min="11786" max="12032" width="8.83203125" style="2"/>
    <col min="12033" max="12033" width="12.5" style="2" customWidth="1"/>
    <col min="12034" max="12034" width="14.5" style="2" customWidth="1"/>
    <col min="12035" max="12038" width="8.83203125" style="2"/>
    <col min="12039" max="12039" width="12.5" style="2" customWidth="1"/>
    <col min="12040" max="12040" width="10.5" style="2" customWidth="1"/>
    <col min="12041" max="12041" width="12.6640625" style="2" customWidth="1"/>
    <col min="12042" max="12288" width="8.83203125" style="2"/>
    <col min="12289" max="12289" width="12.5" style="2" customWidth="1"/>
    <col min="12290" max="12290" width="14.5" style="2" customWidth="1"/>
    <col min="12291" max="12294" width="8.83203125" style="2"/>
    <col min="12295" max="12295" width="12.5" style="2" customWidth="1"/>
    <col min="12296" max="12296" width="10.5" style="2" customWidth="1"/>
    <col min="12297" max="12297" width="12.6640625" style="2" customWidth="1"/>
    <col min="12298" max="12544" width="8.83203125" style="2"/>
    <col min="12545" max="12545" width="12.5" style="2" customWidth="1"/>
    <col min="12546" max="12546" width="14.5" style="2" customWidth="1"/>
    <col min="12547" max="12550" width="8.83203125" style="2"/>
    <col min="12551" max="12551" width="12.5" style="2" customWidth="1"/>
    <col min="12552" max="12552" width="10.5" style="2" customWidth="1"/>
    <col min="12553" max="12553" width="12.6640625" style="2" customWidth="1"/>
    <col min="12554" max="12800" width="8.83203125" style="2"/>
    <col min="12801" max="12801" width="12.5" style="2" customWidth="1"/>
    <col min="12802" max="12802" width="14.5" style="2" customWidth="1"/>
    <col min="12803" max="12806" width="8.83203125" style="2"/>
    <col min="12807" max="12807" width="12.5" style="2" customWidth="1"/>
    <col min="12808" max="12808" width="10.5" style="2" customWidth="1"/>
    <col min="12809" max="12809" width="12.6640625" style="2" customWidth="1"/>
    <col min="12810" max="13056" width="8.83203125" style="2"/>
    <col min="13057" max="13057" width="12.5" style="2" customWidth="1"/>
    <col min="13058" max="13058" width="14.5" style="2" customWidth="1"/>
    <col min="13059" max="13062" width="8.83203125" style="2"/>
    <col min="13063" max="13063" width="12.5" style="2" customWidth="1"/>
    <col min="13064" max="13064" width="10.5" style="2" customWidth="1"/>
    <col min="13065" max="13065" width="12.6640625" style="2" customWidth="1"/>
    <col min="13066" max="13312" width="8.83203125" style="2"/>
    <col min="13313" max="13313" width="12.5" style="2" customWidth="1"/>
    <col min="13314" max="13314" width="14.5" style="2" customWidth="1"/>
    <col min="13315" max="13318" width="8.83203125" style="2"/>
    <col min="13319" max="13319" width="12.5" style="2" customWidth="1"/>
    <col min="13320" max="13320" width="10.5" style="2" customWidth="1"/>
    <col min="13321" max="13321" width="12.6640625" style="2" customWidth="1"/>
    <col min="13322" max="13568" width="8.83203125" style="2"/>
    <col min="13569" max="13569" width="12.5" style="2" customWidth="1"/>
    <col min="13570" max="13570" width="14.5" style="2" customWidth="1"/>
    <col min="13571" max="13574" width="8.83203125" style="2"/>
    <col min="13575" max="13575" width="12.5" style="2" customWidth="1"/>
    <col min="13576" max="13576" width="10.5" style="2" customWidth="1"/>
    <col min="13577" max="13577" width="12.6640625" style="2" customWidth="1"/>
    <col min="13578" max="13824" width="8.83203125" style="2"/>
    <col min="13825" max="13825" width="12.5" style="2" customWidth="1"/>
    <col min="13826" max="13826" width="14.5" style="2" customWidth="1"/>
    <col min="13827" max="13830" width="8.83203125" style="2"/>
    <col min="13831" max="13831" width="12.5" style="2" customWidth="1"/>
    <col min="13832" max="13832" width="10.5" style="2" customWidth="1"/>
    <col min="13833" max="13833" width="12.6640625" style="2" customWidth="1"/>
    <col min="13834" max="14080" width="8.83203125" style="2"/>
    <col min="14081" max="14081" width="12.5" style="2" customWidth="1"/>
    <col min="14082" max="14082" width="14.5" style="2" customWidth="1"/>
    <col min="14083" max="14086" width="8.83203125" style="2"/>
    <col min="14087" max="14087" width="12.5" style="2" customWidth="1"/>
    <col min="14088" max="14088" width="10.5" style="2" customWidth="1"/>
    <col min="14089" max="14089" width="12.6640625" style="2" customWidth="1"/>
    <col min="14090" max="14336" width="8.83203125" style="2"/>
    <col min="14337" max="14337" width="12.5" style="2" customWidth="1"/>
    <col min="14338" max="14338" width="14.5" style="2" customWidth="1"/>
    <col min="14339" max="14342" width="8.83203125" style="2"/>
    <col min="14343" max="14343" width="12.5" style="2" customWidth="1"/>
    <col min="14344" max="14344" width="10.5" style="2" customWidth="1"/>
    <col min="14345" max="14345" width="12.6640625" style="2" customWidth="1"/>
    <col min="14346" max="14592" width="8.83203125" style="2"/>
    <col min="14593" max="14593" width="12.5" style="2" customWidth="1"/>
    <col min="14594" max="14594" width="14.5" style="2" customWidth="1"/>
    <col min="14595" max="14598" width="8.83203125" style="2"/>
    <col min="14599" max="14599" width="12.5" style="2" customWidth="1"/>
    <col min="14600" max="14600" width="10.5" style="2" customWidth="1"/>
    <col min="14601" max="14601" width="12.6640625" style="2" customWidth="1"/>
    <col min="14602" max="14848" width="8.83203125" style="2"/>
    <col min="14849" max="14849" width="12.5" style="2" customWidth="1"/>
    <col min="14850" max="14850" width="14.5" style="2" customWidth="1"/>
    <col min="14851" max="14854" width="8.83203125" style="2"/>
    <col min="14855" max="14855" width="12.5" style="2" customWidth="1"/>
    <col min="14856" max="14856" width="10.5" style="2" customWidth="1"/>
    <col min="14857" max="14857" width="12.6640625" style="2" customWidth="1"/>
    <col min="14858" max="15104" width="8.83203125" style="2"/>
    <col min="15105" max="15105" width="12.5" style="2" customWidth="1"/>
    <col min="15106" max="15106" width="14.5" style="2" customWidth="1"/>
    <col min="15107" max="15110" width="8.83203125" style="2"/>
    <col min="15111" max="15111" width="12.5" style="2" customWidth="1"/>
    <col min="15112" max="15112" width="10.5" style="2" customWidth="1"/>
    <col min="15113" max="15113" width="12.6640625" style="2" customWidth="1"/>
    <col min="15114" max="15360" width="8.83203125" style="2"/>
    <col min="15361" max="15361" width="12.5" style="2" customWidth="1"/>
    <col min="15362" max="15362" width="14.5" style="2" customWidth="1"/>
    <col min="15363" max="15366" width="8.83203125" style="2"/>
    <col min="15367" max="15367" width="12.5" style="2" customWidth="1"/>
    <col min="15368" max="15368" width="10.5" style="2" customWidth="1"/>
    <col min="15369" max="15369" width="12.6640625" style="2" customWidth="1"/>
    <col min="15370" max="15616" width="8.83203125" style="2"/>
    <col min="15617" max="15617" width="12.5" style="2" customWidth="1"/>
    <col min="15618" max="15618" width="14.5" style="2" customWidth="1"/>
    <col min="15619" max="15622" width="8.83203125" style="2"/>
    <col min="15623" max="15623" width="12.5" style="2" customWidth="1"/>
    <col min="15624" max="15624" width="10.5" style="2" customWidth="1"/>
    <col min="15625" max="15625" width="12.6640625" style="2" customWidth="1"/>
    <col min="15626" max="15872" width="8.83203125" style="2"/>
    <col min="15873" max="15873" width="12.5" style="2" customWidth="1"/>
    <col min="15874" max="15874" width="14.5" style="2" customWidth="1"/>
    <col min="15875" max="15878" width="8.83203125" style="2"/>
    <col min="15879" max="15879" width="12.5" style="2" customWidth="1"/>
    <col min="15880" max="15880" width="10.5" style="2" customWidth="1"/>
    <col min="15881" max="15881" width="12.6640625" style="2" customWidth="1"/>
    <col min="15882" max="16128" width="8.83203125" style="2"/>
    <col min="16129" max="16129" width="12.5" style="2" customWidth="1"/>
    <col min="16130" max="16130" width="14.5" style="2" customWidth="1"/>
    <col min="16131" max="16134" width="8.83203125" style="2"/>
    <col min="16135" max="16135" width="12.5" style="2" customWidth="1"/>
    <col min="16136" max="16136" width="10.5" style="2" customWidth="1"/>
    <col min="16137" max="16137" width="12.6640625" style="2" customWidth="1"/>
    <col min="16138" max="16384" width="8.83203125" style="2"/>
  </cols>
  <sheetData>
    <row r="1" spans="1:11">
      <c r="A1" s="1" t="s">
        <v>0</v>
      </c>
      <c r="I1" s="1" t="s">
        <v>20</v>
      </c>
      <c r="J1" s="3"/>
      <c r="K1" s="4"/>
    </row>
    <row r="2" spans="1:11">
      <c r="I2" s="4" t="s">
        <v>13</v>
      </c>
      <c r="J2" s="4" t="s">
        <v>21</v>
      </c>
      <c r="K2" s="4"/>
    </row>
    <row r="3" spans="1:11">
      <c r="A3" s="1" t="s">
        <v>1</v>
      </c>
      <c r="I3" s="4" t="s">
        <v>15</v>
      </c>
      <c r="J3" s="4" t="s">
        <v>22</v>
      </c>
      <c r="K3" s="4"/>
    </row>
    <row r="4" spans="1:11">
      <c r="C4" s="5" t="s">
        <v>2</v>
      </c>
      <c r="D4" s="6"/>
      <c r="E4" s="6"/>
      <c r="F4" s="6"/>
      <c r="I4" s="4" t="s">
        <v>23</v>
      </c>
      <c r="J4" s="4" t="s">
        <v>24</v>
      </c>
      <c r="K4" s="4"/>
    </row>
    <row r="5" spans="1:11">
      <c r="B5" s="8"/>
      <c r="C5" s="10" t="s">
        <v>3</v>
      </c>
      <c r="D5" s="10" t="s">
        <v>4</v>
      </c>
      <c r="E5" s="10" t="s">
        <v>5</v>
      </c>
      <c r="F5" s="10" t="s">
        <v>6</v>
      </c>
      <c r="G5" s="8"/>
      <c r="H5" s="8"/>
      <c r="I5" s="11" t="s">
        <v>25</v>
      </c>
      <c r="J5" s="4" t="s">
        <v>26</v>
      </c>
      <c r="K5" s="4"/>
    </row>
    <row r="6" spans="1:11">
      <c r="A6" s="2" t="s">
        <v>7</v>
      </c>
      <c r="B6" s="8" t="s">
        <v>8</v>
      </c>
      <c r="C6" s="14">
        <v>131</v>
      </c>
      <c r="D6" s="14">
        <v>218</v>
      </c>
      <c r="E6" s="14">
        <v>266</v>
      </c>
      <c r="F6" s="14">
        <v>120</v>
      </c>
      <c r="G6" s="8"/>
      <c r="H6" s="8"/>
      <c r="I6" s="11" t="s">
        <v>27</v>
      </c>
      <c r="J6" s="4" t="s">
        <v>28</v>
      </c>
      <c r="K6" s="4"/>
    </row>
    <row r="7" spans="1:11">
      <c r="B7" s="8" t="s">
        <v>9</v>
      </c>
      <c r="C7" s="14">
        <v>250</v>
      </c>
      <c r="D7" s="14">
        <v>116</v>
      </c>
      <c r="E7" s="14">
        <v>263</v>
      </c>
      <c r="F7" s="14">
        <v>278</v>
      </c>
      <c r="G7" s="8"/>
      <c r="H7" s="8"/>
      <c r="I7" s="11" t="s">
        <v>29</v>
      </c>
      <c r="J7" s="4" t="s">
        <v>30</v>
      </c>
    </row>
    <row r="8" spans="1:11">
      <c r="B8" s="8" t="s">
        <v>10</v>
      </c>
      <c r="C8" s="14">
        <v>178</v>
      </c>
      <c r="D8" s="14">
        <v>132</v>
      </c>
      <c r="E8" s="14">
        <v>122</v>
      </c>
      <c r="F8" s="14">
        <v>180</v>
      </c>
      <c r="G8" s="8"/>
      <c r="H8" s="8"/>
      <c r="I8" s="11"/>
      <c r="J8" s="4"/>
    </row>
    <row r="9" spans="1:11">
      <c r="B9" s="8"/>
      <c r="C9" s="8"/>
      <c r="D9" s="8"/>
      <c r="E9" s="8"/>
      <c r="F9" s="8"/>
      <c r="G9" s="8"/>
      <c r="H9" s="8"/>
      <c r="I9" s="11"/>
      <c r="J9" s="4"/>
    </row>
    <row r="10" spans="1:11">
      <c r="A10" s="1" t="s">
        <v>11</v>
      </c>
      <c r="B10" s="8"/>
      <c r="C10" s="8"/>
      <c r="D10" s="8"/>
      <c r="E10" s="8"/>
      <c r="F10" s="8"/>
      <c r="G10" s="8"/>
      <c r="H10" s="8"/>
      <c r="I10" s="11"/>
      <c r="J10" s="4"/>
    </row>
    <row r="11" spans="1:11">
      <c r="B11" s="8"/>
      <c r="C11" s="12" t="s">
        <v>2</v>
      </c>
      <c r="D11" s="13"/>
      <c r="E11" s="13"/>
      <c r="F11" s="13"/>
      <c r="G11" s="8"/>
      <c r="H11" s="8"/>
      <c r="I11" s="8"/>
    </row>
    <row r="12" spans="1:11">
      <c r="B12" s="8"/>
      <c r="C12" s="10" t="s">
        <v>3</v>
      </c>
      <c r="D12" s="10" t="s">
        <v>4</v>
      </c>
      <c r="E12" s="10" t="s">
        <v>5</v>
      </c>
      <c r="F12" s="10" t="s">
        <v>6</v>
      </c>
      <c r="G12" s="10" t="s">
        <v>12</v>
      </c>
      <c r="H12" s="10"/>
      <c r="I12" s="10" t="s">
        <v>13</v>
      </c>
      <c r="K12" s="7"/>
    </row>
    <row r="13" spans="1:11">
      <c r="A13" s="2" t="s">
        <v>7</v>
      </c>
      <c r="B13" s="8" t="s">
        <v>8</v>
      </c>
      <c r="C13" s="17">
        <v>150</v>
      </c>
      <c r="D13" s="17">
        <v>0</v>
      </c>
      <c r="E13" s="17">
        <v>0</v>
      </c>
      <c r="F13" s="17">
        <v>300</v>
      </c>
      <c r="G13" s="8">
        <f t="shared" ref="G13:G15" si="0">SUM(C13:F13)</f>
        <v>450</v>
      </c>
      <c r="H13" s="19" t="s">
        <v>18</v>
      </c>
      <c r="I13" s="15">
        <v>450</v>
      </c>
    </row>
    <row r="14" spans="1:11">
      <c r="B14" s="8" t="s">
        <v>9</v>
      </c>
      <c r="C14" s="17">
        <v>100</v>
      </c>
      <c r="D14" s="17">
        <v>200</v>
      </c>
      <c r="E14" s="17">
        <v>0</v>
      </c>
      <c r="F14" s="17">
        <v>0</v>
      </c>
      <c r="G14" s="8">
        <f t="shared" si="0"/>
        <v>300</v>
      </c>
      <c r="H14" s="19" t="s">
        <v>18</v>
      </c>
      <c r="I14" s="15">
        <v>600</v>
      </c>
    </row>
    <row r="15" spans="1:11">
      <c r="B15" s="8" t="s">
        <v>10</v>
      </c>
      <c r="C15" s="17">
        <v>200</v>
      </c>
      <c r="D15" s="17">
        <v>0</v>
      </c>
      <c r="E15" s="17">
        <v>300</v>
      </c>
      <c r="F15" s="17">
        <v>0</v>
      </c>
      <c r="G15" s="8">
        <f t="shared" si="0"/>
        <v>500</v>
      </c>
      <c r="H15" s="19" t="s">
        <v>18</v>
      </c>
      <c r="I15" s="15">
        <v>500</v>
      </c>
    </row>
    <row r="16" spans="1:11">
      <c r="B16" s="8" t="s">
        <v>14</v>
      </c>
      <c r="C16" s="8">
        <f t="shared" ref="C16:F16" si="1">SUM(C13:C15)</f>
        <v>450</v>
      </c>
      <c r="D16" s="8">
        <f t="shared" si="1"/>
        <v>200</v>
      </c>
      <c r="E16" s="8">
        <f t="shared" si="1"/>
        <v>300</v>
      </c>
      <c r="F16" s="8">
        <f t="shared" si="1"/>
        <v>300</v>
      </c>
      <c r="G16" s="8"/>
      <c r="H16" s="8"/>
      <c r="I16" s="16"/>
    </row>
    <row r="17" spans="1:11">
      <c r="B17" s="8"/>
      <c r="C17" s="10" t="s">
        <v>19</v>
      </c>
      <c r="D17" s="10" t="s">
        <v>19</v>
      </c>
      <c r="E17" s="10" t="s">
        <v>19</v>
      </c>
      <c r="F17" s="10" t="s">
        <v>19</v>
      </c>
      <c r="G17" s="8"/>
      <c r="H17" s="8"/>
      <c r="I17" s="8"/>
      <c r="K17" s="7"/>
    </row>
    <row r="18" spans="1:11">
      <c r="B18" s="8" t="s">
        <v>15</v>
      </c>
      <c r="C18" s="15">
        <v>450</v>
      </c>
      <c r="D18" s="15">
        <v>200</v>
      </c>
      <c r="E18" s="15">
        <v>300</v>
      </c>
      <c r="F18" s="15">
        <v>300</v>
      </c>
      <c r="G18" s="8"/>
      <c r="H18" s="8"/>
      <c r="I18" s="8"/>
      <c r="K18" s="9"/>
    </row>
    <row r="19" spans="1:11">
      <c r="B19" s="8"/>
      <c r="C19" s="16"/>
      <c r="D19" s="16"/>
      <c r="E19" s="16"/>
      <c r="F19" s="16"/>
      <c r="G19" s="8"/>
      <c r="H19" s="8"/>
      <c r="I19" s="8"/>
    </row>
    <row r="20" spans="1:11">
      <c r="A20" s="1" t="s">
        <v>16</v>
      </c>
      <c r="B20" s="8"/>
      <c r="C20" s="8"/>
      <c r="D20" s="8"/>
      <c r="E20" s="8"/>
      <c r="F20" s="8"/>
      <c r="G20" s="8"/>
      <c r="H20" s="8"/>
      <c r="I20" s="8"/>
    </row>
    <row r="21" spans="1:11">
      <c r="A21" s="5" t="s">
        <v>17</v>
      </c>
      <c r="B21" s="18">
        <f>SUMPRODUCT(C6:F8,Shipping_Plan)</f>
        <v>176050</v>
      </c>
      <c r="C21" s="8"/>
      <c r="D21" s="8"/>
      <c r="E21" s="8"/>
      <c r="F21" s="8"/>
      <c r="G21" s="8"/>
      <c r="H21" s="8"/>
      <c r="I21" s="8"/>
    </row>
  </sheetData>
  <printOptions horizontalCentered="1" verticalCentered="1" headings="1" gridLines="1" gridLinesSet="0"/>
  <pageMargins left="0.75" right="0.75" top="1" bottom="1" header="0.5" footer="0.5"/>
  <pageSetup scale="7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tabSelected="1" workbookViewId="0">
      <selection activeCell="B1" sqref="B1"/>
    </sheetView>
  </sheetViews>
  <sheetFormatPr baseColWidth="10" defaultColWidth="8.83203125" defaultRowHeight="14" x14ac:dyDescent="0"/>
  <cols>
    <col min="1" max="1" width="2.33203125" customWidth="1"/>
    <col min="2" max="2" width="6.33203125" bestFit="1" customWidth="1"/>
    <col min="3" max="3" width="22" bestFit="1" customWidth="1"/>
    <col min="4" max="4" width="6.1640625" customWidth="1"/>
    <col min="5" max="5" width="8.6640625" bestFit="1" customWidth="1"/>
    <col min="6" max="6" width="10.83203125" bestFit="1" customWidth="1"/>
    <col min="7" max="8" width="10" bestFit="1" customWidth="1"/>
  </cols>
  <sheetData>
    <row r="1" spans="1:8">
      <c r="A1" s="26" t="s">
        <v>94</v>
      </c>
    </row>
    <row r="2" spans="1:8">
      <c r="A2" s="26" t="s">
        <v>95</v>
      </c>
    </row>
    <row r="3" spans="1:8">
      <c r="A3" s="26" t="s">
        <v>96</v>
      </c>
    </row>
    <row r="6" spans="1:8" ht="15" thickBot="1">
      <c r="A6" t="s">
        <v>97</v>
      </c>
    </row>
    <row r="7" spans="1:8">
      <c r="B7" s="33"/>
      <c r="C7" s="33"/>
      <c r="D7" s="33" t="s">
        <v>39</v>
      </c>
      <c r="E7" s="33" t="s">
        <v>41</v>
      </c>
      <c r="F7" s="33" t="s">
        <v>43</v>
      </c>
      <c r="G7" s="33" t="s">
        <v>45</v>
      </c>
      <c r="H7" s="33" t="s">
        <v>45</v>
      </c>
    </row>
    <row r="8" spans="1:8" ht="15" thickBot="1">
      <c r="B8" s="34" t="s">
        <v>37</v>
      </c>
      <c r="C8" s="34" t="s">
        <v>38</v>
      </c>
      <c r="D8" s="34" t="s">
        <v>40</v>
      </c>
      <c r="E8" s="34" t="s">
        <v>42</v>
      </c>
      <c r="F8" s="34" t="s">
        <v>44</v>
      </c>
      <c r="G8" s="34" t="s">
        <v>46</v>
      </c>
      <c r="H8" s="34" t="s">
        <v>47</v>
      </c>
    </row>
    <row r="9" spans="1:8">
      <c r="B9" s="27" t="s">
        <v>53</v>
      </c>
      <c r="C9" s="27" t="s">
        <v>54</v>
      </c>
      <c r="D9" s="27">
        <v>150</v>
      </c>
      <c r="E9" s="27">
        <v>0</v>
      </c>
      <c r="F9" s="27">
        <v>131</v>
      </c>
      <c r="G9" s="27">
        <v>119</v>
      </c>
      <c r="H9" s="27">
        <v>13</v>
      </c>
    </row>
    <row r="10" spans="1:8">
      <c r="B10" s="27" t="s">
        <v>55</v>
      </c>
      <c r="C10" s="27" t="s">
        <v>56</v>
      </c>
      <c r="D10" s="27">
        <v>0</v>
      </c>
      <c r="E10" s="27">
        <v>221</v>
      </c>
      <c r="F10" s="27">
        <v>218</v>
      </c>
      <c r="G10" s="27">
        <v>1E+30</v>
      </c>
      <c r="H10" s="27">
        <v>221</v>
      </c>
    </row>
    <row r="11" spans="1:8">
      <c r="B11" s="27" t="s">
        <v>57</v>
      </c>
      <c r="C11" s="27" t="s">
        <v>58</v>
      </c>
      <c r="D11" s="27">
        <v>0</v>
      </c>
      <c r="E11" s="27">
        <v>191</v>
      </c>
      <c r="F11" s="27">
        <v>266</v>
      </c>
      <c r="G11" s="27">
        <v>1E+30</v>
      </c>
      <c r="H11" s="27">
        <v>191</v>
      </c>
    </row>
    <row r="12" spans="1:8">
      <c r="B12" s="27" t="s">
        <v>59</v>
      </c>
      <c r="C12" s="27" t="s">
        <v>60</v>
      </c>
      <c r="D12" s="27">
        <v>300</v>
      </c>
      <c r="E12" s="27">
        <v>0</v>
      </c>
      <c r="F12" s="27">
        <v>120</v>
      </c>
      <c r="G12" s="27">
        <v>13</v>
      </c>
      <c r="H12" s="27">
        <v>239</v>
      </c>
    </row>
    <row r="13" spans="1:8">
      <c r="B13" s="27" t="s">
        <v>61</v>
      </c>
      <c r="C13" s="27" t="s">
        <v>62</v>
      </c>
      <c r="D13" s="27">
        <v>100</v>
      </c>
      <c r="E13" s="27">
        <v>0</v>
      </c>
      <c r="F13" s="27">
        <v>250</v>
      </c>
      <c r="G13" s="27">
        <v>39</v>
      </c>
      <c r="H13" s="27">
        <v>72</v>
      </c>
    </row>
    <row r="14" spans="1:8">
      <c r="B14" s="27" t="s">
        <v>63</v>
      </c>
      <c r="C14" s="27" t="s">
        <v>64</v>
      </c>
      <c r="D14" s="27">
        <v>200</v>
      </c>
      <c r="E14" s="27">
        <v>0</v>
      </c>
      <c r="F14" s="27">
        <v>116</v>
      </c>
      <c r="G14" s="27">
        <v>88</v>
      </c>
      <c r="H14" s="27">
        <v>116</v>
      </c>
    </row>
    <row r="15" spans="1:8">
      <c r="B15" s="27" t="s">
        <v>65</v>
      </c>
      <c r="C15" s="27" t="s">
        <v>66</v>
      </c>
      <c r="D15" s="27">
        <v>0</v>
      </c>
      <c r="E15" s="27">
        <v>69</v>
      </c>
      <c r="F15" s="27">
        <v>263</v>
      </c>
      <c r="G15" s="27">
        <v>1E+30</v>
      </c>
      <c r="H15" s="27">
        <v>69</v>
      </c>
    </row>
    <row r="16" spans="1:8">
      <c r="B16" s="27" t="s">
        <v>67</v>
      </c>
      <c r="C16" s="27" t="s">
        <v>68</v>
      </c>
      <c r="D16" s="27">
        <v>0</v>
      </c>
      <c r="E16" s="27">
        <v>39</v>
      </c>
      <c r="F16" s="27">
        <v>278</v>
      </c>
      <c r="G16" s="27">
        <v>1E+30</v>
      </c>
      <c r="H16" s="27">
        <v>39</v>
      </c>
    </row>
    <row r="17" spans="1:8">
      <c r="B17" s="27" t="s">
        <v>69</v>
      </c>
      <c r="C17" s="27" t="s">
        <v>70</v>
      </c>
      <c r="D17" s="27">
        <v>200</v>
      </c>
      <c r="E17" s="27">
        <v>0</v>
      </c>
      <c r="F17" s="27">
        <v>178</v>
      </c>
      <c r="G17" s="27">
        <v>13</v>
      </c>
      <c r="H17" s="27">
        <v>69</v>
      </c>
    </row>
    <row r="18" spans="1:8">
      <c r="B18" s="27" t="s">
        <v>71</v>
      </c>
      <c r="C18" s="27" t="s">
        <v>72</v>
      </c>
      <c r="D18" s="27">
        <v>0</v>
      </c>
      <c r="E18" s="27">
        <v>88</v>
      </c>
      <c r="F18" s="27">
        <v>132</v>
      </c>
      <c r="G18" s="27">
        <v>1E+30</v>
      </c>
      <c r="H18" s="27">
        <v>88</v>
      </c>
    </row>
    <row r="19" spans="1:8">
      <c r="B19" s="27" t="s">
        <v>73</v>
      </c>
      <c r="C19" s="27" t="s">
        <v>74</v>
      </c>
      <c r="D19" s="27">
        <v>300</v>
      </c>
      <c r="E19" s="27">
        <v>0</v>
      </c>
      <c r="F19" s="27">
        <v>122</v>
      </c>
      <c r="G19" s="27">
        <v>69</v>
      </c>
      <c r="H19" s="27">
        <v>194</v>
      </c>
    </row>
    <row r="20" spans="1:8" ht="15" thickBot="1">
      <c r="B20" s="28" t="s">
        <v>75</v>
      </c>
      <c r="C20" s="28" t="s">
        <v>76</v>
      </c>
      <c r="D20" s="28">
        <v>0</v>
      </c>
      <c r="E20" s="28">
        <v>13</v>
      </c>
      <c r="F20" s="28">
        <v>180</v>
      </c>
      <c r="G20" s="28">
        <v>1E+30</v>
      </c>
      <c r="H20" s="28">
        <v>13</v>
      </c>
    </row>
    <row r="22" spans="1:8" ht="15" thickBot="1">
      <c r="A22" t="s">
        <v>48</v>
      </c>
    </row>
    <row r="23" spans="1:8">
      <c r="B23" s="33"/>
      <c r="C23" s="33"/>
      <c r="D23" s="33" t="s">
        <v>39</v>
      </c>
      <c r="E23" s="33" t="s">
        <v>49</v>
      </c>
      <c r="F23" s="33" t="s">
        <v>51</v>
      </c>
      <c r="G23" s="33" t="s">
        <v>45</v>
      </c>
      <c r="H23" s="33" t="s">
        <v>45</v>
      </c>
    </row>
    <row r="24" spans="1:8" ht="15" thickBot="1">
      <c r="B24" s="34" t="s">
        <v>37</v>
      </c>
      <c r="C24" s="34" t="s">
        <v>38</v>
      </c>
      <c r="D24" s="34" t="s">
        <v>40</v>
      </c>
      <c r="E24" s="34" t="s">
        <v>50</v>
      </c>
      <c r="F24" s="34" t="s">
        <v>52</v>
      </c>
      <c r="G24" s="34" t="s">
        <v>46</v>
      </c>
      <c r="H24" s="34" t="s">
        <v>47</v>
      </c>
    </row>
    <row r="25" spans="1:8">
      <c r="B25" s="27" t="s">
        <v>77</v>
      </c>
      <c r="C25" s="27" t="s">
        <v>78</v>
      </c>
      <c r="D25" s="27">
        <v>450</v>
      </c>
      <c r="E25" s="27">
        <v>-119</v>
      </c>
      <c r="F25" s="27">
        <v>450</v>
      </c>
      <c r="G25" s="27">
        <v>100</v>
      </c>
      <c r="H25" s="27">
        <v>150</v>
      </c>
    </row>
    <row r="26" spans="1:8">
      <c r="B26" s="27" t="s">
        <v>79</v>
      </c>
      <c r="C26" s="27" t="s">
        <v>80</v>
      </c>
      <c r="D26" s="27">
        <v>300</v>
      </c>
      <c r="E26" s="27">
        <v>0</v>
      </c>
      <c r="F26" s="27">
        <v>600</v>
      </c>
      <c r="G26" s="27">
        <v>1E+30</v>
      </c>
      <c r="H26" s="27">
        <v>300</v>
      </c>
    </row>
    <row r="27" spans="1:8">
      <c r="B27" s="27" t="s">
        <v>81</v>
      </c>
      <c r="C27" s="27" t="s">
        <v>82</v>
      </c>
      <c r="D27" s="27">
        <v>500</v>
      </c>
      <c r="E27" s="27">
        <v>-72</v>
      </c>
      <c r="F27" s="27">
        <v>500</v>
      </c>
      <c r="G27" s="27">
        <v>100</v>
      </c>
      <c r="H27" s="27">
        <v>200</v>
      </c>
    </row>
    <row r="28" spans="1:8">
      <c r="B28" s="27" t="s">
        <v>83</v>
      </c>
      <c r="C28" s="27" t="s">
        <v>84</v>
      </c>
      <c r="D28" s="27">
        <v>450</v>
      </c>
      <c r="E28" s="27">
        <v>250</v>
      </c>
      <c r="F28" s="27">
        <v>450</v>
      </c>
      <c r="G28" s="27">
        <v>300</v>
      </c>
      <c r="H28" s="27">
        <v>100</v>
      </c>
    </row>
    <row r="29" spans="1:8">
      <c r="B29" s="27" t="s">
        <v>85</v>
      </c>
      <c r="C29" s="27" t="s">
        <v>86</v>
      </c>
      <c r="D29" s="27">
        <v>200</v>
      </c>
      <c r="E29" s="27">
        <v>116</v>
      </c>
      <c r="F29" s="27">
        <v>200</v>
      </c>
      <c r="G29" s="27">
        <v>300</v>
      </c>
      <c r="H29" s="27">
        <v>200</v>
      </c>
    </row>
    <row r="30" spans="1:8">
      <c r="B30" s="27" t="s">
        <v>87</v>
      </c>
      <c r="C30" s="27" t="s">
        <v>88</v>
      </c>
      <c r="D30" s="27">
        <v>300</v>
      </c>
      <c r="E30" s="27">
        <v>194</v>
      </c>
      <c r="F30" s="27">
        <v>300</v>
      </c>
      <c r="G30" s="27">
        <v>200</v>
      </c>
      <c r="H30" s="27">
        <v>100</v>
      </c>
    </row>
    <row r="31" spans="1:8" ht="15" thickBot="1">
      <c r="B31" s="28" t="s">
        <v>89</v>
      </c>
      <c r="C31" s="28" t="s">
        <v>90</v>
      </c>
      <c r="D31" s="28">
        <v>300</v>
      </c>
      <c r="E31" s="28">
        <v>239</v>
      </c>
      <c r="F31" s="28">
        <v>300</v>
      </c>
      <c r="G31" s="28">
        <v>150</v>
      </c>
      <c r="H31" s="28">
        <v>100</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K23"/>
  <sheetViews>
    <sheetView workbookViewId="0"/>
  </sheetViews>
  <sheetFormatPr baseColWidth="10" defaultColWidth="8.83203125" defaultRowHeight="14" x14ac:dyDescent="0"/>
  <cols>
    <col min="1" max="1" width="12.5" style="2" customWidth="1"/>
    <col min="2" max="2" width="14.5" style="2" customWidth="1"/>
    <col min="3" max="6" width="8.83203125" style="2"/>
    <col min="7" max="7" width="12.5" style="2" customWidth="1"/>
    <col min="8" max="8" width="10.5" style="2" customWidth="1"/>
    <col min="9" max="9" width="15.6640625" style="2" customWidth="1"/>
    <col min="10" max="256" width="8.83203125" style="2"/>
    <col min="257" max="257" width="12.5" style="2" customWidth="1"/>
    <col min="258" max="258" width="14.5" style="2" customWidth="1"/>
    <col min="259" max="262" width="8.83203125" style="2"/>
    <col min="263" max="263" width="12.5" style="2" customWidth="1"/>
    <col min="264" max="264" width="10.5" style="2" customWidth="1"/>
    <col min="265" max="265" width="12.6640625" style="2" customWidth="1"/>
    <col min="266" max="512" width="8.83203125" style="2"/>
    <col min="513" max="513" width="12.5" style="2" customWidth="1"/>
    <col min="514" max="514" width="14.5" style="2" customWidth="1"/>
    <col min="515" max="518" width="8.83203125" style="2"/>
    <col min="519" max="519" width="12.5" style="2" customWidth="1"/>
    <col min="520" max="520" width="10.5" style="2" customWidth="1"/>
    <col min="521" max="521" width="12.6640625" style="2" customWidth="1"/>
    <col min="522" max="768" width="8.83203125" style="2"/>
    <col min="769" max="769" width="12.5" style="2" customWidth="1"/>
    <col min="770" max="770" width="14.5" style="2" customWidth="1"/>
    <col min="771" max="774" width="8.83203125" style="2"/>
    <col min="775" max="775" width="12.5" style="2" customWidth="1"/>
    <col min="776" max="776" width="10.5" style="2" customWidth="1"/>
    <col min="777" max="777" width="12.6640625" style="2" customWidth="1"/>
    <col min="778" max="1024" width="8.83203125" style="2"/>
    <col min="1025" max="1025" width="12.5" style="2" customWidth="1"/>
    <col min="1026" max="1026" width="14.5" style="2" customWidth="1"/>
    <col min="1027" max="1030" width="8.83203125" style="2"/>
    <col min="1031" max="1031" width="12.5" style="2" customWidth="1"/>
    <col min="1032" max="1032" width="10.5" style="2" customWidth="1"/>
    <col min="1033" max="1033" width="12.6640625" style="2" customWidth="1"/>
    <col min="1034" max="1280" width="8.83203125" style="2"/>
    <col min="1281" max="1281" width="12.5" style="2" customWidth="1"/>
    <col min="1282" max="1282" width="14.5" style="2" customWidth="1"/>
    <col min="1283" max="1286" width="8.83203125" style="2"/>
    <col min="1287" max="1287" width="12.5" style="2" customWidth="1"/>
    <col min="1288" max="1288" width="10.5" style="2" customWidth="1"/>
    <col min="1289" max="1289" width="12.6640625" style="2" customWidth="1"/>
    <col min="1290" max="1536" width="8.83203125" style="2"/>
    <col min="1537" max="1537" width="12.5" style="2" customWidth="1"/>
    <col min="1538" max="1538" width="14.5" style="2" customWidth="1"/>
    <col min="1539" max="1542" width="8.83203125" style="2"/>
    <col min="1543" max="1543" width="12.5" style="2" customWidth="1"/>
    <col min="1544" max="1544" width="10.5" style="2" customWidth="1"/>
    <col min="1545" max="1545" width="12.6640625" style="2" customWidth="1"/>
    <col min="1546" max="1792" width="8.83203125" style="2"/>
    <col min="1793" max="1793" width="12.5" style="2" customWidth="1"/>
    <col min="1794" max="1794" width="14.5" style="2" customWidth="1"/>
    <col min="1795" max="1798" width="8.83203125" style="2"/>
    <col min="1799" max="1799" width="12.5" style="2" customWidth="1"/>
    <col min="1800" max="1800" width="10.5" style="2" customWidth="1"/>
    <col min="1801" max="1801" width="12.6640625" style="2" customWidth="1"/>
    <col min="1802" max="2048" width="8.83203125" style="2"/>
    <col min="2049" max="2049" width="12.5" style="2" customWidth="1"/>
    <col min="2050" max="2050" width="14.5" style="2" customWidth="1"/>
    <col min="2051" max="2054" width="8.83203125" style="2"/>
    <col min="2055" max="2055" width="12.5" style="2" customWidth="1"/>
    <col min="2056" max="2056" width="10.5" style="2" customWidth="1"/>
    <col min="2057" max="2057" width="12.6640625" style="2" customWidth="1"/>
    <col min="2058" max="2304" width="8.83203125" style="2"/>
    <col min="2305" max="2305" width="12.5" style="2" customWidth="1"/>
    <col min="2306" max="2306" width="14.5" style="2" customWidth="1"/>
    <col min="2307" max="2310" width="8.83203125" style="2"/>
    <col min="2311" max="2311" width="12.5" style="2" customWidth="1"/>
    <col min="2312" max="2312" width="10.5" style="2" customWidth="1"/>
    <col min="2313" max="2313" width="12.6640625" style="2" customWidth="1"/>
    <col min="2314" max="2560" width="8.83203125" style="2"/>
    <col min="2561" max="2561" width="12.5" style="2" customWidth="1"/>
    <col min="2562" max="2562" width="14.5" style="2" customWidth="1"/>
    <col min="2563" max="2566" width="8.83203125" style="2"/>
    <col min="2567" max="2567" width="12.5" style="2" customWidth="1"/>
    <col min="2568" max="2568" width="10.5" style="2" customWidth="1"/>
    <col min="2569" max="2569" width="12.6640625" style="2" customWidth="1"/>
    <col min="2570" max="2816" width="8.83203125" style="2"/>
    <col min="2817" max="2817" width="12.5" style="2" customWidth="1"/>
    <col min="2818" max="2818" width="14.5" style="2" customWidth="1"/>
    <col min="2819" max="2822" width="8.83203125" style="2"/>
    <col min="2823" max="2823" width="12.5" style="2" customWidth="1"/>
    <col min="2824" max="2824" width="10.5" style="2" customWidth="1"/>
    <col min="2825" max="2825" width="12.6640625" style="2" customWidth="1"/>
    <col min="2826" max="3072" width="8.83203125" style="2"/>
    <col min="3073" max="3073" width="12.5" style="2" customWidth="1"/>
    <col min="3074" max="3074" width="14.5" style="2" customWidth="1"/>
    <col min="3075" max="3078" width="8.83203125" style="2"/>
    <col min="3079" max="3079" width="12.5" style="2" customWidth="1"/>
    <col min="3080" max="3080" width="10.5" style="2" customWidth="1"/>
    <col min="3081" max="3081" width="12.6640625" style="2" customWidth="1"/>
    <col min="3082" max="3328" width="8.83203125" style="2"/>
    <col min="3329" max="3329" width="12.5" style="2" customWidth="1"/>
    <col min="3330" max="3330" width="14.5" style="2" customWidth="1"/>
    <col min="3331" max="3334" width="8.83203125" style="2"/>
    <col min="3335" max="3335" width="12.5" style="2" customWidth="1"/>
    <col min="3336" max="3336" width="10.5" style="2" customWidth="1"/>
    <col min="3337" max="3337" width="12.6640625" style="2" customWidth="1"/>
    <col min="3338" max="3584" width="8.83203125" style="2"/>
    <col min="3585" max="3585" width="12.5" style="2" customWidth="1"/>
    <col min="3586" max="3586" width="14.5" style="2" customWidth="1"/>
    <col min="3587" max="3590" width="8.83203125" style="2"/>
    <col min="3591" max="3591" width="12.5" style="2" customWidth="1"/>
    <col min="3592" max="3592" width="10.5" style="2" customWidth="1"/>
    <col min="3593" max="3593" width="12.6640625" style="2" customWidth="1"/>
    <col min="3594" max="3840" width="8.83203125" style="2"/>
    <col min="3841" max="3841" width="12.5" style="2" customWidth="1"/>
    <col min="3842" max="3842" width="14.5" style="2" customWidth="1"/>
    <col min="3843" max="3846" width="8.83203125" style="2"/>
    <col min="3847" max="3847" width="12.5" style="2" customWidth="1"/>
    <col min="3848" max="3848" width="10.5" style="2" customWidth="1"/>
    <col min="3849" max="3849" width="12.6640625" style="2" customWidth="1"/>
    <col min="3850" max="4096" width="8.83203125" style="2"/>
    <col min="4097" max="4097" width="12.5" style="2" customWidth="1"/>
    <col min="4098" max="4098" width="14.5" style="2" customWidth="1"/>
    <col min="4099" max="4102" width="8.83203125" style="2"/>
    <col min="4103" max="4103" width="12.5" style="2" customWidth="1"/>
    <col min="4104" max="4104" width="10.5" style="2" customWidth="1"/>
    <col min="4105" max="4105" width="12.6640625" style="2" customWidth="1"/>
    <col min="4106" max="4352" width="8.83203125" style="2"/>
    <col min="4353" max="4353" width="12.5" style="2" customWidth="1"/>
    <col min="4354" max="4354" width="14.5" style="2" customWidth="1"/>
    <col min="4355" max="4358" width="8.83203125" style="2"/>
    <col min="4359" max="4359" width="12.5" style="2" customWidth="1"/>
    <col min="4360" max="4360" width="10.5" style="2" customWidth="1"/>
    <col min="4361" max="4361" width="12.6640625" style="2" customWidth="1"/>
    <col min="4362" max="4608" width="8.83203125" style="2"/>
    <col min="4609" max="4609" width="12.5" style="2" customWidth="1"/>
    <col min="4610" max="4610" width="14.5" style="2" customWidth="1"/>
    <col min="4611" max="4614" width="8.83203125" style="2"/>
    <col min="4615" max="4615" width="12.5" style="2" customWidth="1"/>
    <col min="4616" max="4616" width="10.5" style="2" customWidth="1"/>
    <col min="4617" max="4617" width="12.6640625" style="2" customWidth="1"/>
    <col min="4618" max="4864" width="8.83203125" style="2"/>
    <col min="4865" max="4865" width="12.5" style="2" customWidth="1"/>
    <col min="4866" max="4866" width="14.5" style="2" customWidth="1"/>
    <col min="4867" max="4870" width="8.83203125" style="2"/>
    <col min="4871" max="4871" width="12.5" style="2" customWidth="1"/>
    <col min="4872" max="4872" width="10.5" style="2" customWidth="1"/>
    <col min="4873" max="4873" width="12.6640625" style="2" customWidth="1"/>
    <col min="4874" max="5120" width="8.83203125" style="2"/>
    <col min="5121" max="5121" width="12.5" style="2" customWidth="1"/>
    <col min="5122" max="5122" width="14.5" style="2" customWidth="1"/>
    <col min="5123" max="5126" width="8.83203125" style="2"/>
    <col min="5127" max="5127" width="12.5" style="2" customWidth="1"/>
    <col min="5128" max="5128" width="10.5" style="2" customWidth="1"/>
    <col min="5129" max="5129" width="12.6640625" style="2" customWidth="1"/>
    <col min="5130" max="5376" width="8.83203125" style="2"/>
    <col min="5377" max="5377" width="12.5" style="2" customWidth="1"/>
    <col min="5378" max="5378" width="14.5" style="2" customWidth="1"/>
    <col min="5379" max="5382" width="8.83203125" style="2"/>
    <col min="5383" max="5383" width="12.5" style="2" customWidth="1"/>
    <col min="5384" max="5384" width="10.5" style="2" customWidth="1"/>
    <col min="5385" max="5385" width="12.6640625" style="2" customWidth="1"/>
    <col min="5386" max="5632" width="8.83203125" style="2"/>
    <col min="5633" max="5633" width="12.5" style="2" customWidth="1"/>
    <col min="5634" max="5634" width="14.5" style="2" customWidth="1"/>
    <col min="5635" max="5638" width="8.83203125" style="2"/>
    <col min="5639" max="5639" width="12.5" style="2" customWidth="1"/>
    <col min="5640" max="5640" width="10.5" style="2" customWidth="1"/>
    <col min="5641" max="5641" width="12.6640625" style="2" customWidth="1"/>
    <col min="5642" max="5888" width="8.83203125" style="2"/>
    <col min="5889" max="5889" width="12.5" style="2" customWidth="1"/>
    <col min="5890" max="5890" width="14.5" style="2" customWidth="1"/>
    <col min="5891" max="5894" width="8.83203125" style="2"/>
    <col min="5895" max="5895" width="12.5" style="2" customWidth="1"/>
    <col min="5896" max="5896" width="10.5" style="2" customWidth="1"/>
    <col min="5897" max="5897" width="12.6640625" style="2" customWidth="1"/>
    <col min="5898" max="6144" width="8.83203125" style="2"/>
    <col min="6145" max="6145" width="12.5" style="2" customWidth="1"/>
    <col min="6146" max="6146" width="14.5" style="2" customWidth="1"/>
    <col min="6147" max="6150" width="8.83203125" style="2"/>
    <col min="6151" max="6151" width="12.5" style="2" customWidth="1"/>
    <col min="6152" max="6152" width="10.5" style="2" customWidth="1"/>
    <col min="6153" max="6153" width="12.6640625" style="2" customWidth="1"/>
    <col min="6154" max="6400" width="8.83203125" style="2"/>
    <col min="6401" max="6401" width="12.5" style="2" customWidth="1"/>
    <col min="6402" max="6402" width="14.5" style="2" customWidth="1"/>
    <col min="6403" max="6406" width="8.83203125" style="2"/>
    <col min="6407" max="6407" width="12.5" style="2" customWidth="1"/>
    <col min="6408" max="6408" width="10.5" style="2" customWidth="1"/>
    <col min="6409" max="6409" width="12.6640625" style="2" customWidth="1"/>
    <col min="6410" max="6656" width="8.83203125" style="2"/>
    <col min="6657" max="6657" width="12.5" style="2" customWidth="1"/>
    <col min="6658" max="6658" width="14.5" style="2" customWidth="1"/>
    <col min="6659" max="6662" width="8.83203125" style="2"/>
    <col min="6663" max="6663" width="12.5" style="2" customWidth="1"/>
    <col min="6664" max="6664" width="10.5" style="2" customWidth="1"/>
    <col min="6665" max="6665" width="12.6640625" style="2" customWidth="1"/>
    <col min="6666" max="6912" width="8.83203125" style="2"/>
    <col min="6913" max="6913" width="12.5" style="2" customWidth="1"/>
    <col min="6914" max="6914" width="14.5" style="2" customWidth="1"/>
    <col min="6915" max="6918" width="8.83203125" style="2"/>
    <col min="6919" max="6919" width="12.5" style="2" customWidth="1"/>
    <col min="6920" max="6920" width="10.5" style="2" customWidth="1"/>
    <col min="6921" max="6921" width="12.6640625" style="2" customWidth="1"/>
    <col min="6922" max="7168" width="8.83203125" style="2"/>
    <col min="7169" max="7169" width="12.5" style="2" customWidth="1"/>
    <col min="7170" max="7170" width="14.5" style="2" customWidth="1"/>
    <col min="7171" max="7174" width="8.83203125" style="2"/>
    <col min="7175" max="7175" width="12.5" style="2" customWidth="1"/>
    <col min="7176" max="7176" width="10.5" style="2" customWidth="1"/>
    <col min="7177" max="7177" width="12.6640625" style="2" customWidth="1"/>
    <col min="7178" max="7424" width="8.83203125" style="2"/>
    <col min="7425" max="7425" width="12.5" style="2" customWidth="1"/>
    <col min="7426" max="7426" width="14.5" style="2" customWidth="1"/>
    <col min="7427" max="7430" width="8.83203125" style="2"/>
    <col min="7431" max="7431" width="12.5" style="2" customWidth="1"/>
    <col min="7432" max="7432" width="10.5" style="2" customWidth="1"/>
    <col min="7433" max="7433" width="12.6640625" style="2" customWidth="1"/>
    <col min="7434" max="7680" width="8.83203125" style="2"/>
    <col min="7681" max="7681" width="12.5" style="2" customWidth="1"/>
    <col min="7682" max="7682" width="14.5" style="2" customWidth="1"/>
    <col min="7683" max="7686" width="8.83203125" style="2"/>
    <col min="7687" max="7687" width="12.5" style="2" customWidth="1"/>
    <col min="7688" max="7688" width="10.5" style="2" customWidth="1"/>
    <col min="7689" max="7689" width="12.6640625" style="2" customWidth="1"/>
    <col min="7690" max="7936" width="8.83203125" style="2"/>
    <col min="7937" max="7937" width="12.5" style="2" customWidth="1"/>
    <col min="7938" max="7938" width="14.5" style="2" customWidth="1"/>
    <col min="7939" max="7942" width="8.83203125" style="2"/>
    <col min="7943" max="7943" width="12.5" style="2" customWidth="1"/>
    <col min="7944" max="7944" width="10.5" style="2" customWidth="1"/>
    <col min="7945" max="7945" width="12.6640625" style="2" customWidth="1"/>
    <col min="7946" max="8192" width="8.83203125" style="2"/>
    <col min="8193" max="8193" width="12.5" style="2" customWidth="1"/>
    <col min="8194" max="8194" width="14.5" style="2" customWidth="1"/>
    <col min="8195" max="8198" width="8.83203125" style="2"/>
    <col min="8199" max="8199" width="12.5" style="2" customWidth="1"/>
    <col min="8200" max="8200" width="10.5" style="2" customWidth="1"/>
    <col min="8201" max="8201" width="12.6640625" style="2" customWidth="1"/>
    <col min="8202" max="8448" width="8.83203125" style="2"/>
    <col min="8449" max="8449" width="12.5" style="2" customWidth="1"/>
    <col min="8450" max="8450" width="14.5" style="2" customWidth="1"/>
    <col min="8451" max="8454" width="8.83203125" style="2"/>
    <col min="8455" max="8455" width="12.5" style="2" customWidth="1"/>
    <col min="8456" max="8456" width="10.5" style="2" customWidth="1"/>
    <col min="8457" max="8457" width="12.6640625" style="2" customWidth="1"/>
    <col min="8458" max="8704" width="8.83203125" style="2"/>
    <col min="8705" max="8705" width="12.5" style="2" customWidth="1"/>
    <col min="8706" max="8706" width="14.5" style="2" customWidth="1"/>
    <col min="8707" max="8710" width="8.83203125" style="2"/>
    <col min="8711" max="8711" width="12.5" style="2" customWidth="1"/>
    <col min="8712" max="8712" width="10.5" style="2" customWidth="1"/>
    <col min="8713" max="8713" width="12.6640625" style="2" customWidth="1"/>
    <col min="8714" max="8960" width="8.83203125" style="2"/>
    <col min="8961" max="8961" width="12.5" style="2" customWidth="1"/>
    <col min="8962" max="8962" width="14.5" style="2" customWidth="1"/>
    <col min="8963" max="8966" width="8.83203125" style="2"/>
    <col min="8967" max="8967" width="12.5" style="2" customWidth="1"/>
    <col min="8968" max="8968" width="10.5" style="2" customWidth="1"/>
    <col min="8969" max="8969" width="12.6640625" style="2" customWidth="1"/>
    <col min="8970" max="9216" width="8.83203125" style="2"/>
    <col min="9217" max="9217" width="12.5" style="2" customWidth="1"/>
    <col min="9218" max="9218" width="14.5" style="2" customWidth="1"/>
    <col min="9219" max="9222" width="8.83203125" style="2"/>
    <col min="9223" max="9223" width="12.5" style="2" customWidth="1"/>
    <col min="9224" max="9224" width="10.5" style="2" customWidth="1"/>
    <col min="9225" max="9225" width="12.6640625" style="2" customWidth="1"/>
    <col min="9226" max="9472" width="8.83203125" style="2"/>
    <col min="9473" max="9473" width="12.5" style="2" customWidth="1"/>
    <col min="9474" max="9474" width="14.5" style="2" customWidth="1"/>
    <col min="9475" max="9478" width="8.83203125" style="2"/>
    <col min="9479" max="9479" width="12.5" style="2" customWidth="1"/>
    <col min="9480" max="9480" width="10.5" style="2" customWidth="1"/>
    <col min="9481" max="9481" width="12.6640625" style="2" customWidth="1"/>
    <col min="9482" max="9728" width="8.83203125" style="2"/>
    <col min="9729" max="9729" width="12.5" style="2" customWidth="1"/>
    <col min="9730" max="9730" width="14.5" style="2" customWidth="1"/>
    <col min="9731" max="9734" width="8.83203125" style="2"/>
    <col min="9735" max="9735" width="12.5" style="2" customWidth="1"/>
    <col min="9736" max="9736" width="10.5" style="2" customWidth="1"/>
    <col min="9737" max="9737" width="12.6640625" style="2" customWidth="1"/>
    <col min="9738" max="9984" width="8.83203125" style="2"/>
    <col min="9985" max="9985" width="12.5" style="2" customWidth="1"/>
    <col min="9986" max="9986" width="14.5" style="2" customWidth="1"/>
    <col min="9987" max="9990" width="8.83203125" style="2"/>
    <col min="9991" max="9991" width="12.5" style="2" customWidth="1"/>
    <col min="9992" max="9992" width="10.5" style="2" customWidth="1"/>
    <col min="9993" max="9993" width="12.6640625" style="2" customWidth="1"/>
    <col min="9994" max="10240" width="8.83203125" style="2"/>
    <col min="10241" max="10241" width="12.5" style="2" customWidth="1"/>
    <col min="10242" max="10242" width="14.5" style="2" customWidth="1"/>
    <col min="10243" max="10246" width="8.83203125" style="2"/>
    <col min="10247" max="10247" width="12.5" style="2" customWidth="1"/>
    <col min="10248" max="10248" width="10.5" style="2" customWidth="1"/>
    <col min="10249" max="10249" width="12.6640625" style="2" customWidth="1"/>
    <col min="10250" max="10496" width="8.83203125" style="2"/>
    <col min="10497" max="10497" width="12.5" style="2" customWidth="1"/>
    <col min="10498" max="10498" width="14.5" style="2" customWidth="1"/>
    <col min="10499" max="10502" width="8.83203125" style="2"/>
    <col min="10503" max="10503" width="12.5" style="2" customWidth="1"/>
    <col min="10504" max="10504" width="10.5" style="2" customWidth="1"/>
    <col min="10505" max="10505" width="12.6640625" style="2" customWidth="1"/>
    <col min="10506" max="10752" width="8.83203125" style="2"/>
    <col min="10753" max="10753" width="12.5" style="2" customWidth="1"/>
    <col min="10754" max="10754" width="14.5" style="2" customWidth="1"/>
    <col min="10755" max="10758" width="8.83203125" style="2"/>
    <col min="10759" max="10759" width="12.5" style="2" customWidth="1"/>
    <col min="10760" max="10760" width="10.5" style="2" customWidth="1"/>
    <col min="10761" max="10761" width="12.6640625" style="2" customWidth="1"/>
    <col min="10762" max="11008" width="8.83203125" style="2"/>
    <col min="11009" max="11009" width="12.5" style="2" customWidth="1"/>
    <col min="11010" max="11010" width="14.5" style="2" customWidth="1"/>
    <col min="11011" max="11014" width="8.83203125" style="2"/>
    <col min="11015" max="11015" width="12.5" style="2" customWidth="1"/>
    <col min="11016" max="11016" width="10.5" style="2" customWidth="1"/>
    <col min="11017" max="11017" width="12.6640625" style="2" customWidth="1"/>
    <col min="11018" max="11264" width="8.83203125" style="2"/>
    <col min="11265" max="11265" width="12.5" style="2" customWidth="1"/>
    <col min="11266" max="11266" width="14.5" style="2" customWidth="1"/>
    <col min="11267" max="11270" width="8.83203125" style="2"/>
    <col min="11271" max="11271" width="12.5" style="2" customWidth="1"/>
    <col min="11272" max="11272" width="10.5" style="2" customWidth="1"/>
    <col min="11273" max="11273" width="12.6640625" style="2" customWidth="1"/>
    <col min="11274" max="11520" width="8.83203125" style="2"/>
    <col min="11521" max="11521" width="12.5" style="2" customWidth="1"/>
    <col min="11522" max="11522" width="14.5" style="2" customWidth="1"/>
    <col min="11523" max="11526" width="8.83203125" style="2"/>
    <col min="11527" max="11527" width="12.5" style="2" customWidth="1"/>
    <col min="11528" max="11528" width="10.5" style="2" customWidth="1"/>
    <col min="11529" max="11529" width="12.6640625" style="2" customWidth="1"/>
    <col min="11530" max="11776" width="8.83203125" style="2"/>
    <col min="11777" max="11777" width="12.5" style="2" customWidth="1"/>
    <col min="11778" max="11778" width="14.5" style="2" customWidth="1"/>
    <col min="11779" max="11782" width="8.83203125" style="2"/>
    <col min="11783" max="11783" width="12.5" style="2" customWidth="1"/>
    <col min="11784" max="11784" width="10.5" style="2" customWidth="1"/>
    <col min="11785" max="11785" width="12.6640625" style="2" customWidth="1"/>
    <col min="11786" max="12032" width="8.83203125" style="2"/>
    <col min="12033" max="12033" width="12.5" style="2" customWidth="1"/>
    <col min="12034" max="12034" width="14.5" style="2" customWidth="1"/>
    <col min="12035" max="12038" width="8.83203125" style="2"/>
    <col min="12039" max="12039" width="12.5" style="2" customWidth="1"/>
    <col min="12040" max="12040" width="10.5" style="2" customWidth="1"/>
    <col min="12041" max="12041" width="12.6640625" style="2" customWidth="1"/>
    <col min="12042" max="12288" width="8.83203125" style="2"/>
    <col min="12289" max="12289" width="12.5" style="2" customWidth="1"/>
    <col min="12290" max="12290" width="14.5" style="2" customWidth="1"/>
    <col min="12291" max="12294" width="8.83203125" style="2"/>
    <col min="12295" max="12295" width="12.5" style="2" customWidth="1"/>
    <col min="12296" max="12296" width="10.5" style="2" customWidth="1"/>
    <col min="12297" max="12297" width="12.6640625" style="2" customWidth="1"/>
    <col min="12298" max="12544" width="8.83203125" style="2"/>
    <col min="12545" max="12545" width="12.5" style="2" customWidth="1"/>
    <col min="12546" max="12546" width="14.5" style="2" customWidth="1"/>
    <col min="12547" max="12550" width="8.83203125" style="2"/>
    <col min="12551" max="12551" width="12.5" style="2" customWidth="1"/>
    <col min="12552" max="12552" width="10.5" style="2" customWidth="1"/>
    <col min="12553" max="12553" width="12.6640625" style="2" customWidth="1"/>
    <col min="12554" max="12800" width="8.83203125" style="2"/>
    <col min="12801" max="12801" width="12.5" style="2" customWidth="1"/>
    <col min="12802" max="12802" width="14.5" style="2" customWidth="1"/>
    <col min="12803" max="12806" width="8.83203125" style="2"/>
    <col min="12807" max="12807" width="12.5" style="2" customWidth="1"/>
    <col min="12808" max="12808" width="10.5" style="2" customWidth="1"/>
    <col min="12809" max="12809" width="12.6640625" style="2" customWidth="1"/>
    <col min="12810" max="13056" width="8.83203125" style="2"/>
    <col min="13057" max="13057" width="12.5" style="2" customWidth="1"/>
    <col min="13058" max="13058" width="14.5" style="2" customWidth="1"/>
    <col min="13059" max="13062" width="8.83203125" style="2"/>
    <col min="13063" max="13063" width="12.5" style="2" customWidth="1"/>
    <col min="13064" max="13064" width="10.5" style="2" customWidth="1"/>
    <col min="13065" max="13065" width="12.6640625" style="2" customWidth="1"/>
    <col min="13066" max="13312" width="8.83203125" style="2"/>
    <col min="13313" max="13313" width="12.5" style="2" customWidth="1"/>
    <col min="13314" max="13314" width="14.5" style="2" customWidth="1"/>
    <col min="13315" max="13318" width="8.83203125" style="2"/>
    <col min="13319" max="13319" width="12.5" style="2" customWidth="1"/>
    <col min="13320" max="13320" width="10.5" style="2" customWidth="1"/>
    <col min="13321" max="13321" width="12.6640625" style="2" customWidth="1"/>
    <col min="13322" max="13568" width="8.83203125" style="2"/>
    <col min="13569" max="13569" width="12.5" style="2" customWidth="1"/>
    <col min="13570" max="13570" width="14.5" style="2" customWidth="1"/>
    <col min="13571" max="13574" width="8.83203125" style="2"/>
    <col min="13575" max="13575" width="12.5" style="2" customWidth="1"/>
    <col min="13576" max="13576" width="10.5" style="2" customWidth="1"/>
    <col min="13577" max="13577" width="12.6640625" style="2" customWidth="1"/>
    <col min="13578" max="13824" width="8.83203125" style="2"/>
    <col min="13825" max="13825" width="12.5" style="2" customWidth="1"/>
    <col min="13826" max="13826" width="14.5" style="2" customWidth="1"/>
    <col min="13827" max="13830" width="8.83203125" style="2"/>
    <col min="13831" max="13831" width="12.5" style="2" customWidth="1"/>
    <col min="13832" max="13832" width="10.5" style="2" customWidth="1"/>
    <col min="13833" max="13833" width="12.6640625" style="2" customWidth="1"/>
    <col min="13834" max="14080" width="8.83203125" style="2"/>
    <col min="14081" max="14081" width="12.5" style="2" customWidth="1"/>
    <col min="14082" max="14082" width="14.5" style="2" customWidth="1"/>
    <col min="14083" max="14086" width="8.83203125" style="2"/>
    <col min="14087" max="14087" width="12.5" style="2" customWidth="1"/>
    <col min="14088" max="14088" width="10.5" style="2" customWidth="1"/>
    <col min="14089" max="14089" width="12.6640625" style="2" customWidth="1"/>
    <col min="14090" max="14336" width="8.83203125" style="2"/>
    <col min="14337" max="14337" width="12.5" style="2" customWidth="1"/>
    <col min="14338" max="14338" width="14.5" style="2" customWidth="1"/>
    <col min="14339" max="14342" width="8.83203125" style="2"/>
    <col min="14343" max="14343" width="12.5" style="2" customWidth="1"/>
    <col min="14344" max="14344" width="10.5" style="2" customWidth="1"/>
    <col min="14345" max="14345" width="12.6640625" style="2" customWidth="1"/>
    <col min="14346" max="14592" width="8.83203125" style="2"/>
    <col min="14593" max="14593" width="12.5" style="2" customWidth="1"/>
    <col min="14594" max="14594" width="14.5" style="2" customWidth="1"/>
    <col min="14595" max="14598" width="8.83203125" style="2"/>
    <col min="14599" max="14599" width="12.5" style="2" customWidth="1"/>
    <col min="14600" max="14600" width="10.5" style="2" customWidth="1"/>
    <col min="14601" max="14601" width="12.6640625" style="2" customWidth="1"/>
    <col min="14602" max="14848" width="8.83203125" style="2"/>
    <col min="14849" max="14849" width="12.5" style="2" customWidth="1"/>
    <col min="14850" max="14850" width="14.5" style="2" customWidth="1"/>
    <col min="14851" max="14854" width="8.83203125" style="2"/>
    <col min="14855" max="14855" width="12.5" style="2" customWidth="1"/>
    <col min="14856" max="14856" width="10.5" style="2" customWidth="1"/>
    <col min="14857" max="14857" width="12.6640625" style="2" customWidth="1"/>
    <col min="14858" max="15104" width="8.83203125" style="2"/>
    <col min="15105" max="15105" width="12.5" style="2" customWidth="1"/>
    <col min="15106" max="15106" width="14.5" style="2" customWidth="1"/>
    <col min="15107" max="15110" width="8.83203125" style="2"/>
    <col min="15111" max="15111" width="12.5" style="2" customWidth="1"/>
    <col min="15112" max="15112" width="10.5" style="2" customWidth="1"/>
    <col min="15113" max="15113" width="12.6640625" style="2" customWidth="1"/>
    <col min="15114" max="15360" width="8.83203125" style="2"/>
    <col min="15361" max="15361" width="12.5" style="2" customWidth="1"/>
    <col min="15362" max="15362" width="14.5" style="2" customWidth="1"/>
    <col min="15363" max="15366" width="8.83203125" style="2"/>
    <col min="15367" max="15367" width="12.5" style="2" customWidth="1"/>
    <col min="15368" max="15368" width="10.5" style="2" customWidth="1"/>
    <col min="15369" max="15369" width="12.6640625" style="2" customWidth="1"/>
    <col min="15370" max="15616" width="8.83203125" style="2"/>
    <col min="15617" max="15617" width="12.5" style="2" customWidth="1"/>
    <col min="15618" max="15618" width="14.5" style="2" customWidth="1"/>
    <col min="15619" max="15622" width="8.83203125" style="2"/>
    <col min="15623" max="15623" width="12.5" style="2" customWidth="1"/>
    <col min="15624" max="15624" width="10.5" style="2" customWidth="1"/>
    <col min="15625" max="15625" width="12.6640625" style="2" customWidth="1"/>
    <col min="15626" max="15872" width="8.83203125" style="2"/>
    <col min="15873" max="15873" width="12.5" style="2" customWidth="1"/>
    <col min="15874" max="15874" width="14.5" style="2" customWidth="1"/>
    <col min="15875" max="15878" width="8.83203125" style="2"/>
    <col min="15879" max="15879" width="12.5" style="2" customWidth="1"/>
    <col min="15880" max="15880" width="10.5" style="2" customWidth="1"/>
    <col min="15881" max="15881" width="12.6640625" style="2" customWidth="1"/>
    <col min="15882" max="16128" width="8.83203125" style="2"/>
    <col min="16129" max="16129" width="12.5" style="2" customWidth="1"/>
    <col min="16130" max="16130" width="14.5" style="2" customWidth="1"/>
    <col min="16131" max="16134" width="8.83203125" style="2"/>
    <col min="16135" max="16135" width="12.5" style="2" customWidth="1"/>
    <col min="16136" max="16136" width="10.5" style="2" customWidth="1"/>
    <col min="16137" max="16137" width="12.6640625" style="2" customWidth="1"/>
    <col min="16138" max="16384" width="8.83203125" style="2"/>
  </cols>
  <sheetData>
    <row r="1" spans="1:11">
      <c r="A1" s="1" t="s">
        <v>0</v>
      </c>
      <c r="I1" s="1"/>
      <c r="J1" s="3"/>
      <c r="K1" s="4"/>
    </row>
    <row r="2" spans="1:11">
      <c r="I2" s="4"/>
      <c r="J2" s="4"/>
      <c r="K2" s="4"/>
    </row>
    <row r="3" spans="1:11">
      <c r="A3" s="1" t="s">
        <v>1</v>
      </c>
      <c r="I3" s="4"/>
      <c r="J3" s="4"/>
      <c r="K3" s="4"/>
    </row>
    <row r="4" spans="1:11">
      <c r="C4" s="5" t="s">
        <v>2</v>
      </c>
      <c r="D4" s="6"/>
      <c r="E4" s="6"/>
      <c r="F4" s="6"/>
      <c r="I4" s="4"/>
      <c r="J4" s="4"/>
      <c r="K4" s="4"/>
    </row>
    <row r="5" spans="1:11">
      <c r="B5" s="8"/>
      <c r="C5" s="10" t="s">
        <v>3</v>
      </c>
      <c r="D5" s="10" t="s">
        <v>4</v>
      </c>
      <c r="E5" s="10" t="s">
        <v>5</v>
      </c>
      <c r="F5" s="10" t="s">
        <v>6</v>
      </c>
      <c r="G5" s="8"/>
      <c r="H5" s="8"/>
      <c r="I5" s="11"/>
      <c r="J5" s="4"/>
      <c r="K5" s="4"/>
    </row>
    <row r="6" spans="1:11">
      <c r="A6" s="2" t="s">
        <v>7</v>
      </c>
      <c r="B6" s="8" t="s">
        <v>8</v>
      </c>
      <c r="C6" s="14">
        <v>131</v>
      </c>
      <c r="D6" s="14">
        <v>218</v>
      </c>
      <c r="E6" s="14">
        <v>266</v>
      </c>
      <c r="F6" s="14">
        <v>120</v>
      </c>
      <c r="G6" s="8"/>
      <c r="H6" s="8"/>
      <c r="I6" s="11"/>
      <c r="J6" s="4"/>
      <c r="K6" s="4"/>
    </row>
    <row r="7" spans="1:11">
      <c r="B7" s="8" t="s">
        <v>9</v>
      </c>
      <c r="C7" s="14">
        <v>250</v>
      </c>
      <c r="D7" s="14">
        <v>116</v>
      </c>
      <c r="E7" s="14">
        <v>263</v>
      </c>
      <c r="F7" s="14">
        <v>278</v>
      </c>
      <c r="G7" s="8"/>
      <c r="H7" s="8"/>
      <c r="I7" s="11"/>
      <c r="J7" s="4"/>
    </row>
    <row r="8" spans="1:11">
      <c r="B8" s="8" t="s">
        <v>10</v>
      </c>
      <c r="C8" s="14">
        <v>178</v>
      </c>
      <c r="D8" s="14">
        <v>132</v>
      </c>
      <c r="E8" s="14">
        <v>122</v>
      </c>
      <c r="F8" s="14">
        <v>180</v>
      </c>
      <c r="G8" s="8"/>
      <c r="H8" s="8"/>
      <c r="I8" s="11"/>
      <c r="J8" s="4"/>
    </row>
    <row r="9" spans="1:11">
      <c r="B9" s="8"/>
      <c r="C9" s="8"/>
      <c r="D9" s="8"/>
      <c r="E9" s="8"/>
      <c r="F9" s="8"/>
      <c r="G9" s="8"/>
      <c r="H9" s="11" t="s">
        <v>36</v>
      </c>
      <c r="J9" s="4"/>
    </row>
    <row r="10" spans="1:11">
      <c r="A10" s="2" t="s">
        <v>31</v>
      </c>
      <c r="B10" s="8"/>
      <c r="C10" s="15">
        <v>450</v>
      </c>
      <c r="D10" s="15">
        <v>200</v>
      </c>
      <c r="E10" s="15">
        <v>300</v>
      </c>
      <c r="F10" s="15">
        <v>300</v>
      </c>
      <c r="G10" s="8"/>
      <c r="H10" s="8" t="s">
        <v>32</v>
      </c>
      <c r="I10" s="20">
        <v>0</v>
      </c>
      <c r="J10" s="4"/>
    </row>
    <row r="11" spans="1:11">
      <c r="B11" s="8"/>
      <c r="C11" s="8"/>
      <c r="D11" s="8"/>
      <c r="E11" s="8"/>
      <c r="F11" s="8"/>
      <c r="G11" s="8"/>
      <c r="H11" s="8"/>
      <c r="I11" s="11"/>
      <c r="J11" s="4"/>
    </row>
    <row r="12" spans="1:11">
      <c r="A12" s="1" t="s">
        <v>11</v>
      </c>
      <c r="B12" s="8"/>
      <c r="C12" s="8"/>
      <c r="D12" s="8"/>
      <c r="E12" s="8"/>
      <c r="F12" s="8"/>
      <c r="G12" s="8"/>
      <c r="H12" s="8"/>
      <c r="I12" s="11"/>
      <c r="J12" s="4"/>
    </row>
    <row r="13" spans="1:11">
      <c r="B13" s="8"/>
      <c r="C13" s="12" t="s">
        <v>2</v>
      </c>
      <c r="D13" s="13"/>
      <c r="E13" s="13"/>
      <c r="F13" s="13"/>
      <c r="G13" s="8"/>
      <c r="H13" s="8"/>
      <c r="I13" s="8"/>
    </row>
    <row r="14" spans="1:11">
      <c r="B14" s="8"/>
      <c r="C14" s="10" t="s">
        <v>3</v>
      </c>
      <c r="D14" s="10" t="s">
        <v>4</v>
      </c>
      <c r="E14" s="10" t="s">
        <v>5</v>
      </c>
      <c r="F14" s="10" t="s">
        <v>6</v>
      </c>
      <c r="G14" s="10" t="s">
        <v>12</v>
      </c>
      <c r="H14" s="10"/>
      <c r="I14" s="10" t="s">
        <v>13</v>
      </c>
      <c r="K14" s="7"/>
    </row>
    <row r="15" spans="1:11">
      <c r="A15" s="2" t="s">
        <v>7</v>
      </c>
      <c r="B15" s="8" t="s">
        <v>8</v>
      </c>
      <c r="C15" s="17">
        <v>150</v>
      </c>
      <c r="D15" s="17">
        <v>0</v>
      </c>
      <c r="E15" s="17">
        <v>0</v>
      </c>
      <c r="F15" s="17">
        <v>300</v>
      </c>
      <c r="G15" s="8">
        <f t="shared" ref="G15:G17" si="0">SUM(C15:F15)</f>
        <v>450</v>
      </c>
      <c r="H15" s="19" t="s">
        <v>18</v>
      </c>
      <c r="I15" s="15">
        <v>450</v>
      </c>
    </row>
    <row r="16" spans="1:11">
      <c r="B16" s="8" t="s">
        <v>9</v>
      </c>
      <c r="C16" s="17">
        <v>100</v>
      </c>
      <c r="D16" s="17">
        <v>200</v>
      </c>
      <c r="E16" s="17">
        <v>0</v>
      </c>
      <c r="F16" s="17">
        <v>0</v>
      </c>
      <c r="G16" s="8">
        <f t="shared" si="0"/>
        <v>300</v>
      </c>
      <c r="H16" s="19" t="s">
        <v>18</v>
      </c>
      <c r="I16" s="15">
        <v>600</v>
      </c>
    </row>
    <row r="17" spans="1:11">
      <c r="B17" s="8" t="s">
        <v>10</v>
      </c>
      <c r="C17" s="17">
        <v>200</v>
      </c>
      <c r="D17" s="17">
        <v>0</v>
      </c>
      <c r="E17" s="17">
        <v>300</v>
      </c>
      <c r="F17" s="17">
        <v>0</v>
      </c>
      <c r="G17" s="8">
        <f t="shared" si="0"/>
        <v>500</v>
      </c>
      <c r="H17" s="19" t="s">
        <v>18</v>
      </c>
      <c r="I17" s="15">
        <v>500</v>
      </c>
    </row>
    <row r="18" spans="1:11">
      <c r="B18" s="8" t="s">
        <v>14</v>
      </c>
      <c r="C18" s="8">
        <f t="shared" ref="C18:F18" si="1">SUM(C15:C17)</f>
        <v>450</v>
      </c>
      <c r="D18" s="8">
        <f t="shared" si="1"/>
        <v>200</v>
      </c>
      <c r="E18" s="8">
        <f t="shared" si="1"/>
        <v>300</v>
      </c>
      <c r="F18" s="8">
        <f t="shared" si="1"/>
        <v>300</v>
      </c>
      <c r="G18" s="8"/>
      <c r="H18" s="8"/>
      <c r="I18" s="16"/>
    </row>
    <row r="19" spans="1:11">
      <c r="B19" s="8"/>
      <c r="C19" s="10" t="s">
        <v>19</v>
      </c>
      <c r="D19" s="10" t="s">
        <v>19</v>
      </c>
      <c r="E19" s="10" t="s">
        <v>19</v>
      </c>
      <c r="F19" s="10" t="s">
        <v>19</v>
      </c>
      <c r="G19" s="8"/>
      <c r="H19" s="8"/>
      <c r="I19" s="8"/>
      <c r="K19" s="7"/>
    </row>
    <row r="20" spans="1:11">
      <c r="B20" s="8" t="s">
        <v>15</v>
      </c>
      <c r="C20" s="16">
        <f t="shared" ref="C20:F20" si="2">C10*(1+$I$10)</f>
        <v>450</v>
      </c>
      <c r="D20" s="16">
        <f t="shared" si="2"/>
        <v>200</v>
      </c>
      <c r="E20" s="16">
        <f t="shared" si="2"/>
        <v>300</v>
      </c>
      <c r="F20" s="16">
        <f t="shared" si="2"/>
        <v>300</v>
      </c>
      <c r="G20" s="8"/>
      <c r="H20" s="8"/>
      <c r="I20" s="8"/>
      <c r="K20" s="9"/>
    </row>
    <row r="21" spans="1:11">
      <c r="B21" s="8"/>
      <c r="C21" s="16"/>
      <c r="D21" s="16"/>
      <c r="E21" s="16"/>
      <c r="F21" s="16"/>
      <c r="G21" s="8"/>
      <c r="H21" s="8"/>
      <c r="I21" s="8"/>
    </row>
    <row r="22" spans="1:11">
      <c r="A22" s="1" t="s">
        <v>16</v>
      </c>
      <c r="B22" s="8"/>
      <c r="C22" s="8"/>
      <c r="D22" s="8"/>
      <c r="E22" s="8"/>
      <c r="F22" s="8"/>
      <c r="G22" s="8"/>
      <c r="H22" s="8"/>
      <c r="I22" s="8"/>
    </row>
    <row r="23" spans="1:11">
      <c r="A23" s="5" t="s">
        <v>17</v>
      </c>
      <c r="B23" s="18">
        <f>SUMPRODUCT(C6:F8,Shipping_Plan)</f>
        <v>176050</v>
      </c>
      <c r="C23" s="8"/>
      <c r="D23" s="8"/>
      <c r="E23" s="8"/>
      <c r="F23" s="8"/>
      <c r="G23" s="8"/>
      <c r="H23" s="8"/>
      <c r="I23" s="8"/>
    </row>
  </sheetData>
  <printOptions horizontalCentered="1" verticalCentered="1" headings="1" gridLines="1" gridLinesSet="0"/>
  <pageMargins left="0.75" right="0.75" top="1" bottom="1" header="0.5" footer="0.5"/>
  <pageSetup scale="83" orientation="portrait"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5"/>
  <sheetViews>
    <sheetView workbookViewId="0"/>
  </sheetViews>
  <sheetFormatPr baseColWidth="10" defaultColWidth="8.83203125" defaultRowHeight="14" x14ac:dyDescent="0"/>
  <sheetData>
    <row r="1" spans="1:2">
      <c r="A1">
        <v>1</v>
      </c>
    </row>
    <row r="2" spans="1:2">
      <c r="A2" t="s">
        <v>33</v>
      </c>
    </row>
    <row r="3" spans="1:2">
      <c r="A3">
        <v>1</v>
      </c>
    </row>
    <row r="4" spans="1:2">
      <c r="A4">
        <v>-0.2</v>
      </c>
    </row>
    <row r="5" spans="1:2">
      <c r="A5">
        <v>0.3</v>
      </c>
    </row>
    <row r="6" spans="1:2">
      <c r="A6">
        <v>0.05</v>
      </c>
    </row>
    <row r="8" spans="1:2">
      <c r="A8" s="21"/>
      <c r="B8" s="21"/>
    </row>
    <row r="9" spans="1:2">
      <c r="A9" t="s">
        <v>34</v>
      </c>
    </row>
    <row r="10" spans="1:2">
      <c r="A10" t="s">
        <v>91</v>
      </c>
    </row>
    <row r="15" spans="1:2">
      <c r="B15" s="2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baseColWidth="10" defaultColWidth="8.83203125" defaultRowHeight="14" x14ac:dyDescent="0"/>
  <sheetData>
    <row r="1" spans="1:2">
      <c r="A1">
        <v>1</v>
      </c>
    </row>
    <row r="2" spans="1:2">
      <c r="A2" t="s">
        <v>33</v>
      </c>
    </row>
    <row r="3" spans="1:2">
      <c r="A3">
        <v>1</v>
      </c>
    </row>
    <row r="4" spans="1:2">
      <c r="A4">
        <v>-0.2</v>
      </c>
    </row>
    <row r="5" spans="1:2">
      <c r="A5">
        <v>0.3</v>
      </c>
    </row>
    <row r="6" spans="1:2">
      <c r="A6">
        <v>0.05</v>
      </c>
    </row>
    <row r="8" spans="1:2">
      <c r="A8" s="21"/>
      <c r="B8" s="21"/>
    </row>
    <row r="9" spans="1:2">
      <c r="A9" t="s">
        <v>34</v>
      </c>
    </row>
    <row r="10" spans="1:2">
      <c r="A10" t="s">
        <v>98</v>
      </c>
    </row>
    <row r="15" spans="1:2">
      <c r="B15" s="2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sheetViews>
  <sheetFormatPr baseColWidth="10" defaultColWidth="8.83203125" defaultRowHeight="14" x14ac:dyDescent="0"/>
  <sheetData>
    <row r="1" spans="1:11">
      <c r="A1" s="26" t="s">
        <v>93</v>
      </c>
      <c r="K1" s="30" t="str">
        <f>CONCATENATE("Sensitivity of ",$K$4," to ","Change in demands")</f>
        <v>Sensitivity of Total_cost to Change in demands</v>
      </c>
    </row>
    <row r="3" spans="1:11">
      <c r="A3" t="s">
        <v>99</v>
      </c>
      <c r="K3" t="s">
        <v>92</v>
      </c>
    </row>
    <row r="4" spans="1:11" ht="54">
      <c r="B4" s="31" t="s">
        <v>25</v>
      </c>
      <c r="J4" s="30">
        <f>MATCH($K$4,OutputAddresses,0)</f>
        <v>1</v>
      </c>
      <c r="K4" s="32" t="s">
        <v>25</v>
      </c>
    </row>
    <row r="5" spans="1:11">
      <c r="A5" s="29">
        <v>-0.20000000298023224</v>
      </c>
      <c r="B5" s="22">
        <v>130850</v>
      </c>
      <c r="K5">
        <f>INDEX(OutputValues,1,$J$4)</f>
        <v>130850</v>
      </c>
    </row>
    <row r="6" spans="1:11">
      <c r="A6" s="29">
        <v>-0.15000000596046448</v>
      </c>
      <c r="B6" s="23">
        <v>140350</v>
      </c>
      <c r="K6">
        <f>INDEX(OutputValues,2,$J$4)</f>
        <v>140350</v>
      </c>
    </row>
    <row r="7" spans="1:11">
      <c r="A7" s="29">
        <v>-0.10000000149011612</v>
      </c>
      <c r="B7" s="23">
        <v>149850</v>
      </c>
      <c r="K7">
        <f>INDEX(OutputValues,3,$J$4)</f>
        <v>149850</v>
      </c>
    </row>
    <row r="8" spans="1:11">
      <c r="A8" s="29">
        <v>-5.000000074505806E-2</v>
      </c>
      <c r="B8" s="23">
        <v>162770</v>
      </c>
      <c r="K8">
        <f>INDEX(OutputValues,4,$J$4)</f>
        <v>162770</v>
      </c>
    </row>
    <row r="9" spans="1:11">
      <c r="A9" s="29">
        <v>0</v>
      </c>
      <c r="B9" s="23">
        <v>176050</v>
      </c>
      <c r="K9">
        <f>INDEX(OutputValues,5,$J$4)</f>
        <v>176050</v>
      </c>
    </row>
    <row r="10" spans="1:11">
      <c r="A10" s="29">
        <v>5.000000074505806E-2</v>
      </c>
      <c r="B10" s="23">
        <v>189330</v>
      </c>
      <c r="K10">
        <f>INDEX(OutputValues,6,$J$4)</f>
        <v>189330</v>
      </c>
    </row>
    <row r="11" spans="1:11">
      <c r="A11" s="29">
        <v>0.10000000149011612</v>
      </c>
      <c r="B11" s="23">
        <v>202610</v>
      </c>
      <c r="K11">
        <f>INDEX(OutputValues,7,$J$4)</f>
        <v>202610</v>
      </c>
    </row>
    <row r="12" spans="1:11">
      <c r="A12" s="29">
        <v>0.15000000596046448</v>
      </c>
      <c r="B12" s="23">
        <v>215890</v>
      </c>
      <c r="K12">
        <f>INDEX(OutputValues,8,$J$4)</f>
        <v>215890</v>
      </c>
    </row>
    <row r="13" spans="1:11">
      <c r="A13" s="29">
        <v>0.20000000298023224</v>
      </c>
      <c r="B13" s="23">
        <v>229170</v>
      </c>
      <c r="K13">
        <f>INDEX(OutputValues,9,$J$4)</f>
        <v>229170</v>
      </c>
    </row>
    <row r="14" spans="1:11">
      <c r="A14" s="29">
        <v>0.25</v>
      </c>
      <c r="B14" s="24" t="s">
        <v>35</v>
      </c>
      <c r="K14" t="str">
        <f>INDEX(OutputValues,10,$J$4)</f>
        <v>Not feasible</v>
      </c>
    </row>
    <row r="15" spans="1:11">
      <c r="A15" s="29">
        <v>0.30000001192092896</v>
      </c>
      <c r="B15" s="25" t="s">
        <v>35</v>
      </c>
      <c r="K15" t="str">
        <f>INDEX(OutputValues,11,$J$4)</f>
        <v>Not feasible</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Model</vt:lpstr>
      <vt:lpstr>Sensitivity Report 1</vt:lpstr>
      <vt:lpstr>Modified Model for Sensitivity</vt:lpstr>
      <vt:lpstr>STS_1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Somayeh  Moazeni</cp:lastModifiedBy>
  <cp:lastPrinted>2009-12-01T02:14:13Z</cp:lastPrinted>
  <dcterms:created xsi:type="dcterms:W3CDTF">2007-05-15T18:16:53Z</dcterms:created>
  <dcterms:modified xsi:type="dcterms:W3CDTF">2020-02-17T20:21:22Z</dcterms:modified>
</cp:coreProperties>
</file>