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lreddy/Gdeltbig/"/>
    </mc:Choice>
  </mc:AlternateContent>
  <xr:revisionPtr revIDLastSave="0" documentId="13_ncr:1_{455AC5AC-5A5B-0444-BC93-38163AEB8B49}" xr6:coauthVersionLast="47" xr6:coauthVersionMax="47" xr10:uidLastSave="{00000000-0000-0000-0000-000000000000}"/>
  <bookViews>
    <workbookView xWindow="38440" yWindow="2760" windowWidth="28040" windowHeight="17440" activeTab="1" xr2:uid="{16E79795-4499-DA4F-ACD8-4A38D5F0588C}"/>
  </bookViews>
  <sheets>
    <sheet name="Answer 1" sheetId="1" r:id="rId1"/>
    <sheet name="Answer 2" sheetId="2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'Answer 1'!$A$1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2" l="1"/>
  <c r="J17" i="2"/>
  <c r="L15" i="2"/>
  <c r="L12" i="2"/>
  <c r="L9" i="2"/>
  <c r="L6" i="2"/>
  <c r="J6" i="2"/>
  <c r="L14" i="2"/>
  <c r="L11" i="2"/>
  <c r="L8" i="2"/>
  <c r="L5" i="2"/>
  <c r="J15" i="2"/>
  <c r="J12" i="2"/>
  <c r="J9" i="2"/>
  <c r="E11" i="2"/>
  <c r="J11" i="2" s="1"/>
  <c r="E5" i="2"/>
  <c r="J14" i="2"/>
  <c r="J8" i="2"/>
  <c r="J5" i="2"/>
  <c r="F15" i="2"/>
  <c r="F12" i="2"/>
  <c r="E14" i="2"/>
  <c r="F6" i="2"/>
  <c r="F9" i="2"/>
  <c r="E8" i="2"/>
  <c r="J32" i="1"/>
  <c r="J29" i="1"/>
  <c r="J17" i="1"/>
  <c r="J16" i="1"/>
  <c r="J18" i="1" s="1"/>
  <c r="J13" i="1"/>
  <c r="L16" i="1"/>
  <c r="L12" i="1"/>
  <c r="L14" i="1" s="1"/>
  <c r="Q14" i="1" s="1"/>
  <c r="E32" i="1"/>
  <c r="J33" i="1" s="1"/>
  <c r="E28" i="1"/>
  <c r="E25" i="1"/>
  <c r="F34" i="1"/>
  <c r="F30" i="1"/>
  <c r="F26" i="1"/>
  <c r="F22" i="1"/>
  <c r="F18" i="1"/>
  <c r="O18" i="1" s="1"/>
  <c r="F14" i="1"/>
  <c r="F10" i="1"/>
  <c r="E16" i="1"/>
  <c r="E12" i="1"/>
  <c r="J12" i="1" s="1"/>
  <c r="J14" i="1" s="1"/>
  <c r="O14" i="1" s="1"/>
  <c r="F6" i="1"/>
  <c r="D33" i="1"/>
  <c r="E33" i="1" s="1"/>
  <c r="D29" i="1"/>
  <c r="E29" i="1" s="1"/>
  <c r="D25" i="1"/>
  <c r="D21" i="1"/>
  <c r="E21" i="1" s="1"/>
  <c r="D32" i="1"/>
  <c r="D28" i="1"/>
  <c r="D24" i="1"/>
  <c r="E24" i="1" s="1"/>
  <c r="D20" i="1"/>
  <c r="E20" i="1" s="1"/>
  <c r="D17" i="1"/>
  <c r="E17" i="1" s="1"/>
  <c r="L17" i="1" s="1"/>
  <c r="L18" i="1" s="1"/>
  <c r="Q18" i="1" s="1"/>
  <c r="D13" i="1"/>
  <c r="E13" i="1" s="1"/>
  <c r="L13" i="1" s="1"/>
  <c r="D16" i="1"/>
  <c r="D12" i="1"/>
  <c r="D9" i="1"/>
  <c r="E9" i="1" s="1"/>
  <c r="D8" i="1"/>
  <c r="E8" i="1" s="1"/>
  <c r="D5" i="1"/>
  <c r="E5" i="1" s="1"/>
  <c r="D4" i="1"/>
  <c r="E4" i="1" s="1"/>
  <c r="L4" i="1" s="1"/>
  <c r="J25" i="1" l="1"/>
  <c r="L25" i="1"/>
  <c r="J24" i="1"/>
  <c r="J26" i="1" s="1"/>
  <c r="O26" i="1" s="1"/>
  <c r="L24" i="1"/>
  <c r="L26" i="1" s="1"/>
  <c r="Q26" i="1" s="1"/>
  <c r="L21" i="1"/>
  <c r="L20" i="1"/>
  <c r="L22" i="1" s="1"/>
  <c r="Q22" i="1" s="1"/>
  <c r="J21" i="1"/>
  <c r="J20" i="1"/>
  <c r="J9" i="1"/>
  <c r="J8" i="1"/>
  <c r="J10" i="1" s="1"/>
  <c r="O10" i="1" s="1"/>
  <c r="L9" i="1"/>
  <c r="L8" i="1"/>
  <c r="L10" i="1" s="1"/>
  <c r="Q10" i="1" s="1"/>
  <c r="L29" i="1"/>
  <c r="J34" i="1"/>
  <c r="O34" i="1" s="1"/>
  <c r="J28" i="1"/>
  <c r="J30" i="1" s="1"/>
  <c r="O30" i="1" s="1"/>
  <c r="L28" i="1"/>
  <c r="J4" i="1"/>
  <c r="L5" i="1"/>
  <c r="L6" i="1" s="1"/>
  <c r="Q6" i="1" s="1"/>
  <c r="L32" i="1"/>
  <c r="L33" i="1"/>
  <c r="J5" i="1"/>
  <c r="J6" i="1"/>
  <c r="O6" i="1" s="1"/>
  <c r="J22" i="1" l="1"/>
  <c r="O22" i="1" s="1"/>
  <c r="O37" i="1" s="1"/>
  <c r="L34" i="1"/>
  <c r="Q34" i="1" s="1"/>
  <c r="L30" i="1"/>
  <c r="Q30" i="1" s="1"/>
  <c r="Q37" i="1" s="1"/>
</calcChain>
</file>

<file path=xl/sharedStrings.xml><?xml version="1.0" encoding="utf-8"?>
<sst xmlns="http://schemas.openxmlformats.org/spreadsheetml/2006/main" count="104" uniqueCount="34">
  <si>
    <t>D</t>
  </si>
  <si>
    <t>MC</t>
  </si>
  <si>
    <t>P</t>
  </si>
  <si>
    <t>Start</t>
  </si>
  <si>
    <t>Year 1</t>
  </si>
  <si>
    <t>Year 2</t>
  </si>
  <si>
    <t>Probability</t>
  </si>
  <si>
    <t>Revenue</t>
  </si>
  <si>
    <t>Cost</t>
  </si>
  <si>
    <t>Profit</t>
  </si>
  <si>
    <t>N1</t>
  </si>
  <si>
    <t>N2</t>
  </si>
  <si>
    <t>N3</t>
  </si>
  <si>
    <t>N4</t>
  </si>
  <si>
    <t>N5</t>
  </si>
  <si>
    <t>N6</t>
  </si>
  <si>
    <t>N7</t>
  </si>
  <si>
    <t>N8</t>
  </si>
  <si>
    <t>Adding capacity</t>
  </si>
  <si>
    <t>Outsourcing</t>
  </si>
  <si>
    <t>&lt;</t>
  </si>
  <si>
    <t>Profit*Probability of happening</t>
  </si>
  <si>
    <t>MRO</t>
  </si>
  <si>
    <t>Parts4U</t>
  </si>
  <si>
    <t>Probabilities</t>
  </si>
  <si>
    <t>year 1</t>
  </si>
  <si>
    <t>year 2</t>
  </si>
  <si>
    <t>NPV-&gt;</t>
  </si>
  <si>
    <t>Expected NPV (NPV * probability)-&gt;</t>
  </si>
  <si>
    <t>K(constant value)</t>
  </si>
  <si>
    <t>E.NPV</t>
  </si>
  <si>
    <t>&gt;</t>
  </si>
  <si>
    <t>discount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</si>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</sst>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E133-789F-0348-A047-0D8C69B81A49}">
  <dimension ref="A3:Q37"/>
  <sheetViews>
    <sheetView workbookViewId="0">
      <selection activeCell="L4" sqref="L4"/>
    </sheetView>
  </sheetViews>
  <sheetFormatPr baseColWidth="10" defaultRowHeight="16" x14ac:dyDescent="0.2"/>
  <sheetData>
    <row r="3" spans="1:17" x14ac:dyDescent="0.2">
      <c r="C3" s="1" t="s">
        <v>3</v>
      </c>
      <c r="D3" s="1" t="s">
        <v>4</v>
      </c>
      <c r="E3" s="1" t="s">
        <v>5</v>
      </c>
      <c r="F3" s="1" t="s">
        <v>6</v>
      </c>
      <c r="G3" s="1"/>
      <c r="H3" s="1"/>
      <c r="I3" s="1"/>
      <c r="J3" s="1" t="s">
        <v>18</v>
      </c>
      <c r="K3" s="1"/>
      <c r="L3" s="1" t="s">
        <v>19</v>
      </c>
      <c r="M3" s="1"/>
    </row>
    <row r="4" spans="1:17" x14ac:dyDescent="0.2">
      <c r="A4" s="1"/>
      <c r="B4" s="1" t="s">
        <v>0</v>
      </c>
      <c r="C4">
        <v>10000</v>
      </c>
      <c r="D4">
        <f>C4*1.5</f>
        <v>15000</v>
      </c>
      <c r="E4">
        <f>D4*1.5</f>
        <v>22500</v>
      </c>
      <c r="H4" t="s">
        <v>7</v>
      </c>
      <c r="J4">
        <f>((MIN(E4,20000)-10000)+(MIN(D4,20000)-10000))*15000</f>
        <v>225000000</v>
      </c>
      <c r="L4">
        <f>((E4-10000)+(D4-10000))*15000</f>
        <v>262500000</v>
      </c>
      <c r="P4" t="s">
        <v>21</v>
      </c>
    </row>
    <row r="5" spans="1:17" x14ac:dyDescent="0.2">
      <c r="A5" s="1" t="s">
        <v>10</v>
      </c>
      <c r="B5" s="1" t="s">
        <v>1</v>
      </c>
      <c r="C5">
        <v>2000</v>
      </c>
      <c r="D5">
        <f>C5</f>
        <v>2000</v>
      </c>
      <c r="E5">
        <f>D5*1</f>
        <v>2000</v>
      </c>
      <c r="H5" t="s">
        <v>8</v>
      </c>
      <c r="J5">
        <f>2*10000000+((MIN(20000,E4)-10000)+(MIN(20000,D4)-10000))*(500+8000)</f>
        <v>147500000</v>
      </c>
      <c r="L5">
        <f>((E4-10000)+(D4-10000))*(E5+8000)</f>
        <v>175000000</v>
      </c>
      <c r="O5" s="1" t="s">
        <v>18</v>
      </c>
      <c r="Q5" s="1" t="s">
        <v>19</v>
      </c>
    </row>
    <row r="6" spans="1:17" x14ac:dyDescent="0.2">
      <c r="A6" s="1"/>
      <c r="B6" s="1" t="s">
        <v>2</v>
      </c>
      <c r="D6">
        <v>0.8</v>
      </c>
      <c r="E6">
        <v>0.8</v>
      </c>
      <c r="F6">
        <f>D6*E6*0.5</f>
        <v>0.32000000000000006</v>
      </c>
      <c r="H6" t="s">
        <v>9</v>
      </c>
      <c r="J6" s="2">
        <f>J4-J5</f>
        <v>77500000</v>
      </c>
      <c r="K6" s="2"/>
      <c r="L6" s="2">
        <f>L4-L5</f>
        <v>87500000</v>
      </c>
      <c r="M6" s="3"/>
      <c r="N6" s="1" t="s">
        <v>10</v>
      </c>
      <c r="O6">
        <f>J6*F6</f>
        <v>24800000.000000004</v>
      </c>
      <c r="Q6">
        <f>L6*F6</f>
        <v>28000000.000000004</v>
      </c>
    </row>
    <row r="7" spans="1:17" x14ac:dyDescent="0.2">
      <c r="A7" s="1"/>
      <c r="B7" s="1"/>
      <c r="M7" s="3"/>
      <c r="N7" s="1"/>
    </row>
    <row r="8" spans="1:17" x14ac:dyDescent="0.2">
      <c r="A8" s="1"/>
      <c r="B8" s="1" t="s">
        <v>0</v>
      </c>
      <c r="C8">
        <v>10000</v>
      </c>
      <c r="D8">
        <f>C8*1.5</f>
        <v>15000</v>
      </c>
      <c r="E8">
        <f>D8*1.5</f>
        <v>22500</v>
      </c>
      <c r="H8" t="s">
        <v>7</v>
      </c>
      <c r="J8">
        <f>((MIN(E8,20000)-10000)+(MIN(D8,20000)-10000))*15000</f>
        <v>225000000</v>
      </c>
      <c r="L8">
        <f>((E8-10000)+(D8-10000))*15000</f>
        <v>262500000</v>
      </c>
      <c r="M8" s="3"/>
      <c r="N8" s="1"/>
    </row>
    <row r="9" spans="1:17" x14ac:dyDescent="0.2">
      <c r="A9" s="1" t="s">
        <v>11</v>
      </c>
      <c r="B9" s="1" t="s">
        <v>1</v>
      </c>
      <c r="C9">
        <v>2000</v>
      </c>
      <c r="D9">
        <f>C9</f>
        <v>2000</v>
      </c>
      <c r="E9">
        <f>D9*1.2</f>
        <v>2400</v>
      </c>
      <c r="H9" t="s">
        <v>8</v>
      </c>
      <c r="J9">
        <f>2*10000000+((MIN(20000,E8)-10000)+(MIN(20000,D8)-10000))*(500+8000)</f>
        <v>147500000</v>
      </c>
      <c r="L9">
        <f>(E8-10000)*(E9+8000)+(D8-10000)*(D9+8000)</f>
        <v>180000000</v>
      </c>
      <c r="M9" s="3"/>
      <c r="N9" s="1"/>
    </row>
    <row r="10" spans="1:17" x14ac:dyDescent="0.2">
      <c r="A10" s="1"/>
      <c r="B10" s="1" t="s">
        <v>2</v>
      </c>
      <c r="D10">
        <v>0.8</v>
      </c>
      <c r="E10">
        <v>0.8</v>
      </c>
      <c r="F10">
        <f>D10*E10*0.5</f>
        <v>0.32000000000000006</v>
      </c>
      <c r="H10" t="s">
        <v>9</v>
      </c>
      <c r="J10" s="2">
        <f>J8-J9</f>
        <v>77500000</v>
      </c>
      <c r="K10" s="2"/>
      <c r="L10" s="2">
        <f>L8-L9</f>
        <v>82500000</v>
      </c>
      <c r="M10" s="3"/>
      <c r="N10" s="1" t="s">
        <v>11</v>
      </c>
      <c r="O10">
        <f>J10*F10</f>
        <v>24800000.000000004</v>
      </c>
      <c r="Q10">
        <f>L10*F10</f>
        <v>26400000.000000004</v>
      </c>
    </row>
    <row r="11" spans="1:17" x14ac:dyDescent="0.2">
      <c r="A11" s="1"/>
      <c r="B11" s="1"/>
      <c r="M11" s="3"/>
      <c r="N11" s="1"/>
    </row>
    <row r="12" spans="1:17" x14ac:dyDescent="0.2">
      <c r="A12" s="1"/>
      <c r="B12" s="1" t="s">
        <v>0</v>
      </c>
      <c r="C12">
        <v>10000</v>
      </c>
      <c r="D12">
        <f>C12*1.5</f>
        <v>15000</v>
      </c>
      <c r="E12">
        <f>D12</f>
        <v>15000</v>
      </c>
      <c r="H12" t="s">
        <v>7</v>
      </c>
      <c r="J12">
        <f>((MIN(E12,20000)-10000)+(MIN(D12,20000)-10000))*15000</f>
        <v>150000000</v>
      </c>
      <c r="L12">
        <f>((E12-10000)+(D12-10000))*15000</f>
        <v>150000000</v>
      </c>
      <c r="M12" s="3"/>
      <c r="N12" s="1"/>
    </row>
    <row r="13" spans="1:17" x14ac:dyDescent="0.2">
      <c r="A13" s="1" t="s">
        <v>12</v>
      </c>
      <c r="B13" s="1" t="s">
        <v>1</v>
      </c>
      <c r="C13">
        <v>2000</v>
      </c>
      <c r="D13">
        <f>C13</f>
        <v>2000</v>
      </c>
      <c r="E13">
        <f>D13</f>
        <v>2000</v>
      </c>
      <c r="H13" t="s">
        <v>8</v>
      </c>
      <c r="J13">
        <f>2*10000000+((MIN(20000,E12)-10000)+(MIN(20000,D12)-10000))*(500+8000)</f>
        <v>105000000</v>
      </c>
      <c r="L13">
        <f>(E12-10000)*(E13+8000)+(D12-10000)*(D13+8000)</f>
        <v>100000000</v>
      </c>
      <c r="M13" s="3"/>
      <c r="N13" s="1"/>
    </row>
    <row r="14" spans="1:17" x14ac:dyDescent="0.2">
      <c r="A14" s="1"/>
      <c r="B14" s="1" t="s">
        <v>2</v>
      </c>
      <c r="D14">
        <v>0.8</v>
      </c>
      <c r="E14">
        <v>0.2</v>
      </c>
      <c r="F14">
        <f>D14*E14*0.5</f>
        <v>8.0000000000000016E-2</v>
      </c>
      <c r="H14" t="s">
        <v>9</v>
      </c>
      <c r="J14" s="2">
        <f>J12-J13</f>
        <v>45000000</v>
      </c>
      <c r="K14" s="2"/>
      <c r="L14" s="2">
        <f>L12-L13</f>
        <v>50000000</v>
      </c>
      <c r="M14" s="3"/>
      <c r="N14" s="1" t="s">
        <v>12</v>
      </c>
      <c r="O14">
        <f>J14*F14</f>
        <v>3600000.0000000009</v>
      </c>
      <c r="Q14">
        <f>L14*F14</f>
        <v>4000000.0000000009</v>
      </c>
    </row>
    <row r="15" spans="1:17" x14ac:dyDescent="0.2">
      <c r="A15" s="1"/>
      <c r="B15" s="1"/>
      <c r="M15" s="3"/>
      <c r="N15" s="1"/>
    </row>
    <row r="16" spans="1:17" x14ac:dyDescent="0.2">
      <c r="A16" s="1"/>
      <c r="B16" s="1" t="s">
        <v>0</v>
      </c>
      <c r="C16">
        <v>10000</v>
      </c>
      <c r="D16">
        <f>C16*1.5</f>
        <v>15000</v>
      </c>
      <c r="E16">
        <f>D16</f>
        <v>15000</v>
      </c>
      <c r="H16" t="s">
        <v>7</v>
      </c>
      <c r="J16">
        <f>((MIN(E16,20000)-10000)+(MIN(D16,20000)-10000))*15000</f>
        <v>150000000</v>
      </c>
      <c r="L16">
        <f>((E16-10000)+(D16-10000))*15000</f>
        <v>150000000</v>
      </c>
      <c r="M16" s="3"/>
      <c r="N16" s="1"/>
    </row>
    <row r="17" spans="1:17" x14ac:dyDescent="0.2">
      <c r="A17" s="1" t="s">
        <v>13</v>
      </c>
      <c r="B17" s="1" t="s">
        <v>1</v>
      </c>
      <c r="C17">
        <v>2000</v>
      </c>
      <c r="D17">
        <f>C17</f>
        <v>2000</v>
      </c>
      <c r="E17">
        <f>D17*1.2</f>
        <v>2400</v>
      </c>
      <c r="H17" t="s">
        <v>8</v>
      </c>
      <c r="J17">
        <f>2*10000000+((MIN(20000,E16)-10000)+(MIN(20000,D16)-10000))*(500+8000)</f>
        <v>105000000</v>
      </c>
      <c r="L17">
        <f>(E16-10000)*(E17+8000)+(D16-10000)*(D17+8000)</f>
        <v>102000000</v>
      </c>
      <c r="M17" s="3"/>
      <c r="N17" s="1"/>
    </row>
    <row r="18" spans="1:17" x14ac:dyDescent="0.2">
      <c r="A18" s="1"/>
      <c r="B18" s="1" t="s">
        <v>2</v>
      </c>
      <c r="D18">
        <v>0.8</v>
      </c>
      <c r="E18">
        <v>0.2</v>
      </c>
      <c r="F18">
        <f>D18*E18*0.5</f>
        <v>8.0000000000000016E-2</v>
      </c>
      <c r="H18" t="s">
        <v>9</v>
      </c>
      <c r="J18" s="2">
        <f>J16-J17</f>
        <v>45000000</v>
      </c>
      <c r="K18" s="2"/>
      <c r="L18" s="2">
        <f>L16-L17</f>
        <v>48000000</v>
      </c>
      <c r="M18" s="3"/>
      <c r="N18" s="1" t="s">
        <v>13</v>
      </c>
      <c r="O18">
        <f>J18*F18</f>
        <v>3600000.0000000009</v>
      </c>
      <c r="Q18">
        <f>L18*F18</f>
        <v>3840000.0000000009</v>
      </c>
    </row>
    <row r="19" spans="1:17" x14ac:dyDescent="0.2">
      <c r="A19" s="1"/>
      <c r="B19" s="1"/>
      <c r="M19" s="3"/>
      <c r="N19" s="1"/>
    </row>
    <row r="20" spans="1:17" x14ac:dyDescent="0.2">
      <c r="A20" s="1"/>
      <c r="B20" s="1" t="s">
        <v>0</v>
      </c>
      <c r="C20">
        <v>10000</v>
      </c>
      <c r="D20">
        <f>C20</f>
        <v>10000</v>
      </c>
      <c r="E20">
        <f>D20*1.5</f>
        <v>15000</v>
      </c>
      <c r="H20" t="s">
        <v>7</v>
      </c>
      <c r="J20">
        <f>((MIN(E20,20000)-10000)+(MIN(D20,20000)-10000))*15000</f>
        <v>75000000</v>
      </c>
      <c r="L20">
        <f>((E20-10000)+(D20-10000))*15000</f>
        <v>75000000</v>
      </c>
      <c r="M20" s="3"/>
      <c r="N20" s="1"/>
    </row>
    <row r="21" spans="1:17" x14ac:dyDescent="0.2">
      <c r="A21" s="1" t="s">
        <v>14</v>
      </c>
      <c r="B21" s="1" t="s">
        <v>1</v>
      </c>
      <c r="C21">
        <v>2000</v>
      </c>
      <c r="D21">
        <f>C21</f>
        <v>2000</v>
      </c>
      <c r="E21">
        <f>D21</f>
        <v>2000</v>
      </c>
      <c r="H21" t="s">
        <v>8</v>
      </c>
      <c r="J21">
        <f>2*10000000+((MIN(20000,E20)-10000)+(MIN(20000,D20)-10000))*(500+8000)</f>
        <v>62500000</v>
      </c>
      <c r="L21">
        <f>(E20-10000)*(E21+8000)+(D20-10000)*(D21+8000)</f>
        <v>50000000</v>
      </c>
      <c r="M21" s="3"/>
      <c r="N21" s="1"/>
    </row>
    <row r="22" spans="1:17" x14ac:dyDescent="0.2">
      <c r="A22" s="1"/>
      <c r="B22" s="1" t="s">
        <v>2</v>
      </c>
      <c r="D22">
        <v>0.2</v>
      </c>
      <c r="E22">
        <v>0.8</v>
      </c>
      <c r="F22">
        <f>D22*E22*0.5</f>
        <v>8.0000000000000016E-2</v>
      </c>
      <c r="H22" t="s">
        <v>9</v>
      </c>
      <c r="J22" s="2">
        <f>J20-J21</f>
        <v>12500000</v>
      </c>
      <c r="K22" s="2"/>
      <c r="L22" s="2">
        <f>L20-L21</f>
        <v>25000000</v>
      </c>
      <c r="M22" s="3"/>
      <c r="N22" s="1" t="s">
        <v>14</v>
      </c>
      <c r="O22">
        <f>J22*F22</f>
        <v>1000000.0000000002</v>
      </c>
      <c r="Q22">
        <f>L22*F22</f>
        <v>2000000.0000000005</v>
      </c>
    </row>
    <row r="23" spans="1:17" x14ac:dyDescent="0.2">
      <c r="A23" s="1"/>
      <c r="B23" s="1"/>
      <c r="M23" s="3"/>
      <c r="N23" s="1"/>
    </row>
    <row r="24" spans="1:17" x14ac:dyDescent="0.2">
      <c r="A24" s="1"/>
      <c r="B24" s="1" t="s">
        <v>0</v>
      </c>
      <c r="C24">
        <v>10000</v>
      </c>
      <c r="D24">
        <f>C24</f>
        <v>10000</v>
      </c>
      <c r="E24">
        <f>D24*1.5</f>
        <v>15000</v>
      </c>
      <c r="H24" t="s">
        <v>7</v>
      </c>
      <c r="J24">
        <f>((MIN(E24,20000)-10000)+(MIN(D24,20000)-10000))*15000</f>
        <v>75000000</v>
      </c>
      <c r="L24">
        <f>((E24-10000)+(D24-10000))*15000</f>
        <v>75000000</v>
      </c>
      <c r="M24" s="3"/>
      <c r="N24" s="1"/>
    </row>
    <row r="25" spans="1:17" x14ac:dyDescent="0.2">
      <c r="A25" s="1" t="s">
        <v>15</v>
      </c>
      <c r="B25" s="1" t="s">
        <v>1</v>
      </c>
      <c r="C25">
        <v>2000</v>
      </c>
      <c r="D25">
        <f>C25</f>
        <v>2000</v>
      </c>
      <c r="E25">
        <f>D25*1.2</f>
        <v>2400</v>
      </c>
      <c r="H25" t="s">
        <v>8</v>
      </c>
      <c r="J25">
        <f>2*10000000+((MIN(20000,E24)-10000)+(MIN(20000,D24)-10000))*(500+8000)</f>
        <v>62500000</v>
      </c>
      <c r="L25">
        <f>(E24-10000)*(E25+8000)+(D24-10000)*(D25+8000)</f>
        <v>52000000</v>
      </c>
      <c r="M25" s="3"/>
      <c r="N25" s="1"/>
    </row>
    <row r="26" spans="1:17" x14ac:dyDescent="0.2">
      <c r="A26" s="1"/>
      <c r="B26" s="1" t="s">
        <v>2</v>
      </c>
      <c r="D26">
        <v>0.2</v>
      </c>
      <c r="E26">
        <v>0.8</v>
      </c>
      <c r="F26">
        <f>D26*E26*0.5</f>
        <v>8.0000000000000016E-2</v>
      </c>
      <c r="H26" t="s">
        <v>9</v>
      </c>
      <c r="J26" s="2">
        <f>J24-J25</f>
        <v>12500000</v>
      </c>
      <c r="K26" s="2"/>
      <c r="L26" s="2">
        <f>L24-L25</f>
        <v>23000000</v>
      </c>
      <c r="M26" s="3"/>
      <c r="N26" s="1" t="s">
        <v>15</v>
      </c>
      <c r="O26">
        <f>J26*F26</f>
        <v>1000000.0000000002</v>
      </c>
      <c r="Q26">
        <f>L26*F26</f>
        <v>1840000.0000000005</v>
      </c>
    </row>
    <row r="27" spans="1:17" x14ac:dyDescent="0.2">
      <c r="A27" s="1"/>
      <c r="B27" s="1"/>
      <c r="M27" s="3"/>
      <c r="N27" s="1"/>
    </row>
    <row r="28" spans="1:17" x14ac:dyDescent="0.2">
      <c r="A28" s="1"/>
      <c r="B28" s="1" t="s">
        <v>0</v>
      </c>
      <c r="C28">
        <v>10000</v>
      </c>
      <c r="D28">
        <f>C28</f>
        <v>10000</v>
      </c>
      <c r="E28">
        <f>D28</f>
        <v>10000</v>
      </c>
      <c r="H28" t="s">
        <v>7</v>
      </c>
      <c r="J28">
        <f>((MIN(E28,20000)-10000)+(MIN(D28,20000)-10000))*15000</f>
        <v>0</v>
      </c>
      <c r="L28">
        <f>((E28-10000)+(D28-10000))*15000</f>
        <v>0</v>
      </c>
      <c r="M28" s="3"/>
      <c r="N28" s="1"/>
    </row>
    <row r="29" spans="1:17" x14ac:dyDescent="0.2">
      <c r="A29" s="1" t="s">
        <v>16</v>
      </c>
      <c r="B29" s="1" t="s">
        <v>1</v>
      </c>
      <c r="C29">
        <v>2000</v>
      </c>
      <c r="D29">
        <f>C29</f>
        <v>2000</v>
      </c>
      <c r="E29">
        <f>D29</f>
        <v>2000</v>
      </c>
      <c r="H29" t="s">
        <v>8</v>
      </c>
      <c r="J29">
        <f>2*10000000+((MIN(20000,E28)-10000)+(MIN(20000,D28)-10000))*(500+8000)</f>
        <v>20000000</v>
      </c>
      <c r="L29">
        <f>(E28-10000)*(E29+8000)+(D28-10000)*(D29+8000)</f>
        <v>0</v>
      </c>
      <c r="M29" s="3"/>
      <c r="N29" s="1"/>
    </row>
    <row r="30" spans="1:17" x14ac:dyDescent="0.2">
      <c r="A30" s="1"/>
      <c r="B30" s="1" t="s">
        <v>2</v>
      </c>
      <c r="D30">
        <v>0.2</v>
      </c>
      <c r="E30">
        <v>0.2</v>
      </c>
      <c r="F30">
        <f>D30*E30*0.5</f>
        <v>2.0000000000000004E-2</v>
      </c>
      <c r="H30" t="s">
        <v>9</v>
      </c>
      <c r="J30" s="2">
        <f>J28-J29</f>
        <v>-20000000</v>
      </c>
      <c r="K30" s="2"/>
      <c r="L30" s="2">
        <f>L28-L29</f>
        <v>0</v>
      </c>
      <c r="M30" s="3"/>
      <c r="N30" s="1" t="s">
        <v>16</v>
      </c>
      <c r="O30">
        <f>J30*F30</f>
        <v>-400000.00000000006</v>
      </c>
      <c r="Q30">
        <f>L30*F30</f>
        <v>0</v>
      </c>
    </row>
    <row r="31" spans="1:17" x14ac:dyDescent="0.2">
      <c r="A31" s="1"/>
      <c r="B31" s="1"/>
      <c r="M31" s="3"/>
      <c r="N31" s="1"/>
    </row>
    <row r="32" spans="1:17" x14ac:dyDescent="0.2">
      <c r="A32" s="1"/>
      <c r="B32" s="1" t="s">
        <v>0</v>
      </c>
      <c r="C32">
        <v>10000</v>
      </c>
      <c r="D32">
        <f>C32</f>
        <v>10000</v>
      </c>
      <c r="E32">
        <f>D32</f>
        <v>10000</v>
      </c>
      <c r="H32" t="s">
        <v>7</v>
      </c>
      <c r="J32">
        <f>((MIN(E32,20000)-10000)+(MIN(D32,20000)-10000))*15000</f>
        <v>0</v>
      </c>
      <c r="L32">
        <f>((E32-10000)+(D32-10000))*15000</f>
        <v>0</v>
      </c>
      <c r="M32" s="3"/>
      <c r="N32" s="1"/>
    </row>
    <row r="33" spans="1:17" x14ac:dyDescent="0.2">
      <c r="A33" s="1" t="s">
        <v>17</v>
      </c>
      <c r="B33" s="1" t="s">
        <v>1</v>
      </c>
      <c r="C33">
        <v>2000</v>
      </c>
      <c r="D33">
        <f>C33</f>
        <v>2000</v>
      </c>
      <c r="E33">
        <f>D33*1.2</f>
        <v>2400</v>
      </c>
      <c r="H33" t="s">
        <v>8</v>
      </c>
      <c r="J33">
        <f>2*10000000+((MIN(20000,E32)-10000)+(MIN(20000,D32)-10000))*(500+8000)</f>
        <v>20000000</v>
      </c>
      <c r="L33">
        <f>(E32-10000)*(E33+8000)+(D32-10000)*(D33+8000)</f>
        <v>0</v>
      </c>
      <c r="M33" s="3"/>
      <c r="N33" s="1"/>
    </row>
    <row r="34" spans="1:17" x14ac:dyDescent="0.2">
      <c r="A34" s="1"/>
      <c r="B34" s="1" t="s">
        <v>2</v>
      </c>
      <c r="D34">
        <v>0.2</v>
      </c>
      <c r="E34">
        <v>0.2</v>
      </c>
      <c r="F34">
        <f>D34*E34*0.5</f>
        <v>2.0000000000000004E-2</v>
      </c>
      <c r="H34" t="s">
        <v>9</v>
      </c>
      <c r="J34" s="2">
        <f>J32-J33</f>
        <v>-20000000</v>
      </c>
      <c r="K34" s="2"/>
      <c r="L34" s="2">
        <f>L32-L33</f>
        <v>0</v>
      </c>
      <c r="M34" s="3"/>
      <c r="N34" s="1" t="s">
        <v>17</v>
      </c>
      <c r="O34">
        <f>J34*F34</f>
        <v>-400000.00000000006</v>
      </c>
      <c r="Q34">
        <f>L34*F34</f>
        <v>0</v>
      </c>
    </row>
    <row r="37" spans="1:17" x14ac:dyDescent="0.2">
      <c r="O37" s="2">
        <f>SUM(O6:O34)</f>
        <v>58000000.000000007</v>
      </c>
      <c r="P37" s="2" t="s">
        <v>20</v>
      </c>
      <c r="Q37" s="2">
        <f>SUM(Q6:Q34)</f>
        <v>66080000.000000007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D07D-84A5-BE41-BB50-EDE8C714EA22}">
  <dimension ref="A3:L19"/>
  <sheetViews>
    <sheetView tabSelected="1" workbookViewId="0">
      <selection activeCell="J5" sqref="J5"/>
    </sheetView>
  </sheetViews>
  <sheetFormatPr baseColWidth="10" defaultRowHeight="16" x14ac:dyDescent="0.2"/>
  <cols>
    <col min="8" max="9" width="32.33203125" customWidth="1"/>
  </cols>
  <sheetData>
    <row r="3" spans="1:12" x14ac:dyDescent="0.2">
      <c r="D3" t="s">
        <v>25</v>
      </c>
      <c r="E3" t="s">
        <v>26</v>
      </c>
      <c r="F3" t="s">
        <v>24</v>
      </c>
      <c r="J3" t="s">
        <v>23</v>
      </c>
      <c r="L3" t="s">
        <v>22</v>
      </c>
    </row>
    <row r="5" spans="1:12" x14ac:dyDescent="0.2">
      <c r="A5" t="s">
        <v>10</v>
      </c>
      <c r="C5" t="s">
        <v>0</v>
      </c>
      <c r="D5">
        <v>135</v>
      </c>
      <c r="E5">
        <f>D5*0.9</f>
        <v>121.5</v>
      </c>
      <c r="H5" t="s">
        <v>27</v>
      </c>
      <c r="J5">
        <f>D5*0.05+(E5*0.05/(1+$D$18))</f>
        <v>11.8125</v>
      </c>
      <c r="L5">
        <f>10+(D5*0.01)+(E5*0.01/(1+$D$18))</f>
        <v>12.362500000000001</v>
      </c>
    </row>
    <row r="6" spans="1:12" x14ac:dyDescent="0.2">
      <c r="C6" t="s">
        <v>2</v>
      </c>
      <c r="D6">
        <v>0.25</v>
      </c>
      <c r="E6">
        <v>0.5</v>
      </c>
      <c r="F6">
        <f>D6*E6</f>
        <v>0.125</v>
      </c>
      <c r="H6" t="s">
        <v>28</v>
      </c>
      <c r="J6" s="2">
        <f>J5*F6</f>
        <v>1.4765625</v>
      </c>
      <c r="K6" s="2"/>
      <c r="L6" s="2">
        <f>L5*F6</f>
        <v>1.5453125000000001</v>
      </c>
    </row>
    <row r="8" spans="1:12" x14ac:dyDescent="0.2">
      <c r="A8" t="s">
        <v>11</v>
      </c>
      <c r="C8" t="s">
        <v>0</v>
      </c>
      <c r="D8">
        <v>135</v>
      </c>
      <c r="E8">
        <f>D8*1</f>
        <v>135</v>
      </c>
      <c r="H8" t="s">
        <v>27</v>
      </c>
      <c r="J8">
        <f>D8*0.05+(E8*0.05/(1+$D$18))</f>
        <v>12.375</v>
      </c>
      <c r="L8">
        <f>10+(D8*0.01)+(E8*0.01/(1+$D$18))</f>
        <v>12.475</v>
      </c>
    </row>
    <row r="9" spans="1:12" x14ac:dyDescent="0.2">
      <c r="C9" t="s">
        <v>2</v>
      </c>
      <c r="D9">
        <v>0.25</v>
      </c>
      <c r="E9">
        <v>0.5</v>
      </c>
      <c r="F9">
        <f>D9*E9</f>
        <v>0.125</v>
      </c>
      <c r="H9" t="s">
        <v>28</v>
      </c>
      <c r="J9" s="2">
        <f>J8*F9</f>
        <v>1.546875</v>
      </c>
      <c r="K9" s="2"/>
      <c r="L9" s="2">
        <f>L8*F9</f>
        <v>1.559375</v>
      </c>
    </row>
    <row r="11" spans="1:12" x14ac:dyDescent="0.2">
      <c r="A11" t="s">
        <v>12</v>
      </c>
      <c r="C11" t="s">
        <v>0</v>
      </c>
      <c r="D11">
        <v>150</v>
      </c>
      <c r="E11">
        <f>D11*0.9</f>
        <v>135</v>
      </c>
      <c r="H11" t="s">
        <v>27</v>
      </c>
      <c r="J11">
        <f>D11*0.05+(E11*0.05/(1+$D$18))</f>
        <v>13.125</v>
      </c>
      <c r="L11">
        <f>10+(D11*0.01)+(E11*0.01/(1+$D$18))</f>
        <v>12.625</v>
      </c>
    </row>
    <row r="12" spans="1:12" x14ac:dyDescent="0.2">
      <c r="C12" t="s">
        <v>2</v>
      </c>
      <c r="D12">
        <v>0.75</v>
      </c>
      <c r="E12">
        <v>0.5</v>
      </c>
      <c r="F12">
        <f>D12*E12</f>
        <v>0.375</v>
      </c>
      <c r="H12" t="s">
        <v>28</v>
      </c>
      <c r="J12" s="2">
        <f>J11*F12</f>
        <v>4.921875</v>
      </c>
      <c r="K12" s="2"/>
      <c r="L12" s="2">
        <f>L11*F12</f>
        <v>4.734375</v>
      </c>
    </row>
    <row r="14" spans="1:12" x14ac:dyDescent="0.2">
      <c r="A14" t="s">
        <v>13</v>
      </c>
      <c r="C14" t="s">
        <v>0</v>
      </c>
      <c r="D14">
        <v>150</v>
      </c>
      <c r="E14">
        <f>D14*1</f>
        <v>150</v>
      </c>
      <c r="H14" t="s">
        <v>27</v>
      </c>
      <c r="J14">
        <f>D14*0.05+(E14*0.05/(1+$D$18))</f>
        <v>13.75</v>
      </c>
      <c r="L14">
        <f>10+(D14*0.01)+(E14*0.01/(1+$D$18))</f>
        <v>12.75</v>
      </c>
    </row>
    <row r="15" spans="1:12" x14ac:dyDescent="0.2">
      <c r="C15" t="s">
        <v>2</v>
      </c>
      <c r="D15">
        <v>0.75</v>
      </c>
      <c r="E15">
        <v>0.5</v>
      </c>
      <c r="F15">
        <f>D15*E15</f>
        <v>0.375</v>
      </c>
      <c r="H15" t="s">
        <v>28</v>
      </c>
      <c r="J15" s="2">
        <f>J14*F15</f>
        <v>5.15625</v>
      </c>
      <c r="K15" s="2"/>
      <c r="L15" s="2">
        <f>L14*F15</f>
        <v>4.78125</v>
      </c>
    </row>
    <row r="17" spans="3:12" x14ac:dyDescent="0.2">
      <c r="H17" t="s">
        <v>33</v>
      </c>
      <c r="I17" t="s">
        <v>30</v>
      </c>
      <c r="J17">
        <f>SUM(J6,J9,J12,J15)</f>
        <v>13.1015625</v>
      </c>
      <c r="K17" t="s">
        <v>31</v>
      </c>
      <c r="L17">
        <f>SUM(L6,L9,L12,L15)</f>
        <v>12.620312500000001</v>
      </c>
    </row>
    <row r="18" spans="3:12" x14ac:dyDescent="0.2">
      <c r="C18" t="s">
        <v>29</v>
      </c>
      <c r="D18" s="4">
        <v>0.2</v>
      </c>
    </row>
    <row r="19" spans="3:12" x14ac:dyDescent="0.2">
      <c r="C1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1</vt:lpstr>
      <vt:lpstr>Answer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2022-10-09T23:30:35Z</dcterms:created>
  <dcterms:modified xsi:type="dcterms:W3CDTF">2022-10-10T02:24:52Z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2022-10-09T23:30:36Z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66220123-abb0-4ddd-8042-a25e981b7689</vt:lpwstr>
  </property>
  <property fmtid="{D5CDD505-2E9C-101B-9397-08002B2CF9AE}" pid="8" name="MSIP_Label_a73fd474-4f3c-44ed-88fb-5cc4bd2471bf_ContentBits">
    <vt:lpwstr>0</vt:lpwstr>
  </property>
</Properties>
</file>