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nshulreddy/Downloads/"/>
    </mc:Choice>
  </mc:AlternateContent>
  <xr:revisionPtr revIDLastSave="0" documentId="8_{C79C20B5-694F-0048-A620-0860BA4B5C8F}" xr6:coauthVersionLast="47" xr6:coauthVersionMax="47" xr10:uidLastSave="{00000000-0000-0000-0000-000000000000}"/>
  <bookViews>
    <workbookView xWindow="0" yWindow="0" windowWidth="28800" windowHeight="14760" xr2:uid="{00000000-000D-0000-FFFF-FFFF00000000}"/>
  </bookViews>
  <sheets>
    <sheet name="Sheet1" sheetId="1" r:id="rId1"/>
  </sheets>
  <definedNames>
    <definedName name="solver_adj" localSheetId="0" hidden="1">Sheet1!$B$23:$H$26,Sheet1!$B$31:$H$34</definedName>
    <definedName name="solver_cvg" localSheetId="0" hidden="1">0.000001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100</definedName>
    <definedName name="solver_lhs1" localSheetId="0" hidden="1">Sheet1!$B$27:$G$27</definedName>
    <definedName name="solver_lhs2" localSheetId="0" hidden="1">Sheet1!$B$35:$G$35</definedName>
    <definedName name="solver_lhs3" localSheetId="0" hidden="1">Sheet1!$H$23</definedName>
    <definedName name="solver_lhs4" localSheetId="0" hidden="1">Sheet1!$H$23:$H$26</definedName>
    <definedName name="solver_lhs5" localSheetId="0" hidden="1">Sheet1!$H$31</definedName>
    <definedName name="solver_lhs6" localSheetId="0" hidden="1">Sheet1!$H$31:$H$34</definedName>
    <definedName name="solver_lhs7" localSheetId="0" hidden="1">Sheet1!$I$23:$I$26</definedName>
    <definedName name="solver_lhs8" localSheetId="0" hidden="1">Sheet1!$I$31:$I$34</definedName>
    <definedName name="solver_lhs9" localSheetId="0" hidden="1">Sheet1!$H$23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8</definedName>
    <definedName name="solver_nwt" localSheetId="0" hidden="1">1</definedName>
    <definedName name="solver_opt" localSheetId="0" hidden="1">Sheet1!$B$37</definedName>
    <definedName name="solver_pre" localSheetId="0" hidden="1">0.000001</definedName>
    <definedName name="solver_rbv" localSheetId="0" hidden="1">1</definedName>
    <definedName name="solver_rel1" localSheetId="0" hidden="1">2</definedName>
    <definedName name="solver_rel2" localSheetId="0" hidden="1">2</definedName>
    <definedName name="solver_rel3" localSheetId="0" hidden="1">2</definedName>
    <definedName name="solver_rel4" localSheetId="0" hidden="1">5</definedName>
    <definedName name="solver_rel5" localSheetId="0" hidden="1">2</definedName>
    <definedName name="solver_rel6" localSheetId="0" hidden="1">5</definedName>
    <definedName name="solver_rel7" localSheetId="0" hidden="1">3</definedName>
    <definedName name="solver_rel8" localSheetId="0" hidden="1">3</definedName>
    <definedName name="solver_rel9" localSheetId="0" hidden="1">2</definedName>
    <definedName name="solver_rhs1" localSheetId="0" hidden="1">0</definedName>
    <definedName name="solver_rhs2" localSheetId="0" hidden="1">0</definedName>
    <definedName name="solver_rhs3" localSheetId="0" hidden="1">1</definedName>
    <definedName name="solver_rhs4" localSheetId="0" hidden="1">"binary"</definedName>
    <definedName name="solver_rhs5" localSheetId="0" hidden="1">1</definedName>
    <definedName name="solver_rhs6" localSheetId="0" hidden="1">"binary"</definedName>
    <definedName name="solver_rhs7" localSheetId="0" hidden="1">0</definedName>
    <definedName name="solver_rhs8" localSheetId="0" hidden="1">0</definedName>
    <definedName name="solver_rhs9" localSheetId="0" hidden="1">1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100</definedName>
    <definedName name="solver_tol" localSheetId="0" hidden="1">0.000001</definedName>
    <definedName name="solver_typ" localSheetId="0" hidden="1">2</definedName>
    <definedName name="solver_val" localSheetId="0" hidden="1">0</definedName>
    <definedName name="solver_ver" localSheetId="0" hidden="1">2</definedName>
  </definedName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7" i="1" l="1"/>
  <c r="D27" i="1"/>
  <c r="E27" i="1"/>
  <c r="F27" i="1"/>
  <c r="G27" i="1"/>
  <c r="B27" i="1"/>
  <c r="I23" i="1" l="1"/>
  <c r="H11" i="1"/>
  <c r="G19" i="1" l="1"/>
  <c r="G18" i="1"/>
  <c r="G17" i="1"/>
  <c r="G16" i="1"/>
  <c r="F19" i="1"/>
  <c r="F18" i="1"/>
  <c r="F17" i="1"/>
  <c r="F16" i="1"/>
  <c r="E19" i="1"/>
  <c r="E18" i="1"/>
  <c r="E17" i="1"/>
  <c r="E16" i="1"/>
  <c r="D19" i="1"/>
  <c r="D18" i="1"/>
  <c r="D17" i="1"/>
  <c r="D16" i="1"/>
  <c r="C19" i="1"/>
  <c r="C18" i="1"/>
  <c r="C17" i="1"/>
  <c r="C16" i="1"/>
  <c r="B19" i="1"/>
  <c r="B18" i="1"/>
  <c r="B17" i="1"/>
  <c r="B16" i="1"/>
  <c r="B37" i="1" s="1"/>
  <c r="H12" i="1"/>
  <c r="I32" i="1"/>
  <c r="I33" i="1"/>
  <c r="I34" i="1"/>
  <c r="I31" i="1"/>
  <c r="C35" i="1"/>
  <c r="D35" i="1"/>
  <c r="E35" i="1"/>
  <c r="F35" i="1"/>
  <c r="G35" i="1"/>
  <c r="B35" i="1"/>
  <c r="I24" i="1"/>
  <c r="I25" i="1"/>
  <c r="I26" i="1"/>
</calcChain>
</file>

<file path=xl/sharedStrings.xml><?xml version="1.0" encoding="utf-8"?>
<sst xmlns="http://schemas.openxmlformats.org/spreadsheetml/2006/main" count="66" uniqueCount="27">
  <si>
    <t>Regional Demand by Product</t>
  </si>
  <si>
    <t>Zone</t>
  </si>
  <si>
    <t>Plant Costs and Capacity</t>
  </si>
  <si>
    <t xml:space="preserve">Plant </t>
  </si>
  <si>
    <t>Fixed Cost</t>
  </si>
  <si>
    <t>Chicago</t>
  </si>
  <si>
    <t>Princeton, NJ</t>
  </si>
  <si>
    <t>Atlanta</t>
  </si>
  <si>
    <t>LA</t>
  </si>
  <si>
    <t>Capacity</t>
  </si>
  <si>
    <t>Transportation Costs</t>
  </si>
  <si>
    <t>Fixed</t>
  </si>
  <si>
    <t>Demand</t>
  </si>
  <si>
    <t>Wipes</t>
  </si>
  <si>
    <t>Ointment</t>
  </si>
  <si>
    <t>Total</t>
  </si>
  <si>
    <t>Northwest</t>
  </si>
  <si>
    <t>Wipes Variables</t>
  </si>
  <si>
    <t>Ointment Variables</t>
  </si>
  <si>
    <t>Total Cost</t>
  </si>
  <si>
    <t>Variable Cost/Unit</t>
  </si>
  <si>
    <t>Southwest</t>
  </si>
  <si>
    <t>Upper Midwest</t>
  </si>
  <si>
    <t>Lower Midwest</t>
  </si>
  <si>
    <t>Northeast</t>
  </si>
  <si>
    <t>Southeast</t>
  </si>
  <si>
    <t>Transport Cost Multiplier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</si>
</sst>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8">
    <xf numFmtId="0" fontId="0" fillId="0" borderId="0" xfId="0"/>
    <xf numFmtId="0" fontId="0" fillId="2" borderId="1" xfId="0" applyFill="1" applyBorder="1"/>
    <xf numFmtId="0" fontId="0" fillId="2" borderId="1" xfId="0" applyFill="1" applyBorder="1" applyAlignment="1">
      <alignment wrapText="1"/>
    </xf>
    <xf numFmtId="164" fontId="0" fillId="0" borderId="1" xfId="1" applyNumberFormat="1" applyFont="1" applyFill="1" applyBorder="1"/>
    <xf numFmtId="0" fontId="3" fillId="0" borderId="0" xfId="0" applyFont="1" applyFill="1" applyAlignment="1"/>
    <xf numFmtId="0" fontId="2" fillId="0" borderId="0" xfId="0" applyFont="1" applyFill="1"/>
    <xf numFmtId="0" fontId="0" fillId="0" borderId="0" xfId="0" applyFill="1"/>
    <xf numFmtId="0" fontId="2" fillId="0" borderId="1" xfId="0" applyFont="1" applyFill="1" applyBorder="1" applyAlignment="1">
      <alignment wrapText="1"/>
    </xf>
    <xf numFmtId="0" fontId="0" fillId="0" borderId="1" xfId="0" applyFill="1" applyBorder="1"/>
    <xf numFmtId="3" fontId="0" fillId="0" borderId="1" xfId="0" applyNumberFormat="1" applyFill="1" applyBorder="1"/>
    <xf numFmtId="0" fontId="2" fillId="0" borderId="1" xfId="0" applyFont="1" applyFill="1" applyBorder="1"/>
    <xf numFmtId="43" fontId="0" fillId="0" borderId="1" xfId="1" applyFont="1" applyFill="1" applyBorder="1"/>
    <xf numFmtId="0" fontId="0" fillId="0" borderId="0" xfId="0" applyFill="1" applyBorder="1"/>
    <xf numFmtId="0" fontId="3" fillId="0" borderId="0" xfId="0" applyFont="1" applyFill="1"/>
    <xf numFmtId="43" fontId="0" fillId="0" borderId="0" xfId="1" applyFont="1" applyFill="1"/>
    <xf numFmtId="0" fontId="3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171450</xdr:colOff>
      <xdr:row>1</xdr:row>
      <xdr:rowOff>28575</xdr:rowOff>
    </xdr:from>
    <xdr:ext cx="3242426" cy="1986826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6991350" y="295275"/>
          <a:ext cx="3242426" cy="1986826"/>
        </a:xfrm>
        <a:prstGeom prst="rect">
          <a:avLst/>
        </a:prstGeom>
        <a:solidFill>
          <a:srgbClr val="FFFF00"/>
        </a:solidFill>
        <a:ln w="12700"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1100" b="1"/>
            <a:t>Question 1</a:t>
          </a:r>
          <a:endParaRPr lang="en-US" sz="1100" b="0"/>
        </a:p>
        <a:p>
          <a:r>
            <a:rPr lang="en-US" sz="1100" b="0"/>
            <a:t>Set</a:t>
          </a:r>
          <a:r>
            <a:rPr lang="en-US" sz="1100" b="0" baseline="0"/>
            <a:t> Cells H23 and H31 to be 1. Copy B11 to G11 to</a:t>
          </a:r>
        </a:p>
        <a:p>
          <a:r>
            <a:rPr lang="en-US" sz="1100" b="0" baseline="0"/>
            <a:t>B23 to G23. Copy B12 to G12 to B31 to G31. Total</a:t>
          </a:r>
        </a:p>
        <a:p>
          <a:r>
            <a:rPr lang="en-US" sz="1100" b="0" baseline="0"/>
            <a:t>cost is obtained in Cell B37.</a:t>
          </a:r>
        </a:p>
        <a:p>
          <a:r>
            <a:rPr lang="en-US" sz="1100" b="1" baseline="0"/>
            <a:t>Question 2</a:t>
          </a:r>
          <a:endParaRPr lang="en-US" sz="1100" b="0" baseline="0"/>
        </a:p>
        <a:p>
          <a:r>
            <a:rPr lang="en-US" sz="1100" b="0" baseline="0"/>
            <a:t>Use Data | Analysis | Solver to solve for the optimal</a:t>
          </a:r>
        </a:p>
        <a:p>
          <a:r>
            <a:rPr lang="en-US" sz="1100" b="0" baseline="0"/>
            <a:t>configuration. To change transportation costs,</a:t>
          </a:r>
        </a:p>
        <a:p>
          <a:r>
            <a:rPr lang="en-US" sz="1100" b="0" baseline="0"/>
            <a:t>change the multiplier in Cell I16.</a:t>
          </a:r>
        </a:p>
        <a:p>
          <a:r>
            <a:rPr lang="en-US" sz="1100" b="1" baseline="0"/>
            <a:t>Question 3</a:t>
          </a:r>
          <a:endParaRPr lang="en-US" sz="1100" b="0" baseline="0"/>
        </a:p>
        <a:p>
          <a:r>
            <a:rPr lang="en-US" sz="1100" b="0" baseline="0"/>
            <a:t>Delete the constraints in Solver setting Cells H23 and </a:t>
          </a:r>
        </a:p>
        <a:p>
          <a:r>
            <a:rPr lang="en-US" sz="1100" b="0" baseline="0"/>
            <a:t>H31 to 1 and resolve.</a:t>
          </a:r>
          <a:endParaRPr lang="en-US" sz="1100" b="1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7"/>
  <sheetViews>
    <sheetView tabSelected="1" topLeftCell="A15" workbookViewId="0">
      <selection activeCell="D7" sqref="D7"/>
    </sheetView>
  </sheetViews>
  <sheetFormatPr baseColWidth="10" defaultColWidth="8.83203125" defaultRowHeight="15" x14ac:dyDescent="0.2"/>
  <cols>
    <col min="1" max="1" width="13.33203125" customWidth="1"/>
    <col min="2" max="2" width="11.5" customWidth="1"/>
    <col min="3" max="3" width="11.1640625" customWidth="1"/>
    <col min="5" max="5" width="12.1640625" customWidth="1"/>
    <col min="6" max="6" width="10.33203125" customWidth="1"/>
    <col min="7" max="7" width="16.83203125" customWidth="1"/>
    <col min="8" max="8" width="9.1640625" bestFit="1" customWidth="1"/>
    <col min="9" max="9" width="10" customWidth="1"/>
  </cols>
  <sheetData>
    <row r="1" spans="1:9" ht="21" x14ac:dyDescent="0.25">
      <c r="A1" s="15" t="s">
        <v>2</v>
      </c>
      <c r="B1" s="15"/>
      <c r="C1" s="15"/>
      <c r="D1" s="15"/>
      <c r="E1" s="15"/>
      <c r="F1" s="15"/>
      <c r="G1" s="15"/>
      <c r="H1" s="15"/>
      <c r="I1" s="4"/>
    </row>
    <row r="2" spans="1:9" x14ac:dyDescent="0.2">
      <c r="A2" s="5"/>
      <c r="B2" s="17" t="s">
        <v>13</v>
      </c>
      <c r="C2" s="17"/>
      <c r="D2" s="17"/>
      <c r="E2" s="17" t="s">
        <v>14</v>
      </c>
      <c r="F2" s="17"/>
      <c r="G2" s="17"/>
      <c r="H2" s="6"/>
      <c r="I2" s="6"/>
    </row>
    <row r="3" spans="1:9" ht="33.75" customHeight="1" x14ac:dyDescent="0.2">
      <c r="A3" s="7" t="s">
        <v>3</v>
      </c>
      <c r="B3" s="7" t="s">
        <v>4</v>
      </c>
      <c r="C3" s="7" t="s">
        <v>20</v>
      </c>
      <c r="D3" s="7" t="s">
        <v>9</v>
      </c>
      <c r="E3" s="7" t="s">
        <v>4</v>
      </c>
      <c r="F3" s="7" t="s">
        <v>20</v>
      </c>
      <c r="G3" s="7" t="s">
        <v>9</v>
      </c>
      <c r="H3" s="6"/>
      <c r="I3" s="6"/>
    </row>
    <row r="4" spans="1:9" x14ac:dyDescent="0.2">
      <c r="A4" s="8" t="s">
        <v>5</v>
      </c>
      <c r="B4" s="9">
        <v>5000</v>
      </c>
      <c r="C4" s="8">
        <v>10</v>
      </c>
      <c r="D4" s="9">
        <v>5000</v>
      </c>
      <c r="E4" s="9">
        <v>1500</v>
      </c>
      <c r="F4" s="8">
        <v>20</v>
      </c>
      <c r="G4" s="9">
        <v>1000</v>
      </c>
      <c r="H4" s="6"/>
      <c r="I4" s="6"/>
    </row>
    <row r="5" spans="1:9" x14ac:dyDescent="0.2">
      <c r="A5" s="8" t="s">
        <v>6</v>
      </c>
      <c r="B5" s="9">
        <v>2200</v>
      </c>
      <c r="C5" s="8">
        <v>10</v>
      </c>
      <c r="D5" s="9">
        <v>2000</v>
      </c>
      <c r="E5" s="9">
        <v>1500</v>
      </c>
      <c r="F5" s="8">
        <v>20</v>
      </c>
      <c r="G5" s="9">
        <v>1000</v>
      </c>
      <c r="H5" s="6"/>
      <c r="I5" s="6"/>
    </row>
    <row r="6" spans="1:9" x14ac:dyDescent="0.2">
      <c r="A6" s="8" t="s">
        <v>7</v>
      </c>
      <c r="B6" s="9">
        <v>2200</v>
      </c>
      <c r="C6" s="8">
        <v>10</v>
      </c>
      <c r="D6" s="9">
        <v>2000</v>
      </c>
      <c r="E6" s="9">
        <v>1500</v>
      </c>
      <c r="F6" s="8">
        <v>20</v>
      </c>
      <c r="G6" s="9">
        <v>1000</v>
      </c>
      <c r="H6" s="6"/>
      <c r="I6" s="6"/>
    </row>
    <row r="7" spans="1:9" x14ac:dyDescent="0.2">
      <c r="A7" s="8" t="s">
        <v>8</v>
      </c>
      <c r="B7" s="9">
        <v>2200</v>
      </c>
      <c r="C7" s="8">
        <v>10</v>
      </c>
      <c r="D7" s="9">
        <v>2000</v>
      </c>
      <c r="E7" s="9">
        <v>1500</v>
      </c>
      <c r="F7" s="8">
        <v>20</v>
      </c>
      <c r="G7" s="9">
        <v>1000</v>
      </c>
      <c r="H7" s="6"/>
      <c r="I7" s="6"/>
    </row>
    <row r="8" spans="1:9" x14ac:dyDescent="0.2">
      <c r="A8" s="6"/>
      <c r="B8" s="6"/>
      <c r="C8" s="6"/>
      <c r="D8" s="6"/>
      <c r="E8" s="6"/>
      <c r="F8" s="6"/>
      <c r="G8" s="6"/>
      <c r="H8" s="6"/>
      <c r="I8" s="6"/>
    </row>
    <row r="9" spans="1:9" ht="21" x14ac:dyDescent="0.25">
      <c r="A9" s="16" t="s">
        <v>0</v>
      </c>
      <c r="B9" s="16"/>
      <c r="C9" s="16"/>
      <c r="D9" s="16"/>
      <c r="E9" s="16"/>
      <c r="F9" s="16"/>
      <c r="G9" s="16"/>
      <c r="H9" s="16"/>
      <c r="I9" s="6"/>
    </row>
    <row r="10" spans="1:9" ht="32" x14ac:dyDescent="0.2">
      <c r="A10" s="7" t="s">
        <v>1</v>
      </c>
      <c r="B10" s="7" t="s">
        <v>16</v>
      </c>
      <c r="C10" s="7" t="s">
        <v>21</v>
      </c>
      <c r="D10" s="7" t="s">
        <v>22</v>
      </c>
      <c r="E10" s="7" t="s">
        <v>23</v>
      </c>
      <c r="F10" s="7" t="s">
        <v>24</v>
      </c>
      <c r="G10" s="7" t="s">
        <v>25</v>
      </c>
      <c r="H10" s="10" t="s">
        <v>15</v>
      </c>
      <c r="I10" s="6"/>
    </row>
    <row r="11" spans="1:9" x14ac:dyDescent="0.2">
      <c r="A11" s="8" t="s">
        <v>13</v>
      </c>
      <c r="B11" s="8">
        <v>500</v>
      </c>
      <c r="C11" s="8">
        <v>700</v>
      </c>
      <c r="D11" s="8">
        <v>900</v>
      </c>
      <c r="E11" s="8">
        <v>800</v>
      </c>
      <c r="F11" s="9">
        <v>1000</v>
      </c>
      <c r="G11" s="8">
        <v>600</v>
      </c>
      <c r="H11" s="3">
        <f>SUM(B11:G11)</f>
        <v>4500</v>
      </c>
      <c r="I11" s="6"/>
    </row>
    <row r="12" spans="1:9" x14ac:dyDescent="0.2">
      <c r="A12" s="8" t="s">
        <v>14</v>
      </c>
      <c r="B12" s="8">
        <v>50</v>
      </c>
      <c r="C12" s="8">
        <v>90</v>
      </c>
      <c r="D12" s="8">
        <v>120</v>
      </c>
      <c r="E12" s="8">
        <v>65</v>
      </c>
      <c r="F12" s="8">
        <v>120</v>
      </c>
      <c r="G12" s="8">
        <v>70</v>
      </c>
      <c r="H12" s="3">
        <f>SUM(B12:G12)</f>
        <v>515</v>
      </c>
      <c r="I12" s="6"/>
    </row>
    <row r="13" spans="1:9" x14ac:dyDescent="0.2">
      <c r="A13" s="6"/>
      <c r="B13" s="6"/>
      <c r="C13" s="6"/>
      <c r="D13" s="6"/>
      <c r="E13" s="6"/>
      <c r="F13" s="6"/>
      <c r="G13" s="6"/>
      <c r="H13" s="6"/>
      <c r="I13" s="6"/>
    </row>
    <row r="14" spans="1:9" ht="21" x14ac:dyDescent="0.25">
      <c r="A14" s="15" t="s">
        <v>10</v>
      </c>
      <c r="B14" s="15"/>
      <c r="C14" s="15"/>
      <c r="D14" s="15"/>
      <c r="E14" s="15"/>
      <c r="F14" s="15"/>
      <c r="G14" s="15"/>
      <c r="H14" s="15"/>
      <c r="I14" s="6"/>
    </row>
    <row r="15" spans="1:9" ht="48" x14ac:dyDescent="0.2">
      <c r="A15" s="8"/>
      <c r="B15" s="7" t="s">
        <v>16</v>
      </c>
      <c r="C15" s="7" t="s">
        <v>21</v>
      </c>
      <c r="D15" s="7" t="s">
        <v>22</v>
      </c>
      <c r="E15" s="7" t="s">
        <v>23</v>
      </c>
      <c r="F15" s="7" t="s">
        <v>24</v>
      </c>
      <c r="G15" s="7" t="s">
        <v>25</v>
      </c>
      <c r="H15" s="6"/>
      <c r="I15" s="2" t="s">
        <v>26</v>
      </c>
    </row>
    <row r="16" spans="1:9" x14ac:dyDescent="0.2">
      <c r="A16" s="8" t="s">
        <v>5</v>
      </c>
      <c r="B16" s="11">
        <f>6.32*I16</f>
        <v>6.32</v>
      </c>
      <c r="C16" s="11">
        <f>6.32*I16</f>
        <v>6.32</v>
      </c>
      <c r="D16" s="11">
        <f>3.68*I16</f>
        <v>3.68</v>
      </c>
      <c r="E16" s="11">
        <f>4.04*I16</f>
        <v>4.04</v>
      </c>
      <c r="F16" s="11">
        <f>5.76*I16</f>
        <v>5.76</v>
      </c>
      <c r="G16" s="11">
        <f>5.96*I16</f>
        <v>5.96</v>
      </c>
      <c r="H16" s="6"/>
      <c r="I16" s="1">
        <v>1</v>
      </c>
    </row>
    <row r="17" spans="1:9" x14ac:dyDescent="0.2">
      <c r="A17" s="8" t="s">
        <v>6</v>
      </c>
      <c r="B17" s="11">
        <f>6.6*I16</f>
        <v>6.6</v>
      </c>
      <c r="C17" s="11">
        <f>6.6*I16</f>
        <v>6.6</v>
      </c>
      <c r="D17" s="11">
        <f>5.76*I16</f>
        <v>5.76</v>
      </c>
      <c r="E17" s="11">
        <f>5.92*I16</f>
        <v>5.92</v>
      </c>
      <c r="F17" s="11">
        <f>3.68*I16</f>
        <v>3.68</v>
      </c>
      <c r="G17" s="11">
        <f>4.08*I16</f>
        <v>4.08</v>
      </c>
      <c r="H17" s="6"/>
      <c r="I17" s="6"/>
    </row>
    <row r="18" spans="1:9" x14ac:dyDescent="0.2">
      <c r="A18" s="8" t="s">
        <v>7</v>
      </c>
      <c r="B18" s="11">
        <f>6.72*I16</f>
        <v>6.72</v>
      </c>
      <c r="C18" s="11">
        <f>6.48*I16</f>
        <v>6.48</v>
      </c>
      <c r="D18" s="11">
        <f>5.92*I16</f>
        <v>5.92</v>
      </c>
      <c r="E18" s="11">
        <f>4.08*I16</f>
        <v>4.08</v>
      </c>
      <c r="F18" s="11">
        <f>4.04*I16</f>
        <v>4.04</v>
      </c>
      <c r="G18" s="11">
        <f>3.64*I16</f>
        <v>3.64</v>
      </c>
      <c r="H18" s="6"/>
      <c r="I18" s="6"/>
    </row>
    <row r="19" spans="1:9" x14ac:dyDescent="0.2">
      <c r="A19" s="8" t="s">
        <v>8</v>
      </c>
      <c r="B19" s="11">
        <f>4.36*I16</f>
        <v>4.3600000000000003</v>
      </c>
      <c r="C19" s="11">
        <f>3.68*I16</f>
        <v>3.68</v>
      </c>
      <c r="D19" s="11">
        <f>6.32*I16</f>
        <v>6.32</v>
      </c>
      <c r="E19" s="11">
        <f>6.32*I16</f>
        <v>6.32</v>
      </c>
      <c r="F19" s="11">
        <f>6.72*I16</f>
        <v>6.72</v>
      </c>
      <c r="G19" s="11">
        <f>6.6*I16</f>
        <v>6.6</v>
      </c>
      <c r="H19" s="6"/>
      <c r="I19" s="6"/>
    </row>
    <row r="20" spans="1:9" x14ac:dyDescent="0.2">
      <c r="A20" s="6"/>
      <c r="B20" s="6"/>
      <c r="C20" s="6"/>
      <c r="D20" s="6"/>
      <c r="E20" s="6"/>
      <c r="F20" s="6"/>
      <c r="G20" s="6"/>
      <c r="H20" s="6"/>
      <c r="I20" s="6"/>
    </row>
    <row r="21" spans="1:9" ht="21" x14ac:dyDescent="0.25">
      <c r="A21" s="16" t="s">
        <v>17</v>
      </c>
      <c r="B21" s="16"/>
      <c r="C21" s="16"/>
      <c r="D21" s="16"/>
      <c r="E21" s="16"/>
      <c r="F21" s="16"/>
      <c r="G21" s="16"/>
      <c r="H21" s="16"/>
      <c r="I21" s="16"/>
    </row>
    <row r="22" spans="1:9" ht="32" x14ac:dyDescent="0.2">
      <c r="A22" s="8"/>
      <c r="B22" s="7" t="s">
        <v>16</v>
      </c>
      <c r="C22" s="7" t="s">
        <v>21</v>
      </c>
      <c r="D22" s="7" t="s">
        <v>22</v>
      </c>
      <c r="E22" s="7" t="s">
        <v>23</v>
      </c>
      <c r="F22" s="7" t="s">
        <v>24</v>
      </c>
      <c r="G22" s="7" t="s">
        <v>25</v>
      </c>
      <c r="H22" s="8" t="s">
        <v>11</v>
      </c>
      <c r="I22" s="8" t="s">
        <v>9</v>
      </c>
    </row>
    <row r="23" spans="1:9" x14ac:dyDescent="0.2">
      <c r="A23" s="8" t="s">
        <v>5</v>
      </c>
      <c r="B23" s="3">
        <v>0</v>
      </c>
      <c r="C23" s="3">
        <v>0</v>
      </c>
      <c r="D23" s="3">
        <v>900</v>
      </c>
      <c r="E23" s="3">
        <v>800</v>
      </c>
      <c r="F23" s="3">
        <v>0</v>
      </c>
      <c r="G23" s="3">
        <v>0</v>
      </c>
      <c r="H23" s="8">
        <v>1</v>
      </c>
      <c r="I23" s="3">
        <f>H23*D4-SUM(B23:G23)</f>
        <v>3300</v>
      </c>
    </row>
    <row r="24" spans="1:9" x14ac:dyDescent="0.2">
      <c r="A24" s="8" t="s">
        <v>6</v>
      </c>
      <c r="B24" s="3">
        <v>0</v>
      </c>
      <c r="C24" s="3">
        <v>0</v>
      </c>
      <c r="D24" s="3">
        <v>0</v>
      </c>
      <c r="E24" s="3">
        <v>0</v>
      </c>
      <c r="F24" s="3">
        <v>1000</v>
      </c>
      <c r="G24" s="3">
        <v>600</v>
      </c>
      <c r="H24" s="8">
        <v>1</v>
      </c>
      <c r="I24" s="3">
        <f>H24*D5-SUM(B24:G24)</f>
        <v>400</v>
      </c>
    </row>
    <row r="25" spans="1:9" x14ac:dyDescent="0.2">
      <c r="A25" s="8" t="s">
        <v>7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8">
        <v>0</v>
      </c>
      <c r="I25" s="3">
        <f>H25*D6-SUM(B25:G25)</f>
        <v>0</v>
      </c>
    </row>
    <row r="26" spans="1:9" x14ac:dyDescent="0.2">
      <c r="A26" s="8" t="s">
        <v>8</v>
      </c>
      <c r="B26" s="3">
        <v>500</v>
      </c>
      <c r="C26" s="3">
        <v>700</v>
      </c>
      <c r="D26" s="3">
        <v>0</v>
      </c>
      <c r="E26" s="3">
        <v>0</v>
      </c>
      <c r="F26" s="3">
        <v>0</v>
      </c>
      <c r="G26" s="3">
        <v>0</v>
      </c>
      <c r="H26" s="8">
        <v>1</v>
      </c>
      <c r="I26" s="3">
        <f>H26*D7-SUM(B26:G26)</f>
        <v>800</v>
      </c>
    </row>
    <row r="27" spans="1:9" x14ac:dyDescent="0.2">
      <c r="A27" s="8" t="s">
        <v>12</v>
      </c>
      <c r="B27" s="3">
        <f>B11-SUM(B23:B26)</f>
        <v>0</v>
      </c>
      <c r="C27" s="3">
        <f t="shared" ref="C27:G27" si="0">C11-SUM(C23:C26)</f>
        <v>0</v>
      </c>
      <c r="D27" s="3">
        <f t="shared" si="0"/>
        <v>0</v>
      </c>
      <c r="E27" s="3">
        <f t="shared" si="0"/>
        <v>0</v>
      </c>
      <c r="F27" s="3">
        <f t="shared" si="0"/>
        <v>0</v>
      </c>
      <c r="G27" s="3">
        <f t="shared" si="0"/>
        <v>0</v>
      </c>
      <c r="H27" s="6"/>
      <c r="I27" s="6"/>
    </row>
    <row r="28" spans="1:9" x14ac:dyDescent="0.2">
      <c r="A28" s="12"/>
      <c r="B28" s="12"/>
      <c r="C28" s="12"/>
      <c r="D28" s="12"/>
      <c r="E28" s="12"/>
      <c r="F28" s="12"/>
      <c r="G28" s="12"/>
      <c r="H28" s="6"/>
      <c r="I28" s="6"/>
    </row>
    <row r="29" spans="1:9" ht="21" x14ac:dyDescent="0.25">
      <c r="A29" s="16" t="s">
        <v>18</v>
      </c>
      <c r="B29" s="16"/>
      <c r="C29" s="16"/>
      <c r="D29" s="16"/>
      <c r="E29" s="16"/>
      <c r="F29" s="16"/>
      <c r="G29" s="16"/>
      <c r="H29" s="16"/>
      <c r="I29" s="16"/>
    </row>
    <row r="30" spans="1:9" ht="32" x14ac:dyDescent="0.2">
      <c r="A30" s="8"/>
      <c r="B30" s="7" t="s">
        <v>16</v>
      </c>
      <c r="C30" s="7" t="s">
        <v>21</v>
      </c>
      <c r="D30" s="7" t="s">
        <v>22</v>
      </c>
      <c r="E30" s="7" t="s">
        <v>23</v>
      </c>
      <c r="F30" s="7" t="s">
        <v>24</v>
      </c>
      <c r="G30" s="7" t="s">
        <v>25</v>
      </c>
      <c r="H30" s="8" t="s">
        <v>11</v>
      </c>
      <c r="I30" s="8" t="s">
        <v>9</v>
      </c>
    </row>
    <row r="31" spans="1:9" x14ac:dyDescent="0.2">
      <c r="A31" s="8" t="s">
        <v>5</v>
      </c>
      <c r="B31" s="3">
        <v>50</v>
      </c>
      <c r="C31" s="3">
        <v>90</v>
      </c>
      <c r="D31" s="3">
        <v>120</v>
      </c>
      <c r="E31" s="3">
        <v>65</v>
      </c>
      <c r="F31" s="3">
        <v>120</v>
      </c>
      <c r="G31" s="3">
        <v>70</v>
      </c>
      <c r="H31" s="8">
        <v>1</v>
      </c>
      <c r="I31" s="3">
        <f>H31*G4-SUM(B31:G31)</f>
        <v>485</v>
      </c>
    </row>
    <row r="32" spans="1:9" x14ac:dyDescent="0.2">
      <c r="A32" s="8" t="s">
        <v>6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8">
        <v>0</v>
      </c>
      <c r="I32" s="3">
        <f>H32*G5-SUM(B32:G32)</f>
        <v>0</v>
      </c>
    </row>
    <row r="33" spans="1:9" x14ac:dyDescent="0.2">
      <c r="A33" s="8" t="s">
        <v>7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8">
        <v>0</v>
      </c>
      <c r="I33" s="3">
        <f>H33*G6-SUM(B33:G33)</f>
        <v>0</v>
      </c>
    </row>
    <row r="34" spans="1:9" x14ac:dyDescent="0.2">
      <c r="A34" s="8" t="s">
        <v>8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8">
        <v>0</v>
      </c>
      <c r="I34" s="3">
        <f>H34*G7-SUM(B34:G34)</f>
        <v>0</v>
      </c>
    </row>
    <row r="35" spans="1:9" x14ac:dyDescent="0.2">
      <c r="A35" s="8" t="s">
        <v>12</v>
      </c>
      <c r="B35" s="3">
        <f t="shared" ref="B35:G35" si="1">B12-SUM(B31:B34)</f>
        <v>0</v>
      </c>
      <c r="C35" s="3">
        <f t="shared" si="1"/>
        <v>0</v>
      </c>
      <c r="D35" s="3">
        <f t="shared" si="1"/>
        <v>0</v>
      </c>
      <c r="E35" s="3">
        <f t="shared" si="1"/>
        <v>0</v>
      </c>
      <c r="F35" s="3">
        <f t="shared" si="1"/>
        <v>0</v>
      </c>
      <c r="G35" s="3">
        <f t="shared" si="1"/>
        <v>0</v>
      </c>
      <c r="H35" s="6"/>
      <c r="I35" s="6"/>
    </row>
    <row r="36" spans="1:9" x14ac:dyDescent="0.2">
      <c r="A36" s="6"/>
      <c r="B36" s="6"/>
      <c r="C36" s="6"/>
      <c r="D36" s="6"/>
      <c r="E36" s="6"/>
      <c r="F36" s="6"/>
      <c r="G36" s="6"/>
      <c r="H36" s="6"/>
      <c r="I36" s="6"/>
    </row>
    <row r="37" spans="1:9" ht="21" x14ac:dyDescent="0.25">
      <c r="A37" s="13" t="s">
        <v>19</v>
      </c>
      <c r="B37" s="14">
        <f>SUMPRODUCT(B23:G26,B16:G19)+SUMPRODUCT(B31:G34,B16:G19)+SUMPRODUCT(H23:H26,B4:B7)+SUMPRODUCT(E4:E7,H31:H34)</f>
        <v>31025.4</v>
      </c>
      <c r="C37" s="6"/>
      <c r="D37" s="6"/>
      <c r="E37" s="6"/>
      <c r="F37" s="6"/>
      <c r="G37" s="6"/>
      <c r="H37" s="6"/>
      <c r="I37" s="6"/>
    </row>
  </sheetData>
  <mergeCells count="7">
    <mergeCell ref="A1:H1"/>
    <mergeCell ref="A21:I21"/>
    <mergeCell ref="A29:I29"/>
    <mergeCell ref="B2:D2"/>
    <mergeCell ref="E2:G2"/>
    <mergeCell ref="A9:H9"/>
    <mergeCell ref="A14:H14"/>
  </mergeCells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Kellogg School of Management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Designing the Production Network at Cool Wipes</dc:title>
  <dc:subject>Supply Chain Management - 5th edition</dc:subject>
  <dc:creator>Sunil Chopra/Jay Mabe</dc:creator>
  <cp:lastModifiedBy>Microsoft Office User</cp:lastModifiedBy>
  <dcterms:created xsi:type="dcterms:W3CDTF">2011-02-18T21:34:38Z</dcterms:created>
  <dcterms:modified xsi:type="dcterms:W3CDTF">2022-09-28T20:00:58Z</dcterms:modified>
</cp:coreProperties>
</file>