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\OneDrive\Desktop\Downloads\"/>
    </mc:Choice>
  </mc:AlternateContent>
  <xr:revisionPtr revIDLastSave="0" documentId="8_{AC6D763F-E605-4577-9763-363A60BA50EA}" xr6:coauthVersionLast="47" xr6:coauthVersionMax="47" xr10:uidLastSave="{00000000-0000-0000-0000-000000000000}"/>
  <bookViews>
    <workbookView xWindow="-110" yWindow="-110" windowWidth="21820" windowHeight="13900" activeTab="2" xr2:uid="{0139CD7B-2DC7-412D-A8A3-60380FC76FE8}"/>
  </bookViews>
  <sheets>
    <sheet name="Sheet2" sheetId="2" r:id="rId1"/>
    <sheet name="Sheet1" sheetId="1" r:id="rId2"/>
    <sheet name="Dashboard" sheetId="4" r:id="rId3"/>
  </sheets>
  <calcPr calcId="191029"/>
  <pivotCaches>
    <pivotCache cacheId="345" r:id="rId4"/>
    <pivotCache cacheId="348" r:id="rId5"/>
    <pivotCache cacheId="351" r:id="rId6"/>
    <pivotCache cacheId="354" r:id="rId7"/>
    <pivotCache cacheId="357" r:id="rId8"/>
    <pivotCache cacheId="360" r:id="rId9"/>
    <pivotCache cacheId="363" r:id="rId10"/>
    <pivotCache cacheId="366" r:id="rId11"/>
    <pivotCache cacheId="369" r:id="rId12"/>
    <pivotCache cacheId="372" r:id="rId13"/>
    <pivotCache cacheId="375" r:id="rId14"/>
    <pivotCache cacheId="378" r:id="rId15"/>
    <pivotCache cacheId="402" r:id="rId16"/>
    <pivotCache cacheId="403" r:id="rId17"/>
    <pivotCache cacheId="416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buses_eb3de40a-9311-46d4-96fd-b6676a195519" name="Dim_buses" connection="Query - Dim_buses"/>
          <x15:modelTable id="Dim_demographics_961373c4-0b93-4032-8aaf-57aff673e69b" name="Dim_demographics" connection="Query - Dim_demographics"/>
          <x15:modelTable id="Dim_routes_5c28b66f-ed1b-4ae2-9360-0ea0401bcf4c" name="Dim_routes" connection="Query - Dim_routes"/>
          <x15:modelTable id="Facttable_ridership_2c9888db-f4de-4029-8e15-a91d68ff762b" name="Facttable_ridership" connection="Query - Facttable_ridership"/>
          <x15:modelTable id="Dim_DateTable_3246ecc3-eb0a-41d3-a086-81e11eb86df0" name="Dim_DateTable" connection="Query - Dim_DateTable"/>
          <x15:modelTable id="Calculations_d22b3f4d-90a1-4b26-8b4c-6c0ab8918c90" name="Calculations" connection="Query - Calculations"/>
        </x15:modelTables>
        <x15:modelRelationships>
          <x15:modelRelationship fromTable="Dim_buses" fromColumn="RouteID" toTable="Dim_routes" toColumn="RouteID"/>
          <x15:modelRelationship fromTable="Facttable_ridership" fromColumn="BusID" toTable="Dim_buses" toColumn="BusID"/>
          <x15:modelRelationship fromTable="Facttable_ridership" fromColumn="RiderID" toTable="Dim_demographics" toColumn="RiderID"/>
          <x15:modelRelationship fromTable="Facttable_ridership" fromColumn="Date" toTable="Dim_DateTabl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table_ridership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Facttable_ridership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AM14" i="1" l="1"/>
  <c r="AM13" i="1"/>
  <c r="AE26" i="1"/>
  <c r="AE23" i="1"/>
  <c r="AE24" i="1"/>
  <c r="AF24" i="1" s="1"/>
  <c r="AF23" i="1"/>
  <c r="AF22" i="1"/>
  <c r="AE22" i="1"/>
  <c r="Z36" i="1"/>
  <c r="Z39" i="1"/>
  <c r="AB28" i="1"/>
  <c r="AB29" i="1"/>
  <c r="AB30" i="1"/>
  <c r="AB31" i="1"/>
  <c r="AB32" i="1"/>
  <c r="AB33" i="1"/>
  <c r="AB27" i="1"/>
  <c r="AA28" i="1"/>
  <c r="AA29" i="1"/>
  <c r="AA30" i="1"/>
  <c r="AA31" i="1"/>
  <c r="AA32" i="1"/>
  <c r="AA33" i="1"/>
  <c r="AA27" i="1"/>
  <c r="P29" i="1"/>
  <c r="R29" i="1" s="1"/>
  <c r="M40" i="4"/>
  <c r="T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CFBAF1-9B57-4551-9080-2339543E85DA}" name="Query - Calculations" description="Connection to the 'Calculations' query in the workbook." type="100" refreshedVersion="8" minRefreshableVersion="5">
    <extLst>
      <ext xmlns:x15="http://schemas.microsoft.com/office/spreadsheetml/2010/11/main" uri="{DE250136-89BD-433C-8126-D09CA5730AF9}">
        <x15:connection id="5596c989-c84a-431d-bc63-958c5a2e51c6">
          <x15:oledbPr connection="Provider=Microsoft.Mashup.OleDb.1;Data Source=$Workbook$;Location=Calculations;Extended Properties=&quot;&quot;">
            <x15:dbTables>
              <x15:dbTable name="Calculations"/>
            </x15:dbTables>
          </x15:oledbPr>
        </x15:connection>
      </ext>
    </extLst>
  </connection>
  <connection id="2" xr16:uid="{CA4AE715-5781-49E1-BAF4-458C0134B2D4}" name="Query - Dim_buses" description="Connection to the 'Dim_buses' query in the workbook." type="100" refreshedVersion="8" minRefreshableVersion="5">
    <extLst>
      <ext xmlns:x15="http://schemas.microsoft.com/office/spreadsheetml/2010/11/main" uri="{DE250136-89BD-433C-8126-D09CA5730AF9}">
        <x15:connection id="f905a68b-a000-455b-afef-900c9ac9fa2e">
          <x15:oledbPr connection="Provider=Microsoft.Mashup.OleDb.1;Data Source=$Workbook$;Location=Dim_buses;Extended Properties=&quot;&quot;">
            <x15:dbTables>
              <x15:dbTable name="Dim_buses"/>
            </x15:dbTables>
          </x15:oledbPr>
        </x15:connection>
      </ext>
    </extLst>
  </connection>
  <connection id="3" xr16:uid="{E2B3FD73-85D3-4159-826F-1C509B167632}" name="Query - Dim_DateTable" description="Connection to the 'Dim_DateTable' query in the workbook." type="100" refreshedVersion="8" minRefreshableVersion="5">
    <extLst>
      <ext xmlns:x15="http://schemas.microsoft.com/office/spreadsheetml/2010/11/main" uri="{DE250136-89BD-433C-8126-D09CA5730AF9}">
        <x15:connection id="7f7d90b7-c666-4d3d-88f7-e71e1ea3ea7f">
          <x15:oledbPr connection="Provider=Microsoft.Mashup.OleDb.1;Data Source=$Workbook$;Location=Dim_DateTable;Extended Properties=&quot;&quot;">
            <x15:dbTables>
              <x15:dbTable name="Dim_DateTable"/>
            </x15:dbTables>
          </x15:oledbPr>
        </x15:connection>
      </ext>
    </extLst>
  </connection>
  <connection id="4" xr16:uid="{802D6E1A-97A8-43C1-9F66-9C534C533E4B}" name="Query - Dim_demographics" description="Connection to the 'Dim_demographics' query in the workbook." type="100" refreshedVersion="8" minRefreshableVersion="5">
    <extLst>
      <ext xmlns:x15="http://schemas.microsoft.com/office/spreadsheetml/2010/11/main" uri="{DE250136-89BD-433C-8126-D09CA5730AF9}">
        <x15:connection id="13994646-580b-4700-aab0-6ef7f533ad2c">
          <x15:oledbPr connection="Provider=Microsoft.Mashup.OleDb.1;Data Source=$Workbook$;Location=Dim_demographics;Extended Properties=&quot;&quot;">
            <x15:dbTables>
              <x15:dbTable name="Dim_demographics"/>
            </x15:dbTables>
          </x15:oledbPr>
        </x15:connection>
      </ext>
    </extLst>
  </connection>
  <connection id="5" xr16:uid="{8B7CB17F-D03E-4A49-B4BF-A97A5AC70FB3}" name="Query - Dim_routes" description="Connection to the 'Dim_routes' query in the workbook." type="100" refreshedVersion="8" minRefreshableVersion="5">
    <extLst>
      <ext xmlns:x15="http://schemas.microsoft.com/office/spreadsheetml/2010/11/main" uri="{DE250136-89BD-433C-8126-D09CA5730AF9}">
        <x15:connection id="1fd1e3c5-b0e0-4885-a1d0-d5013201d4f1">
          <x15:oledbPr connection="Provider=Microsoft.Mashup.OleDb.1;Data Source=$Workbook$;Location=Dim_routes;Extended Properties=&quot;&quot;">
            <x15:dbTables>
              <x15:dbTable name="Dim_routes"/>
            </x15:dbTables>
          </x15:oledbPr>
        </x15:connection>
      </ext>
    </extLst>
  </connection>
  <connection id="6" xr16:uid="{A4E31C8D-F6D9-459E-8593-17294BC0D63F}" name="Query - Facttable_ridership" description="Connection to the 'Facttable_ridership' query in the workbook." type="100" refreshedVersion="8" minRefreshableVersion="5">
    <extLst>
      <ext xmlns:x15="http://schemas.microsoft.com/office/spreadsheetml/2010/11/main" uri="{DE250136-89BD-433C-8126-D09CA5730AF9}">
        <x15:connection id="5c50ce92-120a-487b-a29e-80c694fdc4d9"/>
      </ext>
    </extLst>
  </connection>
  <connection id="7" xr16:uid="{C0E5C2E7-45BF-4A78-B10D-6496181738B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<sst xmlns="http://schemas.openxmlformats.org/spreadsheetml/2006/main" count="101" uniqueCount="53">
  <si>
    <t>Count of Age</t>
  </si>
  <si>
    <t>0-19</t>
  </si>
  <si>
    <t>20-29</t>
  </si>
  <si>
    <t>30-39</t>
  </si>
  <si>
    <t>40-49</t>
  </si>
  <si>
    <t>50-59</t>
  </si>
  <si>
    <t>Above 60</t>
  </si>
  <si>
    <t>Count of Occupation</t>
  </si>
  <si>
    <t>Age_Group</t>
  </si>
  <si>
    <t>Count of BusID</t>
  </si>
  <si>
    <t>Total_Transactions</t>
  </si>
  <si>
    <t>Avg_Age</t>
  </si>
  <si>
    <t>Total_Riders</t>
  </si>
  <si>
    <t>Avg_Riders per Trip</t>
  </si>
  <si>
    <t>Row Labels</t>
  </si>
  <si>
    <t>East-West Express</t>
  </si>
  <si>
    <t>South Line</t>
  </si>
  <si>
    <t>Grand Total</t>
  </si>
  <si>
    <t>Busiest Route</t>
  </si>
  <si>
    <t>Least Busy Route</t>
  </si>
  <si>
    <t>10:00 AM - 3:00 PM</t>
  </si>
  <si>
    <t>12:00 AM - 5:00 AM</t>
  </si>
  <si>
    <t>5:00 AM - 10:00 AM</t>
  </si>
  <si>
    <t>Peak Hrs of Operations</t>
  </si>
  <si>
    <t>off-peak hrs</t>
  </si>
  <si>
    <t>Total_Riders2</t>
  </si>
  <si>
    <t>YoY % Change</t>
  </si>
  <si>
    <t>Indicator</t>
  </si>
  <si>
    <t>▲</t>
  </si>
  <si>
    <t>▼</t>
  </si>
  <si>
    <t>Caption:</t>
  </si>
  <si>
    <t>Average</t>
  </si>
  <si>
    <t>Sun</t>
  </si>
  <si>
    <t>Mon</t>
  </si>
  <si>
    <t>Tue</t>
  </si>
  <si>
    <t>Wed</t>
  </si>
  <si>
    <t>Thu</t>
  </si>
  <si>
    <t>Fri</t>
  </si>
  <si>
    <t>Sat</t>
  </si>
  <si>
    <t>Above Average</t>
  </si>
  <si>
    <t>Captions:</t>
  </si>
  <si>
    <t>Above Average Percentage</t>
  </si>
  <si>
    <t>Dec</t>
  </si>
  <si>
    <t>Jan</t>
  </si>
  <si>
    <t>Over-Utilized</t>
  </si>
  <si>
    <t>Under-Utilized</t>
  </si>
  <si>
    <t>Well-Utilized</t>
  </si>
  <si>
    <t>%</t>
  </si>
  <si>
    <t>% Left</t>
  </si>
  <si>
    <t>Total_Buses</t>
  </si>
  <si>
    <t>AM</t>
  </si>
  <si>
    <t>PM</t>
  </si>
  <si>
    <t>% of Total 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</si>
</sst>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19" fontId="0" fillId="0" borderId="0" xfId="0" applyNumberFormat="1" applyAlignment="1">
      <alignment horizontal="left"/>
    </xf>
    <xf numFmtId="10" fontId="0" fillId="0" borderId="0" xfId="0" applyNumberFormat="1"/>
    <xf numFmtId="0" fontId="1" fillId="3" borderId="1" xfId="0" applyFont="1" applyFill="1" applyBorder="1"/>
    <xf numFmtId="0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768C"/>
      <color rgb="FF68B8B0"/>
      <color rgb="FF0D0D0C"/>
      <color rgb="FF2A2A2A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8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5" Type="http://schemas.openxmlformats.org/officeDocument/2006/relationships/pivotCacheDefinition" Target="pivotCache/pivotCacheDefinition2.xml"/><Relationship Id="rId19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[Transportation_ Dynamic Excel Dashboard.xlsx]Sheet1!PivotTable4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Sheet1!$L$13:$L$16</c:f>
              <c:strCache>
                <c:ptCount val="3"/>
                <c:pt idx="0">
                  <c:v>12:00 AM - 5:00 AM</c:v>
                </c:pt>
                <c:pt idx="1">
                  <c:v>10:00 AM - 3:00 PM</c:v>
                </c:pt>
                <c:pt idx="2">
                  <c:v>5:00 AM - 10:00 AM</c:v>
                </c:pt>
              </c:strCache>
            </c:strRef>
          </c:cat>
          <c:val>
            <c:numRef>
              <c:f>Sheet1!$M$13:$M$16</c:f>
              <c:numCache>
                <c:formatCode>#,##0</c:formatCode>
                <c:ptCount val="3"/>
                <c:pt idx="0">
                  <c:v>1447</c:v>
                </c:pt>
                <c:pt idx="1">
                  <c:v>2119</c:v>
                </c:pt>
                <c:pt idx="2">
                  <c:v>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A13-865A-F0CE96D6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86688"/>
        <c:axId val="481398208"/>
      </c:barChart>
      <c:catAx>
        <c:axId val="4813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98208"/>
        <c:crosses val="autoZero"/>
        <c:auto val="1"/>
        <c:lblAlgn val="ctr"/>
        <c:lblOffset val="100"/>
        <c:noMultiLvlLbl val="0"/>
      </c:catAx>
      <c:valAx>
        <c:axId val="4813982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813866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[Transportation_ Dynamic Excel Dashboard.xlsx]Sheet1!PivotTable4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8B8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8B8B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827158108303947E-2"/>
          <c:y val="0.11134805517731336"/>
          <c:w val="0.90935622807711924"/>
          <c:h val="0.663227754425433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8B8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Sheet1!$L$13:$L$16</c:f>
              <c:strCache>
                <c:ptCount val="3"/>
                <c:pt idx="0">
                  <c:v>12:00 AM - 5:00 AM</c:v>
                </c:pt>
                <c:pt idx="1">
                  <c:v>10:00 AM - 3:00 PM</c:v>
                </c:pt>
                <c:pt idx="2">
                  <c:v>5:00 AM - 10:00 AM</c:v>
                </c:pt>
              </c:strCache>
            </c:strRef>
          </c:cat>
          <c:val>
            <c:numRef>
              <c:f>Sheet1!$M$13:$M$16</c:f>
              <c:numCache>
                <c:formatCode>#,##0</c:formatCode>
                <c:ptCount val="3"/>
                <c:pt idx="0">
                  <c:v>1447</c:v>
                </c:pt>
                <c:pt idx="1">
                  <c:v>2119</c:v>
                </c:pt>
                <c:pt idx="2">
                  <c:v>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3-41C1-BF89-E24108FD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1386688"/>
        <c:axId val="481398208"/>
      </c:barChart>
      <c:catAx>
        <c:axId val="48138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98208"/>
        <c:crosses val="autoZero"/>
        <c:auto val="1"/>
        <c:lblAlgn val="ctr"/>
        <c:lblOffset val="100"/>
        <c:noMultiLvlLbl val="0"/>
      </c:catAx>
      <c:valAx>
        <c:axId val="48139820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813866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[Transportation_ Dynamic Excel Dashboard.xlsx]Sheet1!PivotTable7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8B8B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23855265892349"/>
          <c:y val="0.19047619047619047"/>
          <c:w val="0.72824531830881845"/>
          <c:h val="0.59287776527934011"/>
        </c:manualLayout>
      </c:layout>
      <c:lineChart>
        <c:grouping val="standard"/>
        <c:varyColors val="0"/>
        <c:ser>
          <c:idx val="0"/>
          <c:order val="0"/>
          <c:tx>
            <c:strRef>
              <c:f>Sheet1!$Q$15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8B8B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Sheet1!$P$16:$P$18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Sheet1!$Q$16:$Q$18</c:f>
              <c:numCache>
                <c:formatCode>#,##0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5-4E68-A895-D4BC3A06AF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8390367"/>
        <c:axId val="1488389407"/>
      </c:lineChart>
      <c:catAx>
        <c:axId val="14883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89407"/>
        <c:crosses val="autoZero"/>
        <c:auto val="1"/>
        <c:lblAlgn val="ctr"/>
        <c:lblOffset val="100"/>
        <c:noMultiLvlLbl val="0"/>
      </c:catAx>
      <c:valAx>
        <c:axId val="148838940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3903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01007914194371E-2"/>
          <c:y val="0.19178082191780821"/>
          <c:w val="0.88659798417161129"/>
          <c:h val="0.59636285190378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Sheet1!$Z$26</c:f>
              <c:strCache>
                <c:ptCount val="1"/>
                <c:pt idx="0">
                  <c:v>Total_Riders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Sheet1!$Y$27:$Y$33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Sheet1!$Z$27:$Z$33</c:f>
              <c:numCache>
                <c:formatCode>#,##0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1-46C8-B0FB-0F8873140AE2}"/>
            </c:ext>
          </c:extLst>
        </c:ser>
        <c:ser>
          <c:idx val="2"/>
          <c:order val="2"/>
          <c:tx>
            <c:strRef>
              <c:f>Sheet1!$AB$26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68B8B0"/>
            </a:solidFill>
            <a:ln>
              <a:noFill/>
            </a:ln>
            <a:effectLst/>
          </c:spPr>
          <c:invertIfNegative val="0"/>
          <c:cat>
            <c:strRef>
              <c:f>Sheet1!$Y$27:$Y$33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Sheet1!$AB$27:$AB$33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1-46C8-B0FB-0F887314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5523535"/>
        <c:axId val="1115524495"/>
      </c:barChart>
      <c:lineChart>
        <c:grouping val="standard"/>
        <c:varyColors val="0"/>
        <c:ser>
          <c:idx val="1"/>
          <c:order val="1"/>
          <c:tx>
            <c:strRef>
              <c:f>Sheet1!$AA$26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Sheet1!$Y$27:$Y$33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Sheet1!$AA$27:$AA$33</c:f>
              <c:numCache>
                <c:formatCode>#,##0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1-46C8-B0FB-0F887314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523535"/>
        <c:axId val="1115524495"/>
      </c:lineChart>
      <c:catAx>
        <c:axId val="11155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24495"/>
        <c:crosses val="autoZero"/>
        <c:auto val="1"/>
        <c:lblAlgn val="ctr"/>
        <c:lblOffset val="100"/>
        <c:noMultiLvlLbl val="0"/>
      </c:catAx>
      <c:valAx>
        <c:axId val="111552449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1552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[Transportation_ Dynamic Excel Dashboard.xlsx]Sheet1!PivotTable21</c:name>
    <c:fmtId val="2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8B8B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68976377952758"/>
          <c:y val="0.1457927890592623"/>
          <c:w val="0.7332149520192115"/>
          <c:h val="0.62238292581848309"/>
        </c:manualLayout>
      </c:layout>
      <c:lineChart>
        <c:grouping val="standard"/>
        <c:varyColors val="0"/>
        <c:ser>
          <c:idx val="0"/>
          <c:order val="0"/>
          <c:tx>
            <c:strRef>
              <c:f>Sheet1!$AD$4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8B8B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Sheet1!$AC$5:$AC$7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Sheet1!$AD$5:$AD$7</c:f>
              <c:numCache>
                <c:formatCode>#,##0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5-475E-B420-582F893354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7750943"/>
        <c:axId val="1937734143"/>
      </c:lineChart>
      <c:catAx>
        <c:axId val="19377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4143"/>
        <c:crosses val="autoZero"/>
        <c:auto val="1"/>
        <c:lblAlgn val="ctr"/>
        <c:lblOffset val="100"/>
        <c:noMultiLvlLbl val="0"/>
      </c:catAx>
      <c:valAx>
        <c:axId val="1937734143"/>
        <c:scaling>
          <c:orientation val="minMax"/>
        </c:scaling>
        <c:delete val="0"/>
        <c:axPos val="l"/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5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Sheet1!$AD$22</c:f>
              <c:strCache>
                <c:ptCount val="1"/>
                <c:pt idx="0">
                  <c:v>Over-Utilized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E-4776-9D9F-C07C00A8AAE3}"/>
              </c:ext>
            </c:extLst>
          </c:dPt>
          <c:dPt>
            <c:idx val="1"/>
            <c:bubble3D val="0"/>
            <c:spPr>
              <a:solidFill>
                <a:srgbClr val="68B8B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E-4776-9D9F-C07C00A8AAE3}"/>
              </c:ext>
            </c:extLst>
          </c:dPt>
          <c:val>
            <c:numRef>
              <c:f>Sheet1!$AE$22:$AF$22</c:f>
              <c:numCache>
                <c:formatCode>0.0%</c:formatCode>
                <c:ptCount val="2"/>
                <c:pt idx="0">
                  <c:v>0.60606060606060608</c:v>
                </c:pt>
                <c:pt idx="1">
                  <c:v>0.39393939393939392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E-4776-9D9F-C07C00A8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Sheet1!$AD$24</c:f>
              <c:strCache>
                <c:ptCount val="1"/>
                <c:pt idx="0">
                  <c:v>Well-Utilized</c:v>
                </c:pt>
              </c:strCache>
            </c:strRef>
          </c:tx>
          <c:spPr>
            <a:ln>
              <a:solidFill>
                <a:schemeClr val="dk1">
                  <a:shade val="15000"/>
                  <a:alpha val="0"/>
                </a:schemeClr>
              </a:solidFill>
            </a:ln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dk1">
                    <a:shade val="15000"/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E-4776-9D9F-C07C00A8AAE3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dk1">
                    <a:shade val="15000"/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E-4776-9D9F-C07C00A8AAE3}"/>
              </c:ext>
            </c:extLst>
          </c:dPt>
          <c:val>
            <c:numRef>
              <c:f>Sheet1!$AE$24:$AF$24</c:f>
              <c:numCache>
                <c:formatCode>0.0%</c:formatCode>
                <c:ptCount val="2"/>
                <c:pt idx="0">
                  <c:v>0.10606060606060606</c:v>
                </c:pt>
                <c:pt idx="1">
                  <c:v>0.89393939393939392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E-4776-9D9F-C07C00A8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Sheet1!$AD$23</c:f>
              <c:strCache>
                <c:ptCount val="1"/>
                <c:pt idx="0">
                  <c:v>Under-Utilized</c:v>
                </c:pt>
              </c:strCache>
            </c:strRef>
          </c:tx>
          <c:spPr>
            <a:ln>
              <a:solidFill>
                <a:schemeClr val="dk1">
                  <a:shade val="15000"/>
                  <a:alpha val="0"/>
                </a:schemeClr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dk1">
                    <a:shade val="15000"/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E-4776-9D9F-C07C00A8AAE3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dk1">
                    <a:shade val="15000"/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E-4776-9D9F-C07C00A8AAE3}"/>
              </c:ext>
            </c:extLst>
          </c:dPt>
          <c:val>
            <c:numRef>
              <c:f>Sheet1!$AE$23:$AF$23</c:f>
              <c:numCache>
                <c:formatCode>0.0%</c:formatCode>
                <c:ptCount val="2"/>
                <c:pt idx="0">
                  <c:v>0.2878787878787879</c:v>
                </c:pt>
                <c:pt idx="1">
                  <c:v>0.71212121212121215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E-4776-9D9F-C07C00A8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11" Type="http://schemas.openxmlformats.org/officeDocument/2006/relationships/chart" Target="../charts/chart7.xml"/><Relationship Id="rId5" Type="http://schemas.openxmlformats.org/officeDocument/2006/relationships/chart" Target="../charts/chart3.xml"/><Relationship Id="rId10" Type="http://schemas.openxmlformats.org/officeDocument/2006/relationships/chart" Target="../charts/chart6.xml"/><Relationship Id="rId4" Type="http://schemas.openxmlformats.org/officeDocument/2006/relationships/image" Target="../media/image3.svg"/><Relationship Id="rId9" Type="http://schemas.openxmlformats.org/officeDocument/2006/relationships/chart" Target="../charts/chart5.xml"/><Relationship Id="rId1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145521</xdr:colOff>
      <xdr:row>21</xdr:row>
      <xdr:rowOff>185207</xdr:rowOff>
    </xdr:from>
    <xdr:to>
      <xdr:col>9</xdr:col>
      <xdr:colOff>185208</xdr:colOff>
      <xdr:row>31</xdr:row>
      <xdr:rowOff>42597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11C8B-956D-3A2D-ACC6-DCE121FA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0</xdr:rowOff>
    </xdr:from>
    <xdr:to>
      <xdr:col>16</xdr:col>
      <xdr:colOff>266700</xdr:colOff>
      <xdr:row>38</xdr:row>
      <xdr:rowOff>95250</xdr:rowOff>
    </xdr:to>
    <xdr:sp macro="" textlink="">
      <xdr:nvSpPr>
        <xdr:cNvPr id="29" name="Arrow: Pentagon 28">
          <a:extLst>
            <a:ext uri="{FF2B5EF4-FFF2-40B4-BE49-F238E27FC236}">
              <a16:creationId xmlns:a16="http://schemas.microsoft.com/office/drawing/2014/main" id="{82F4820F-6FB9-8F91-82C0-05589FF4D814}"/>
            </a:ext>
          </a:extLst>
        </xdr:cNvPr>
        <xdr:cNvSpPr/>
      </xdr:nvSpPr>
      <xdr:spPr>
        <a:xfrm flipH="1">
          <a:off x="1606550" y="0"/>
          <a:ext cx="8413750" cy="7092950"/>
        </a:xfrm>
        <a:prstGeom prst="homePlate">
          <a:avLst>
            <a:gd name="adj" fmla="val 17322"/>
          </a:avLst>
        </a:prstGeom>
        <a:gradFill flip="none" rotWithShape="1">
          <a:gsLst>
            <a:gs pos="0">
              <a:schemeClr val="bg2">
                <a:lumMod val="10000"/>
              </a:schemeClr>
            </a:gs>
            <a:gs pos="92000">
              <a:srgbClr val="0D0D0C"/>
            </a:gs>
            <a:gs pos="93000">
              <a:schemeClr val="tx2">
                <a:lumMod val="50000"/>
              </a:schemeClr>
            </a:gs>
            <a:gs pos="69000">
              <a:schemeClr val="tx1">
                <a:lumMod val="95000"/>
                <a:lumOff val="5000"/>
              </a:schemeClr>
            </a:gs>
            <a:gs pos="81000">
              <a:schemeClr val="tx1">
                <a:lumMod val="85000"/>
                <a:lumOff val="15000"/>
              </a:schemeClr>
            </a:gs>
            <a:gs pos="74000">
              <a:schemeClr val="tx1">
                <a:lumMod val="65000"/>
                <a:lumOff val="35000"/>
              </a:schemeClr>
            </a:gs>
            <a:gs pos="24000">
              <a:schemeClr val="bg2">
                <a:lumMod val="10000"/>
              </a:schemeClr>
            </a:gs>
            <a:gs pos="86000">
              <a:schemeClr val="tx1">
                <a:lumMod val="50000"/>
                <a:lumOff val="50000"/>
              </a:schemeClr>
            </a:gs>
            <a:gs pos="99000">
              <a:schemeClr val="bg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482600</xdr:colOff>
      <xdr:row>1</xdr:row>
      <xdr:rowOff>101600</xdr:rowOff>
    </xdr:from>
    <xdr:to>
      <xdr:col>1</xdr:col>
      <xdr:colOff>349250</xdr:colOff>
      <xdr:row>33</xdr:row>
      <xdr:rowOff>44450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96CCD30-7A00-71E2-F186-90903DC1EE70}"/>
            </a:ext>
          </a:extLst>
        </xdr:cNvPr>
        <xdr:cNvGrpSpPr/>
      </xdr:nvGrpSpPr>
      <xdr:grpSpPr>
        <a:xfrm>
          <a:off x="482600" y="285750"/>
          <a:ext cx="476250" cy="5835650"/>
          <a:chOff x="558800" y="139700"/>
          <a:chExt cx="476250" cy="6218682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1E33A644-A3DA-CE10-BEB9-908D84FF5E4E}"/>
              </a:ext>
            </a:extLst>
          </xdr:cNvPr>
          <xdr:cNvSpPr/>
        </xdr:nvSpPr>
        <xdr:spPr>
          <a:xfrm>
            <a:off x="615950" y="158750"/>
            <a:ext cx="419100" cy="6199632"/>
          </a:xfrm>
          <a:prstGeom prst="roundRect">
            <a:avLst>
              <a:gd name="adj" fmla="val 11617"/>
            </a:avLst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46B3762B-4825-4064-FDF6-EB3DBDAB898A}"/>
              </a:ext>
            </a:extLst>
          </xdr:cNvPr>
          <xdr:cNvSpPr/>
        </xdr:nvSpPr>
        <xdr:spPr>
          <a:xfrm>
            <a:off x="558800" y="139700"/>
            <a:ext cx="419100" cy="6199632"/>
          </a:xfrm>
          <a:prstGeom prst="roundRect">
            <a:avLst>
              <a:gd name="adj" fmla="val 11617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495300</xdr:colOff>
      <xdr:row>0</xdr:row>
      <xdr:rowOff>0</xdr:rowOff>
    </xdr:from>
    <xdr:to>
      <xdr:col>17</xdr:col>
      <xdr:colOff>374650</xdr:colOff>
      <xdr:row>38</xdr:row>
      <xdr:rowOff>88900</xdr:rowOff>
    </xdr:to>
    <xdr:sp macro="" textlink="">
      <xdr:nvSpPr>
        <xdr:cNvPr id="7" name="Arrow: Pentagon 6">
          <a:extLst>
            <a:ext uri="{FF2B5EF4-FFF2-40B4-BE49-F238E27FC236}">
              <a16:creationId xmlns:a16="http://schemas.microsoft.com/office/drawing/2014/main" id="{5F716FC2-D880-01B4-73E9-5AB66A6E27CE}"/>
            </a:ext>
          </a:extLst>
        </xdr:cNvPr>
        <xdr:cNvSpPr/>
      </xdr:nvSpPr>
      <xdr:spPr>
        <a:xfrm flipH="1">
          <a:off x="2324100" y="0"/>
          <a:ext cx="8413750" cy="7086600"/>
        </a:xfrm>
        <a:prstGeom prst="homePlate">
          <a:avLst>
            <a:gd name="adj" fmla="val 17322"/>
          </a:avLst>
        </a:prstGeom>
        <a:gradFill flip="none" rotWithShape="1">
          <a:gsLst>
            <a:gs pos="88000">
              <a:schemeClr val="bg2">
                <a:lumMod val="10000"/>
              </a:schemeClr>
            </a:gs>
            <a:gs pos="92000">
              <a:srgbClr val="0D0D0C"/>
            </a:gs>
            <a:gs pos="93000">
              <a:srgbClr val="595959"/>
            </a:gs>
            <a:gs pos="60000">
              <a:schemeClr val="tx1">
                <a:lumMod val="95000"/>
                <a:lumOff val="5000"/>
              </a:schemeClr>
            </a:gs>
            <a:gs pos="81000">
              <a:schemeClr val="tx1">
                <a:lumMod val="85000"/>
                <a:lumOff val="15000"/>
              </a:schemeClr>
            </a:gs>
            <a:gs pos="91000">
              <a:schemeClr val="tx1">
                <a:lumMod val="75000"/>
                <a:lumOff val="25000"/>
              </a:schemeClr>
            </a:gs>
            <a:gs pos="86000">
              <a:schemeClr val="tx1">
                <a:lumMod val="75000"/>
                <a:lumOff val="25000"/>
              </a:schemeClr>
            </a:gs>
            <a:gs pos="99000">
              <a:schemeClr val="bg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222250</xdr:colOff>
      <xdr:row>0</xdr:row>
      <xdr:rowOff>0</xdr:rowOff>
    </xdr:from>
    <xdr:to>
      <xdr:col>19</xdr:col>
      <xdr:colOff>101600</xdr:colOff>
      <xdr:row>38</xdr:row>
      <xdr:rowOff>82550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484152AD-8042-4F56-8F01-23B69560845E}"/>
            </a:ext>
          </a:extLst>
        </xdr:cNvPr>
        <xdr:cNvSpPr/>
      </xdr:nvSpPr>
      <xdr:spPr>
        <a:xfrm flipH="1">
          <a:off x="3270250" y="0"/>
          <a:ext cx="8413750" cy="7080250"/>
        </a:xfrm>
        <a:prstGeom prst="homePlate">
          <a:avLst>
            <a:gd name="adj" fmla="val 17322"/>
          </a:avLst>
        </a:prstGeom>
        <a:gradFill flip="none" rotWithShape="1">
          <a:gsLst>
            <a:gs pos="0">
              <a:schemeClr val="bg2">
                <a:lumMod val="10000"/>
              </a:schemeClr>
            </a:gs>
            <a:gs pos="92000">
              <a:srgbClr val="0D0D0C"/>
            </a:gs>
            <a:gs pos="93000">
              <a:schemeClr val="tx2">
                <a:lumMod val="50000"/>
              </a:schemeClr>
            </a:gs>
            <a:gs pos="69000">
              <a:schemeClr val="tx1">
                <a:lumMod val="95000"/>
                <a:lumOff val="5000"/>
              </a:schemeClr>
            </a:gs>
            <a:gs pos="81000">
              <a:schemeClr val="tx1">
                <a:lumMod val="85000"/>
                <a:lumOff val="15000"/>
              </a:schemeClr>
            </a:gs>
            <a:gs pos="74000">
              <a:schemeClr val="tx1">
                <a:lumMod val="65000"/>
                <a:lumOff val="35000"/>
              </a:schemeClr>
            </a:gs>
            <a:gs pos="24000">
              <a:schemeClr val="bg2">
                <a:lumMod val="10000"/>
              </a:schemeClr>
            </a:gs>
            <a:gs pos="86000">
              <a:schemeClr val="tx1">
                <a:lumMod val="50000"/>
                <a:lumOff val="50000"/>
              </a:schemeClr>
            </a:gs>
            <a:gs pos="99000">
              <a:schemeClr val="bg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393700</xdr:colOff>
      <xdr:row>0</xdr:row>
      <xdr:rowOff>0</xdr:rowOff>
    </xdr:from>
    <xdr:to>
      <xdr:col>23</xdr:col>
      <xdr:colOff>342900</xdr:colOff>
      <xdr:row>38</xdr:row>
      <xdr:rowOff>31750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E25707BA-5FDD-9D59-36D8-01645878AC54}"/>
            </a:ext>
          </a:extLst>
        </xdr:cNvPr>
        <xdr:cNvSpPr/>
      </xdr:nvSpPr>
      <xdr:spPr>
        <a:xfrm flipH="1">
          <a:off x="4660900" y="0"/>
          <a:ext cx="9702800" cy="7029450"/>
        </a:xfrm>
        <a:prstGeom prst="homePlate">
          <a:avLst>
            <a:gd name="adj" fmla="val 17322"/>
          </a:avLst>
        </a:prstGeom>
        <a:gradFill flip="none" rotWithShape="1">
          <a:gsLst>
            <a:gs pos="0">
              <a:schemeClr val="bg2">
                <a:lumMod val="10000"/>
              </a:schemeClr>
            </a:gs>
            <a:gs pos="92000">
              <a:srgbClr val="0D0D0C"/>
            </a:gs>
            <a:gs pos="93000">
              <a:schemeClr val="bg2">
                <a:lumMod val="10000"/>
              </a:schemeClr>
            </a:gs>
            <a:gs pos="69000">
              <a:schemeClr val="tx1">
                <a:lumMod val="95000"/>
                <a:lumOff val="5000"/>
              </a:schemeClr>
            </a:gs>
            <a:gs pos="81000">
              <a:schemeClr val="tx1">
                <a:lumMod val="85000"/>
                <a:lumOff val="15000"/>
              </a:schemeClr>
            </a:gs>
            <a:gs pos="74000">
              <a:schemeClr val="tx1">
                <a:lumMod val="85000"/>
                <a:lumOff val="15000"/>
              </a:schemeClr>
            </a:gs>
            <a:gs pos="24000">
              <a:schemeClr val="tx1">
                <a:lumMod val="85000"/>
                <a:lumOff val="15000"/>
              </a:schemeClr>
            </a:gs>
            <a:gs pos="86000">
              <a:schemeClr val="tx1">
                <a:lumMod val="85000"/>
                <a:lumOff val="15000"/>
              </a:schemeClr>
            </a:gs>
            <a:gs pos="100000">
              <a:schemeClr val="bg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317500</xdr:colOff>
      <xdr:row>0</xdr:row>
      <xdr:rowOff>76200</xdr:rowOff>
    </xdr:from>
    <xdr:to>
      <xdr:col>22</xdr:col>
      <xdr:colOff>196850</xdr:colOff>
      <xdr:row>38</xdr:row>
      <xdr:rowOff>82550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103C0F8C-BE04-39CF-397F-C02CCF647871}"/>
            </a:ext>
          </a:extLst>
        </xdr:cNvPr>
        <xdr:cNvSpPr/>
      </xdr:nvSpPr>
      <xdr:spPr>
        <a:xfrm flipH="1">
          <a:off x="5194300" y="76200"/>
          <a:ext cx="8413750" cy="7004050"/>
        </a:xfrm>
        <a:prstGeom prst="homePlate">
          <a:avLst>
            <a:gd name="adj" fmla="val 1732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2"/>
            </a:solidFill>
          </a:endParaRPr>
        </a:p>
      </xdr:txBody>
    </xdr:sp>
    <xdr:clientData/>
  </xdr:twoCellAnchor>
  <xdr:twoCellAnchor>
    <xdr:from>
      <xdr:col>0</xdr:col>
      <xdr:colOff>0</xdr:colOff>
      <xdr:row>2</xdr:row>
      <xdr:rowOff>50800</xdr:rowOff>
    </xdr:from>
    <xdr:to>
      <xdr:col>0</xdr:col>
      <xdr:colOff>451432</xdr:colOff>
      <xdr:row>4</xdr:row>
      <xdr:rowOff>0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47E01AB9-01B2-9FE6-8337-38EF84333C9D}"/>
            </a:ext>
          </a:extLst>
        </xdr:cNvPr>
        <xdr:cNvSpPr/>
      </xdr:nvSpPr>
      <xdr:spPr>
        <a:xfrm>
          <a:off x="0" y="419100"/>
          <a:ext cx="451432" cy="317500"/>
        </a:xfrm>
        <a:prstGeom prst="homePlate">
          <a:avLst>
            <a:gd name="adj" fmla="val 1732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2</xdr:row>
      <xdr:rowOff>50800</xdr:rowOff>
    </xdr:from>
    <xdr:to>
      <xdr:col>13</xdr:col>
      <xdr:colOff>88900</xdr:colOff>
      <xdr:row>8</xdr:row>
      <xdr:rowOff>25400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8203B13-EC9A-5EAC-4E59-AABA971A2F90}"/>
            </a:ext>
          </a:extLst>
        </xdr:cNvPr>
        <xdr:cNvSpPr/>
      </xdr:nvSpPr>
      <xdr:spPr>
        <a:xfrm>
          <a:off x="1466850" y="50800"/>
          <a:ext cx="6546850" cy="1079500"/>
        </a:xfrm>
        <a:prstGeom prst="roundRect">
          <a:avLst>
            <a:gd name="adj" fmla="val 12941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  <xdr:twoCellAnchor>
    <xdr:from>
      <xdr:col>2</xdr:col>
      <xdr:colOff>330200</xdr:colOff>
      <xdr:row>2</xdr:row>
      <xdr:rowOff>127000</xdr:rowOff>
    </xdr:from>
    <xdr:to>
      <xdr:col>5</xdr:col>
      <xdr:colOff>57150</xdr:colOff>
      <xdr:row>4</xdr:row>
      <xdr:rowOff>44450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4745FFE-D50C-E7D8-DA0E-3178D6C3EED5}"/>
            </a:ext>
          </a:extLst>
        </xdr:cNvPr>
        <xdr:cNvSpPr txBox="1"/>
      </xdr:nvSpPr>
      <xdr:spPr>
        <a:xfrm>
          <a:off x="1549400" y="127000"/>
          <a:ext cx="155575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1100" b="1" baseline="0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 Passengers</a:t>
          </a:r>
          <a:endParaRPr lang="en-US" sz="11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88900</xdr:colOff>
      <xdr:row>2</xdr:row>
      <xdr:rowOff>127000</xdr:rowOff>
    </xdr:from>
    <xdr:to>
      <xdr:col>7</xdr:col>
      <xdr:colOff>478367</xdr:colOff>
      <xdr:row>4</xdr:row>
      <xdr:rowOff>44450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C0A52C7-9874-41A8-505E-302C4FD0398D}"/>
            </a:ext>
          </a:extLst>
        </xdr:cNvPr>
        <xdr:cNvSpPr txBox="1"/>
      </xdr:nvSpPr>
      <xdr:spPr>
        <a:xfrm>
          <a:off x="3136900" y="127000"/>
          <a:ext cx="1608667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Avg Riders per Trip</a:t>
          </a:r>
        </a:p>
      </xdr:txBody>
    </xdr:sp>
    <xdr:clientData/>
  </xdr:twoCellAnchor>
  <xdr:twoCellAnchor>
    <xdr:from>
      <xdr:col>7</xdr:col>
      <xdr:colOff>539750</xdr:colOff>
      <xdr:row>2</xdr:row>
      <xdr:rowOff>127000</xdr:rowOff>
    </xdr:from>
    <xdr:to>
      <xdr:col>10</xdr:col>
      <xdr:colOff>296334</xdr:colOff>
      <xdr:row>4</xdr:row>
      <xdr:rowOff>44450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E53FB2-E254-3CC0-69A1-CD8CF8733FEA}"/>
            </a:ext>
          </a:extLst>
        </xdr:cNvPr>
        <xdr:cNvSpPr txBox="1"/>
      </xdr:nvSpPr>
      <xdr:spPr>
        <a:xfrm>
          <a:off x="4806950" y="127000"/>
          <a:ext cx="1585384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Busiest</a:t>
          </a:r>
          <a:r>
            <a:rPr lang="en-US" sz="1100" b="1" baseline="0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 Route</a:t>
          </a:r>
          <a:endParaRPr lang="en-US" sz="11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342900</xdr:colOff>
      <xdr:row>2</xdr:row>
      <xdr:rowOff>127000</xdr:rowOff>
    </xdr:from>
    <xdr:to>
      <xdr:col>13</xdr:col>
      <xdr:colOff>0</xdr:colOff>
      <xdr:row>4</xdr:row>
      <xdr:rowOff>44450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0FAB136-9F09-0CFF-934F-2FDCF7FA5F0E}"/>
            </a:ext>
          </a:extLst>
        </xdr:cNvPr>
        <xdr:cNvSpPr txBox="1"/>
      </xdr:nvSpPr>
      <xdr:spPr>
        <a:xfrm>
          <a:off x="6438900" y="127000"/>
          <a:ext cx="148590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Least</a:t>
          </a:r>
          <a:r>
            <a:rPr lang="en-US" sz="1100" b="1" baseline="0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 Busy Route</a:t>
          </a:r>
          <a:endParaRPr lang="en-US" sz="11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323850</xdr:colOff>
      <xdr:row>5</xdr:row>
      <xdr:rowOff>50800</xdr:rowOff>
    </xdr:from>
    <xdr:to>
      <xdr:col>5</xdr:col>
      <xdr:colOff>50800</xdr:colOff>
      <xdr:row>6</xdr:row>
      <xdr:rowOff>152400</xdr:rowOff>
    </xdr:to>
    <xdr:sp macro="" textlink="Sheet1!$A$2">
      <xdr:nvSpPr>
        <xdr:cNvPr id="20" name="TextBox 19">
          <a:extLst>
            <a:ext uri="{FF2B5EF4-FFF2-40B4-BE49-F238E27FC236}">
              <a16:creationId xmlns:a16="http://schemas.microsoft.com/office/drawing/2014/main" id="{BEFC0DAA-4E4B-947D-DA88-F13B9FD3EC84}"/>
            </a:ext>
          </a:extLst>
        </xdr:cNvPr>
        <xdr:cNvSpPr txBox="1"/>
      </xdr:nvSpPr>
      <xdr:spPr>
        <a:xfrm>
          <a:off x="1543050" y="603250"/>
          <a:ext cx="155575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8742D06-7204-4689-86D2-CFACB8DB8679}" type="TxLink"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6,587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82550</xdr:colOff>
      <xdr:row>5</xdr:row>
      <xdr:rowOff>50800</xdr:rowOff>
    </xdr:from>
    <xdr:to>
      <xdr:col>7</xdr:col>
      <xdr:colOff>472017</xdr:colOff>
      <xdr:row>6</xdr:row>
      <xdr:rowOff>152400</xdr:rowOff>
    </xdr:to>
    <xdr:sp macro="" textlink="Sheet1!$B$2">
      <xdr:nvSpPr>
        <xdr:cNvPr id="21" name="TextBox 20">
          <a:extLst>
            <a:ext uri="{FF2B5EF4-FFF2-40B4-BE49-F238E27FC236}">
              <a16:creationId xmlns:a16="http://schemas.microsoft.com/office/drawing/2014/main" id="{865C935C-2890-18C7-0A4B-81EA3AF54913}"/>
            </a:ext>
          </a:extLst>
        </xdr:cNvPr>
        <xdr:cNvSpPr txBox="1"/>
      </xdr:nvSpPr>
      <xdr:spPr>
        <a:xfrm>
          <a:off x="3130550" y="603250"/>
          <a:ext cx="1608667" cy="2857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B20E47-3B05-419C-8623-AFD5BCF3C00A}" type="TxLink"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33</a:t>
          </a:fld>
          <a:endParaRPr lang="en-US" sz="16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533400</xdr:colOff>
      <xdr:row>5</xdr:row>
      <xdr:rowOff>50800</xdr:rowOff>
    </xdr:from>
    <xdr:to>
      <xdr:col>10</xdr:col>
      <xdr:colOff>289984</xdr:colOff>
      <xdr:row>6</xdr:row>
      <xdr:rowOff>152400</xdr:rowOff>
    </xdr:to>
    <xdr:sp macro="" textlink="Sheet1!A9">
      <xdr:nvSpPr>
        <xdr:cNvPr id="22" name="TextBox 21">
          <a:extLst>
            <a:ext uri="{FF2B5EF4-FFF2-40B4-BE49-F238E27FC236}">
              <a16:creationId xmlns:a16="http://schemas.microsoft.com/office/drawing/2014/main" id="{E7EAEDAD-5C77-BADA-764C-221B7A77B794}"/>
            </a:ext>
          </a:extLst>
        </xdr:cNvPr>
        <xdr:cNvSpPr txBox="1"/>
      </xdr:nvSpPr>
      <xdr:spPr>
        <a:xfrm>
          <a:off x="4800600" y="603250"/>
          <a:ext cx="1585384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C5FCA4B-0979-4D6D-B18E-C184CC3B2F01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East-West Express</a:t>
          </a:fld>
          <a:endParaRPr lang="en-US" sz="14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336550</xdr:colOff>
      <xdr:row>5</xdr:row>
      <xdr:rowOff>50800</xdr:rowOff>
    </xdr:from>
    <xdr:to>
      <xdr:col>12</xdr:col>
      <xdr:colOff>603250</xdr:colOff>
      <xdr:row>6</xdr:row>
      <xdr:rowOff>152400</xdr:rowOff>
    </xdr:to>
    <xdr:sp macro="" textlink="Sheet1!A15">
      <xdr:nvSpPr>
        <xdr:cNvPr id="23" name="TextBox 22">
          <a:extLst>
            <a:ext uri="{FF2B5EF4-FFF2-40B4-BE49-F238E27FC236}">
              <a16:creationId xmlns:a16="http://schemas.microsoft.com/office/drawing/2014/main" id="{0B0D50A3-47FD-8070-C9C1-61EFD45C3D5D}"/>
            </a:ext>
          </a:extLst>
        </xdr:cNvPr>
        <xdr:cNvSpPr txBox="1"/>
      </xdr:nvSpPr>
      <xdr:spPr>
        <a:xfrm>
          <a:off x="6432550" y="603250"/>
          <a:ext cx="148590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A9EE209-4291-4EA9-ADD4-D790D63973F4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South Line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292100</xdr:colOff>
      <xdr:row>4</xdr:row>
      <xdr:rowOff>95250</xdr:rowOff>
    </xdr:from>
    <xdr:to>
      <xdr:col>13</xdr:col>
      <xdr:colOff>63500</xdr:colOff>
      <xdr:row>4</xdr:row>
      <xdr:rowOff>158750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2DFE0B5-6DB8-5F39-1FFB-BF8A9B77B9A2}"/>
            </a:ext>
          </a:extLst>
        </xdr:cNvPr>
        <xdr:cNvSpPr/>
      </xdr:nvSpPr>
      <xdr:spPr>
        <a:xfrm>
          <a:off x="1511300" y="831850"/>
          <a:ext cx="6477000" cy="63500"/>
        </a:xfrm>
        <a:prstGeom prst="roundRect">
          <a:avLst/>
        </a:prstGeom>
        <a:gradFill flip="none" rotWithShape="1">
          <a:gsLst>
            <a:gs pos="32000">
              <a:srgbClr val="2A2A2A"/>
            </a:gs>
            <a:gs pos="23000">
              <a:schemeClr val="accent3">
                <a:lumMod val="89000"/>
              </a:schemeClr>
            </a:gs>
            <a:gs pos="1000">
              <a:schemeClr val="tx1">
                <a:lumMod val="85000"/>
                <a:lumOff val="15000"/>
              </a:schemeClr>
            </a:gs>
            <a:gs pos="84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146050</xdr:colOff>
      <xdr:row>4</xdr:row>
      <xdr:rowOff>31750</xdr:rowOff>
    </xdr:from>
    <xdr:to>
      <xdr:col>6</xdr:col>
      <xdr:colOff>336550</xdr:colOff>
      <xdr:row>5</xdr:row>
      <xdr:rowOff>25400</xdr:rowOff>
    </xdr:to>
    <xdr:sp macro="" textlink="">
      <xdr:nvSpPr>
        <xdr:cNvPr id="25" name="Flowchart: Connector 24">
          <a:extLst>
            <a:ext uri="{FF2B5EF4-FFF2-40B4-BE49-F238E27FC236}">
              <a16:creationId xmlns:a16="http://schemas.microsoft.com/office/drawing/2014/main" id="{0F73ED4D-AC81-76F1-0509-A1B5AB236D4D}"/>
            </a:ext>
          </a:extLst>
        </xdr:cNvPr>
        <xdr:cNvSpPr/>
      </xdr:nvSpPr>
      <xdr:spPr>
        <a:xfrm>
          <a:off x="3803650" y="400050"/>
          <a:ext cx="190500" cy="1778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31750</xdr:colOff>
      <xdr:row>4</xdr:row>
      <xdr:rowOff>38100</xdr:rowOff>
    </xdr:from>
    <xdr:to>
      <xdr:col>9</xdr:col>
      <xdr:colOff>222250</xdr:colOff>
      <xdr:row>5</xdr:row>
      <xdr:rowOff>31750</xdr:rowOff>
    </xdr:to>
    <xdr:sp macro="" textlink="">
      <xdr:nvSpPr>
        <xdr:cNvPr id="26" name="Flowchart: Connector 25">
          <a:extLst>
            <a:ext uri="{FF2B5EF4-FFF2-40B4-BE49-F238E27FC236}">
              <a16:creationId xmlns:a16="http://schemas.microsoft.com/office/drawing/2014/main" id="{1538FBF6-AA58-E4E0-389E-67E91A2E35B2}"/>
            </a:ext>
          </a:extLst>
        </xdr:cNvPr>
        <xdr:cNvSpPr/>
      </xdr:nvSpPr>
      <xdr:spPr>
        <a:xfrm>
          <a:off x="5518150" y="406400"/>
          <a:ext cx="190500" cy="1778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361950</xdr:colOff>
      <xdr:row>4</xdr:row>
      <xdr:rowOff>38100</xdr:rowOff>
    </xdr:from>
    <xdr:to>
      <xdr:col>3</xdr:col>
      <xdr:colOff>552450</xdr:colOff>
      <xdr:row>5</xdr:row>
      <xdr:rowOff>31750</xdr:rowOff>
    </xdr:to>
    <xdr:sp macro="" textlink="">
      <xdr:nvSpPr>
        <xdr:cNvPr id="27" name="Flowchart: Connector 26">
          <a:extLst>
            <a:ext uri="{FF2B5EF4-FFF2-40B4-BE49-F238E27FC236}">
              <a16:creationId xmlns:a16="http://schemas.microsoft.com/office/drawing/2014/main" id="{960379D2-A5E3-1A74-6E03-253D04C9493A}"/>
            </a:ext>
          </a:extLst>
        </xdr:cNvPr>
        <xdr:cNvSpPr/>
      </xdr:nvSpPr>
      <xdr:spPr>
        <a:xfrm>
          <a:off x="2190750" y="406400"/>
          <a:ext cx="190500" cy="1778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406400</xdr:colOff>
      <xdr:row>4</xdr:row>
      <xdr:rowOff>38100</xdr:rowOff>
    </xdr:from>
    <xdr:to>
      <xdr:col>11</xdr:col>
      <xdr:colOff>596900</xdr:colOff>
      <xdr:row>5</xdr:row>
      <xdr:rowOff>31750</xdr:rowOff>
    </xdr:to>
    <xdr:sp macro="" textlink="">
      <xdr:nvSpPr>
        <xdr:cNvPr id="28" name="Flowchart: Connector 27">
          <a:extLst>
            <a:ext uri="{FF2B5EF4-FFF2-40B4-BE49-F238E27FC236}">
              <a16:creationId xmlns:a16="http://schemas.microsoft.com/office/drawing/2014/main" id="{26EDFC97-DCE3-3182-1CBD-F3C14FB96A82}"/>
            </a:ext>
          </a:extLst>
        </xdr:cNvPr>
        <xdr:cNvSpPr/>
      </xdr:nvSpPr>
      <xdr:spPr>
        <a:xfrm>
          <a:off x="7112000" y="406400"/>
          <a:ext cx="190500" cy="1778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546100</xdr:colOff>
      <xdr:row>8</xdr:row>
      <xdr:rowOff>165100</xdr:rowOff>
    </xdr:from>
    <xdr:to>
      <xdr:col>9</xdr:col>
      <xdr:colOff>387350</xdr:colOff>
      <xdr:row>24</xdr:row>
      <xdr:rowOff>44450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EF47E901-5760-5C63-8392-ECE2DE6444D8}"/>
            </a:ext>
          </a:extLst>
        </xdr:cNvPr>
        <xdr:cNvGrpSpPr/>
      </xdr:nvGrpSpPr>
      <xdr:grpSpPr>
        <a:xfrm>
          <a:off x="1155700" y="1638300"/>
          <a:ext cx="4718050" cy="2825750"/>
          <a:chOff x="1206500" y="1225550"/>
          <a:chExt cx="4578350" cy="2825750"/>
        </a:xfrm>
      </xdr:grpSpPr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01EF5825-2429-46E3-C325-C56E5AE6CC17}"/>
              </a:ext>
            </a:extLst>
          </xdr:cNvPr>
          <xdr:cNvSpPr/>
        </xdr:nvSpPr>
        <xdr:spPr>
          <a:xfrm>
            <a:off x="1212850" y="1225550"/>
            <a:ext cx="4572000" cy="2825750"/>
          </a:xfrm>
          <a:prstGeom prst="roundRect">
            <a:avLst>
              <a:gd name="adj" fmla="val 6250"/>
            </a:avLst>
          </a:prstGeom>
          <a:solidFill>
            <a:schemeClr val="tx1">
              <a:lumMod val="50000"/>
              <a:lumOff val="50000"/>
            </a:schemeClr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0B2212F6-E960-70DF-129E-A0513CB5BA93}"/>
              </a:ext>
            </a:extLst>
          </xdr:cNvPr>
          <xdr:cNvSpPr/>
        </xdr:nvSpPr>
        <xdr:spPr>
          <a:xfrm>
            <a:off x="1206500" y="1263650"/>
            <a:ext cx="4572000" cy="2743200"/>
          </a:xfrm>
          <a:prstGeom prst="roundRect">
            <a:avLst>
              <a:gd name="adj" fmla="val 6250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12700</xdr:colOff>
      <xdr:row>9</xdr:row>
      <xdr:rowOff>114300</xdr:rowOff>
    </xdr:from>
    <xdr:to>
      <xdr:col>9</xdr:col>
      <xdr:colOff>133350</xdr:colOff>
      <xdr:row>11</xdr:row>
      <xdr:rowOff>31750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16F1581-B579-EE1D-B7C4-6F35400B4690}"/>
            </a:ext>
          </a:extLst>
        </xdr:cNvPr>
        <xdr:cNvSpPr txBox="1"/>
      </xdr:nvSpPr>
      <xdr:spPr>
        <a:xfrm>
          <a:off x="1231900" y="1403350"/>
          <a:ext cx="4387850" cy="285750"/>
        </a:xfrm>
        <a:prstGeom prst="rect">
          <a:avLst/>
        </a:prstGeom>
        <a:solidFill>
          <a:schemeClr val="bg2">
            <a:lumMod val="1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Bus</a:t>
          </a:r>
          <a:r>
            <a:rPr lang="en-US" sz="14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Utilization by Time Range </a:t>
          </a:r>
          <a:r>
            <a:rPr lang="en-US" sz="10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(Total Passengers by time)</a:t>
          </a:r>
          <a:endParaRPr lang="en-US" sz="10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139700</xdr:colOff>
      <xdr:row>9</xdr:row>
      <xdr:rowOff>171450</xdr:rowOff>
    </xdr:from>
    <xdr:to>
      <xdr:col>2</xdr:col>
      <xdr:colOff>330200</xdr:colOff>
      <xdr:row>10</xdr:row>
      <xdr:rowOff>165100</xdr:rowOff>
    </xdr:to>
    <xdr:sp macro="" textlink="">
      <xdr:nvSpPr>
        <xdr:cNvPr id="34" name="Flowchart: Connector 33">
          <a:extLst>
            <a:ext uri="{FF2B5EF4-FFF2-40B4-BE49-F238E27FC236}">
              <a16:creationId xmlns:a16="http://schemas.microsoft.com/office/drawing/2014/main" id="{EE28FF54-A9B8-9C78-DAEA-F874B8DCC08B}"/>
            </a:ext>
          </a:extLst>
        </xdr:cNvPr>
        <xdr:cNvSpPr/>
      </xdr:nvSpPr>
      <xdr:spPr>
        <a:xfrm>
          <a:off x="1358900" y="1460500"/>
          <a:ext cx="190500" cy="1778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177800</xdr:colOff>
      <xdr:row>12</xdr:row>
      <xdr:rowOff>63500</xdr:rowOff>
    </xdr:from>
    <xdr:to>
      <xdr:col>5</xdr:col>
      <xdr:colOff>565150</xdr:colOff>
      <xdr:row>22</xdr:row>
      <xdr:rowOff>158750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F5C54BF-A253-4C3C-828D-1B9861FC8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546100</xdr:colOff>
      <xdr:row>0</xdr:row>
      <xdr:rowOff>31750</xdr:rowOff>
    </xdr:from>
    <xdr:to>
      <xdr:col>14</xdr:col>
      <xdr:colOff>222250</xdr:colOff>
      <xdr:row>1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9371684-BD3E-C4A4-70B4-1910216AF86A}"/>
            </a:ext>
          </a:extLst>
        </xdr:cNvPr>
        <xdr:cNvSpPr txBox="1"/>
      </xdr:nvSpPr>
      <xdr:spPr>
        <a:xfrm>
          <a:off x="1155700" y="31750"/>
          <a:ext cx="760095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u="none" strike="noStrike">
              <a:solidFill>
                <a:schemeClr val="bg1">
                  <a:lumMod val="95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t>Transaction</a:t>
          </a:r>
          <a:r>
            <a:rPr lang="en-US" sz="2000" b="0" i="0" u="none" strike="noStrike" baseline="0">
              <a:solidFill>
                <a:schemeClr val="bg1">
                  <a:lumMod val="95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t> Dashboard</a:t>
          </a:r>
          <a:endParaRPr lang="en-US" sz="2000" b="0" i="0" u="none" strike="noStrike">
            <a:solidFill>
              <a:schemeClr val="bg1">
                <a:lumMod val="95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7</xdr:col>
      <xdr:colOff>368301</xdr:colOff>
      <xdr:row>11</xdr:row>
      <xdr:rowOff>184149</xdr:rowOff>
    </xdr:from>
    <xdr:to>
      <xdr:col>8</xdr:col>
      <xdr:colOff>70532</xdr:colOff>
      <xdr:row>13</xdr:row>
      <xdr:rowOff>127680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F43EDD-2A71-A355-2556-91795A5C7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1" y="2209799"/>
          <a:ext cx="311831" cy="311831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17</xdr:row>
      <xdr:rowOff>120650</xdr:rowOff>
    </xdr:from>
    <xdr:to>
      <xdr:col>8</xdr:col>
      <xdr:colOff>146050</xdr:colOff>
      <xdr:row>20</xdr:row>
      <xdr:rowOff>19050</xdr:rowOff>
    </xdr:to>
    <xdr:pic>
      <xdr:nvPicPr>
        <xdr:cNvPr id="18" name="Graphic 17" descr="Stopwatch">
          <a:extLst>
            <a:ext uri="{FF2B5EF4-FFF2-40B4-BE49-F238E27FC236}">
              <a16:creationId xmlns:a16="http://schemas.microsoft.com/office/drawing/2014/main" id="{0E5BD935-CB1C-D9F7-1326-C9136818F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572000" y="3251200"/>
          <a:ext cx="450850" cy="450850"/>
        </a:xfrm>
        <a:prstGeom prst="rect">
          <a:avLst/>
        </a:prstGeom>
      </xdr:spPr>
    </xdr:pic>
    <xdr:clientData/>
  </xdr:twoCellAnchor>
  <xdr:twoCellAnchor>
    <xdr:from>
      <xdr:col>6</xdr:col>
      <xdr:colOff>355600</xdr:colOff>
      <xdr:row>13</xdr:row>
      <xdr:rowOff>177800</xdr:rowOff>
    </xdr:from>
    <xdr:to>
      <xdr:col>9</xdr:col>
      <xdr:colOff>165100</xdr:colOff>
      <xdr:row>15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D8CAB4C-D7D1-2210-4903-30B609BBC45F}"/>
            </a:ext>
          </a:extLst>
        </xdr:cNvPr>
        <xdr:cNvSpPr txBox="1"/>
      </xdr:nvSpPr>
      <xdr:spPr>
        <a:xfrm>
          <a:off x="4013200" y="2571750"/>
          <a:ext cx="163830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2"/>
              </a:solidFill>
              <a:effectLst/>
              <a:latin typeface="+mn-lt"/>
              <a:ea typeface="+mn-ea"/>
              <a:cs typeface="+mn-cs"/>
            </a:rPr>
            <a:t>Peak Hrs of Operations </a:t>
          </a:r>
          <a:endParaRPr lang="en-US" sz="1600" b="0" i="0" u="none" strike="noStrike">
            <a:solidFill>
              <a:schemeClr val="bg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6</xdr:col>
      <xdr:colOff>361950</xdr:colOff>
      <xdr:row>15</xdr:row>
      <xdr:rowOff>19050</xdr:rowOff>
    </xdr:from>
    <xdr:to>
      <xdr:col>9</xdr:col>
      <xdr:colOff>165100</xdr:colOff>
      <xdr:row>16</xdr:row>
      <xdr:rowOff>120650</xdr:rowOff>
    </xdr:to>
    <xdr:sp macro="" textlink="Sheet1!L26">
      <xdr:nvSpPr>
        <xdr:cNvPr id="35" name="TextBox 34">
          <a:extLst>
            <a:ext uri="{FF2B5EF4-FFF2-40B4-BE49-F238E27FC236}">
              <a16:creationId xmlns:a16="http://schemas.microsoft.com/office/drawing/2014/main" id="{558B3D2B-4A96-D3FA-F160-B90DC69CE123}"/>
            </a:ext>
          </a:extLst>
        </xdr:cNvPr>
        <xdr:cNvSpPr txBox="1"/>
      </xdr:nvSpPr>
      <xdr:spPr>
        <a:xfrm>
          <a:off x="4019550" y="2781300"/>
          <a:ext cx="163195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1E9B2C5-DEFF-4A11-9ED1-ADBF76A041EB}" type="TxLink">
            <a:rPr lang="en-US" sz="1400" b="0" i="0" u="none" strike="noStrike">
              <a:solidFill>
                <a:schemeClr val="bg2"/>
              </a:solidFill>
              <a:latin typeface="Calibri"/>
              <a:ea typeface="Calibri"/>
              <a:cs typeface="Calibri"/>
            </a:rPr>
            <a:pPr algn="ctr"/>
            <a:t>11:41:00 AM</a:t>
          </a:fld>
          <a:endParaRPr lang="en-US" sz="1400">
            <a:solidFill>
              <a:schemeClr val="bg2"/>
            </a:solidFill>
          </a:endParaRPr>
        </a:p>
      </xdr:txBody>
    </xdr:sp>
    <xdr:clientData/>
  </xdr:twoCellAnchor>
  <xdr:twoCellAnchor>
    <xdr:from>
      <xdr:col>6</xdr:col>
      <xdr:colOff>336550</xdr:colOff>
      <xdr:row>20</xdr:row>
      <xdr:rowOff>6350</xdr:rowOff>
    </xdr:from>
    <xdr:to>
      <xdr:col>9</xdr:col>
      <xdr:colOff>222250</xdr:colOff>
      <xdr:row>21</xdr:row>
      <xdr:rowOff>107950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89A84C6-0C42-9AD9-B311-DABEA5EDF585}"/>
            </a:ext>
          </a:extLst>
        </xdr:cNvPr>
        <xdr:cNvSpPr txBox="1"/>
      </xdr:nvSpPr>
      <xdr:spPr>
        <a:xfrm>
          <a:off x="3994150" y="3689350"/>
          <a:ext cx="171450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>
              <a:solidFill>
                <a:schemeClr val="bg2"/>
              </a:solidFill>
            </a:rPr>
            <a:t>Off-Peak Hrs of Operations </a:t>
          </a:r>
        </a:p>
      </xdr:txBody>
    </xdr:sp>
    <xdr:clientData/>
  </xdr:twoCellAnchor>
  <xdr:twoCellAnchor>
    <xdr:from>
      <xdr:col>6</xdr:col>
      <xdr:colOff>336550</xdr:colOff>
      <xdr:row>21</xdr:row>
      <xdr:rowOff>57150</xdr:rowOff>
    </xdr:from>
    <xdr:to>
      <xdr:col>9</xdr:col>
      <xdr:colOff>209550</xdr:colOff>
      <xdr:row>22</xdr:row>
      <xdr:rowOff>158750</xdr:rowOff>
    </xdr:to>
    <xdr:sp macro="" textlink="Sheet1!L32">
      <xdr:nvSpPr>
        <xdr:cNvPr id="40" name="TextBox 39">
          <a:extLst>
            <a:ext uri="{FF2B5EF4-FFF2-40B4-BE49-F238E27FC236}">
              <a16:creationId xmlns:a16="http://schemas.microsoft.com/office/drawing/2014/main" id="{0403A65A-FBA2-C7A6-3FBC-292A3B70494A}"/>
            </a:ext>
          </a:extLst>
        </xdr:cNvPr>
        <xdr:cNvSpPr txBox="1"/>
      </xdr:nvSpPr>
      <xdr:spPr>
        <a:xfrm>
          <a:off x="3994150" y="3924300"/>
          <a:ext cx="170180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6F7ECC-A9F7-4737-A646-4FEA508D9F08}" type="TxLink">
            <a:rPr lang="en-US" sz="1400" b="0" i="0" u="none" strike="noStrike">
              <a:solidFill>
                <a:schemeClr val="bg2"/>
              </a:solidFill>
              <a:latin typeface="Calibri"/>
              <a:ea typeface="Calibri"/>
              <a:cs typeface="Calibri"/>
            </a:rPr>
            <a:pPr algn="ctr"/>
            <a:t>12:34:00 PM</a:t>
          </a:fld>
          <a:endParaRPr lang="en-US" sz="1400">
            <a:solidFill>
              <a:schemeClr val="bg2"/>
            </a:solidFill>
          </a:endParaRPr>
        </a:p>
      </xdr:txBody>
    </xdr:sp>
    <xdr:clientData/>
  </xdr:twoCellAnchor>
  <xdr:twoCellAnchor>
    <xdr:from>
      <xdr:col>1</xdr:col>
      <xdr:colOff>571500</xdr:colOff>
      <xdr:row>24</xdr:row>
      <xdr:rowOff>165100</xdr:rowOff>
    </xdr:from>
    <xdr:to>
      <xdr:col>9</xdr:col>
      <xdr:colOff>412750</xdr:colOff>
      <xdr:row>32</xdr:row>
      <xdr:rowOff>165100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C1732A6-9CBC-AC83-0E2A-12F77F9C0F3D}"/>
            </a:ext>
          </a:extLst>
        </xdr:cNvPr>
        <xdr:cNvGrpSpPr/>
      </xdr:nvGrpSpPr>
      <xdr:grpSpPr>
        <a:xfrm>
          <a:off x="1181100" y="4584700"/>
          <a:ext cx="4718050" cy="1473200"/>
          <a:chOff x="1206500" y="1225550"/>
          <a:chExt cx="4578350" cy="282575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D1652627-D984-2203-C246-B35F5EAD33B1}"/>
              </a:ext>
            </a:extLst>
          </xdr:cNvPr>
          <xdr:cNvSpPr/>
        </xdr:nvSpPr>
        <xdr:spPr>
          <a:xfrm>
            <a:off x="1212850" y="1225550"/>
            <a:ext cx="4572000" cy="2825750"/>
          </a:xfrm>
          <a:prstGeom prst="roundRect">
            <a:avLst>
              <a:gd name="adj" fmla="val 6250"/>
            </a:avLst>
          </a:prstGeom>
          <a:solidFill>
            <a:schemeClr val="tx1">
              <a:lumMod val="50000"/>
              <a:lumOff val="50000"/>
            </a:schemeClr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3D661E82-C1BB-9B2D-2019-C04294D7D15E}"/>
              </a:ext>
            </a:extLst>
          </xdr:cNvPr>
          <xdr:cNvSpPr/>
        </xdr:nvSpPr>
        <xdr:spPr>
          <a:xfrm>
            <a:off x="1206500" y="1263650"/>
            <a:ext cx="4572000" cy="2743200"/>
          </a:xfrm>
          <a:prstGeom prst="roundRect">
            <a:avLst>
              <a:gd name="adj" fmla="val 6250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</xdr:grpSp>
    <xdr:clientData/>
  </xdr:twoCellAnchor>
  <xdr:twoCellAnchor>
    <xdr:from>
      <xdr:col>2</xdr:col>
      <xdr:colOff>12701</xdr:colOff>
      <xdr:row>26</xdr:row>
      <xdr:rowOff>76200</xdr:rowOff>
    </xdr:from>
    <xdr:to>
      <xdr:col>5</xdr:col>
      <xdr:colOff>349251</xdr:colOff>
      <xdr:row>32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2D25DB9-E243-4ABE-B7C8-FE9675AD1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596900</xdr:colOff>
      <xdr:row>25</xdr:row>
      <xdr:rowOff>88900</xdr:rowOff>
    </xdr:from>
    <xdr:to>
      <xdr:col>6</xdr:col>
      <xdr:colOff>234950</xdr:colOff>
      <xdr:row>26</xdr:row>
      <xdr:rowOff>127000</xdr:rowOff>
    </xdr:to>
    <xdr:sp macro="" textlink="Sheet1!L26">
      <xdr:nvSpPr>
        <xdr:cNvPr id="43" name="TextBox 42">
          <a:extLst>
            <a:ext uri="{FF2B5EF4-FFF2-40B4-BE49-F238E27FC236}">
              <a16:creationId xmlns:a16="http://schemas.microsoft.com/office/drawing/2014/main" id="{4E107F0D-0C53-1071-DA15-B219C9022AE0}"/>
            </a:ext>
          </a:extLst>
        </xdr:cNvPr>
        <xdr:cNvSpPr txBox="1"/>
      </xdr:nvSpPr>
      <xdr:spPr>
        <a:xfrm>
          <a:off x="1206500" y="4692650"/>
          <a:ext cx="2686050" cy="222250"/>
        </a:xfrm>
        <a:prstGeom prst="rect">
          <a:avLst/>
        </a:prstGeom>
        <a:solidFill>
          <a:schemeClr val="bg2">
            <a:lumMod val="1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aseline="0">
              <a:solidFill>
                <a:schemeClr val="bg2"/>
              </a:solidFill>
            </a:rPr>
            <a:t>  Tot</a:t>
          </a:r>
          <a:r>
            <a:rPr lang="en-US" sz="1400">
              <a:solidFill>
                <a:schemeClr val="bg2"/>
              </a:solidFill>
            </a:rPr>
            <a:t>al</a:t>
          </a:r>
          <a:r>
            <a:rPr lang="en-US" sz="1400" baseline="0">
              <a:solidFill>
                <a:schemeClr val="bg2"/>
              </a:solidFill>
            </a:rPr>
            <a:t> Riders Yearly Distribution</a:t>
          </a:r>
          <a:endParaRPr lang="en-US" sz="1400">
            <a:solidFill>
              <a:schemeClr val="bg2"/>
            </a:solidFill>
          </a:endParaRPr>
        </a:p>
      </xdr:txBody>
    </xdr:sp>
    <xdr:clientData/>
  </xdr:twoCellAnchor>
  <xdr:twoCellAnchor>
    <xdr:from>
      <xdr:col>2</xdr:col>
      <xdr:colOff>12700</xdr:colOff>
      <xdr:row>25</xdr:row>
      <xdr:rowOff>127000</xdr:rowOff>
    </xdr:from>
    <xdr:to>
      <xdr:col>2</xdr:col>
      <xdr:colOff>203200</xdr:colOff>
      <xdr:row>26</xdr:row>
      <xdr:rowOff>120650</xdr:rowOff>
    </xdr:to>
    <xdr:sp macro="" textlink="">
      <xdr:nvSpPr>
        <xdr:cNvPr id="44" name="Flowchart: Connector 43">
          <a:extLst>
            <a:ext uri="{FF2B5EF4-FFF2-40B4-BE49-F238E27FC236}">
              <a16:creationId xmlns:a16="http://schemas.microsoft.com/office/drawing/2014/main" id="{00061D0D-45E2-418A-9EAD-15B9A3104CED}"/>
            </a:ext>
          </a:extLst>
        </xdr:cNvPr>
        <xdr:cNvSpPr/>
      </xdr:nvSpPr>
      <xdr:spPr>
        <a:xfrm>
          <a:off x="1231900" y="4730750"/>
          <a:ext cx="190500" cy="1778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425450</xdr:colOff>
      <xdr:row>27</xdr:row>
      <xdr:rowOff>31750</xdr:rowOff>
    </xdr:from>
    <xdr:to>
      <xdr:col>7</xdr:col>
      <xdr:colOff>425450</xdr:colOff>
      <xdr:row>30</xdr:row>
      <xdr:rowOff>177800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9A1F7AB2-2664-FA5A-B3F7-C88FAEA98DCC}"/>
            </a:ext>
          </a:extLst>
        </xdr:cNvPr>
        <xdr:cNvGrpSpPr/>
      </xdr:nvGrpSpPr>
      <xdr:grpSpPr>
        <a:xfrm>
          <a:off x="3473450" y="5003800"/>
          <a:ext cx="1219200" cy="698500"/>
          <a:chOff x="4279900" y="4940300"/>
          <a:chExt cx="1219200" cy="698500"/>
        </a:xfrm>
      </xdr:grpSpPr>
      <xdr:sp macro="" textlink="Sheet1!L26">
        <xdr:nvSpPr>
          <xdr:cNvPr id="45" name="TextBox 44">
            <a:extLst>
              <a:ext uri="{FF2B5EF4-FFF2-40B4-BE49-F238E27FC236}">
                <a16:creationId xmlns:a16="http://schemas.microsoft.com/office/drawing/2014/main" id="{8B339BB9-B7C4-7679-2FCC-BE6CD91F8369}"/>
              </a:ext>
            </a:extLst>
          </xdr:cNvPr>
          <xdr:cNvSpPr txBox="1"/>
        </xdr:nvSpPr>
        <xdr:spPr>
          <a:xfrm>
            <a:off x="4279900" y="4940300"/>
            <a:ext cx="1212850" cy="254000"/>
          </a:xfrm>
          <a:prstGeom prst="rect">
            <a:avLst/>
          </a:prstGeom>
          <a:solidFill>
            <a:schemeClr val="bg2">
              <a:lumMod val="1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aseline="0">
                <a:solidFill>
                  <a:schemeClr val="bg2"/>
                </a:solidFill>
              </a:rPr>
              <a:t> YoY Change</a:t>
            </a:r>
            <a:endParaRPr lang="en-US" sz="1400">
              <a:solidFill>
                <a:schemeClr val="bg2"/>
              </a:solidFill>
            </a:endParaRPr>
          </a:p>
        </xdr:txBody>
      </xdr:sp>
      <xdr:sp macro="" textlink="Sheet1!P29">
        <xdr:nvSpPr>
          <xdr:cNvPr id="46" name="TextBox 45">
            <a:extLst>
              <a:ext uri="{FF2B5EF4-FFF2-40B4-BE49-F238E27FC236}">
                <a16:creationId xmlns:a16="http://schemas.microsoft.com/office/drawing/2014/main" id="{F48723F2-8593-A904-3357-6FB17537EA65}"/>
              </a:ext>
            </a:extLst>
          </xdr:cNvPr>
          <xdr:cNvSpPr txBox="1"/>
        </xdr:nvSpPr>
        <xdr:spPr>
          <a:xfrm>
            <a:off x="4286250" y="5149850"/>
            <a:ext cx="1212850" cy="254000"/>
          </a:xfrm>
          <a:prstGeom prst="rect">
            <a:avLst/>
          </a:prstGeom>
          <a:solidFill>
            <a:schemeClr val="bg2">
              <a:lumMod val="1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F7BCC7B-B945-4DCC-8230-A249DDD762E4}" type="TxLink">
              <a:rPr lang="en-US" sz="1800" b="0" i="0" u="none" strike="noStrike" baseline="0">
                <a:solidFill>
                  <a:schemeClr val="bg2"/>
                </a:solidFill>
                <a:latin typeface="Calibri"/>
                <a:ea typeface="Calibri"/>
                <a:cs typeface="Calibri"/>
              </a:rPr>
              <a:pPr algn="ctr"/>
              <a:t>-83.50%</a:t>
            </a:fld>
            <a:endParaRPr lang="en-US" sz="1800">
              <a:solidFill>
                <a:schemeClr val="bg2"/>
              </a:solidFill>
            </a:endParaRPr>
          </a:p>
        </xdr:txBody>
      </xdr:sp>
      <xdr:sp macro="" textlink="Sheet1!R29">
        <xdr:nvSpPr>
          <xdr:cNvPr id="48" name="TextBox 47">
            <a:extLst>
              <a:ext uri="{FF2B5EF4-FFF2-40B4-BE49-F238E27FC236}">
                <a16:creationId xmlns:a16="http://schemas.microsoft.com/office/drawing/2014/main" id="{E768228B-8BED-3DC9-F320-55E78FEB1B5F}"/>
              </a:ext>
            </a:extLst>
          </xdr:cNvPr>
          <xdr:cNvSpPr txBox="1"/>
        </xdr:nvSpPr>
        <xdr:spPr>
          <a:xfrm>
            <a:off x="4286250" y="5384800"/>
            <a:ext cx="1212850" cy="254000"/>
          </a:xfrm>
          <a:prstGeom prst="rect">
            <a:avLst/>
          </a:prstGeom>
          <a:solidFill>
            <a:schemeClr val="bg2">
              <a:lumMod val="1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46C2094-33BE-458D-AFBD-ED8771384B0B}" type="TxLink">
              <a:rPr lang="en-US" sz="1100" b="0" i="0" u="none" strike="noStrike" baseline="0">
                <a:solidFill>
                  <a:schemeClr val="bg2"/>
                </a:solidFill>
                <a:latin typeface="Calibri"/>
                <a:ea typeface="Calibri"/>
                <a:cs typeface="Calibri"/>
              </a:rPr>
              <a:pPr algn="ctr"/>
              <a:t>▼</a:t>
            </a:fld>
            <a:endParaRPr lang="en-US" sz="1800">
              <a:solidFill>
                <a:schemeClr val="bg2"/>
              </a:solidFill>
            </a:endParaRPr>
          </a:p>
        </xdr:txBody>
      </xdr:sp>
    </xdr:grpSp>
    <xdr:clientData/>
  </xdr:twoCellAnchor>
  <xdr:twoCellAnchor>
    <xdr:from>
      <xdr:col>7</xdr:col>
      <xdr:colOff>476250</xdr:colOff>
      <xdr:row>25</xdr:row>
      <xdr:rowOff>57150</xdr:rowOff>
    </xdr:from>
    <xdr:to>
      <xdr:col>9</xdr:col>
      <xdr:colOff>336550</xdr:colOff>
      <xdr:row>32</xdr:row>
      <xdr:rowOff>50800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2D9AE25F-140A-124F-7FB9-43C33ACA038B}"/>
            </a:ext>
          </a:extLst>
        </xdr:cNvPr>
        <xdr:cNvSpPr/>
      </xdr:nvSpPr>
      <xdr:spPr>
        <a:xfrm>
          <a:off x="4743450" y="4660900"/>
          <a:ext cx="1079500" cy="1282700"/>
        </a:xfrm>
        <a:prstGeom prst="roundRect">
          <a:avLst/>
        </a:prstGeom>
        <a:gradFill flip="none" rotWithShape="1">
          <a:gsLst>
            <a:gs pos="37000">
              <a:schemeClr val="bg2">
                <a:lumMod val="10000"/>
              </a:schemeClr>
            </a:gs>
            <a:gs pos="92000">
              <a:srgbClr val="0D0D0C"/>
            </a:gs>
            <a:gs pos="98000">
              <a:schemeClr val="tx1">
                <a:lumMod val="85000"/>
                <a:lumOff val="15000"/>
              </a:schemeClr>
            </a:gs>
            <a:gs pos="69000">
              <a:srgbClr val="0D0D0C"/>
            </a:gs>
            <a:gs pos="81000">
              <a:schemeClr val="tx1">
                <a:lumMod val="85000"/>
                <a:lumOff val="15000"/>
              </a:schemeClr>
            </a:gs>
            <a:gs pos="87000">
              <a:schemeClr val="tx1">
                <a:lumMod val="75000"/>
                <a:lumOff val="25000"/>
              </a:schemeClr>
            </a:gs>
            <a:gs pos="51000">
              <a:schemeClr val="tx1">
                <a:lumMod val="95000"/>
                <a:lumOff val="5000"/>
              </a:schemeClr>
            </a:gs>
            <a:gs pos="2000">
              <a:schemeClr val="tx1">
                <a:lumMod val="50000"/>
                <a:lumOff val="50000"/>
              </a:schemeClr>
            </a:gs>
            <a:gs pos="100000">
              <a:schemeClr val="bg1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431800</xdr:colOff>
      <xdr:row>26</xdr:row>
      <xdr:rowOff>6350</xdr:rowOff>
    </xdr:from>
    <xdr:to>
      <xdr:col>9</xdr:col>
      <xdr:colOff>273050</xdr:colOff>
      <xdr:row>31</xdr:row>
      <xdr:rowOff>120650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36F0391-1DA4-24A1-3CEF-060916910886}"/>
            </a:ext>
          </a:extLst>
        </xdr:cNvPr>
        <xdr:cNvSpPr txBox="1"/>
      </xdr:nvSpPr>
      <xdr:spPr>
        <a:xfrm>
          <a:off x="4699000" y="4794250"/>
          <a:ext cx="1060450" cy="1035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 u="none" strike="noStrike">
              <a:solidFill>
                <a:schemeClr val="bg2"/>
              </a:solidFill>
              <a:effectLst/>
              <a:latin typeface="+mn-lt"/>
              <a:ea typeface="+mn-ea"/>
              <a:cs typeface="+mn-cs"/>
            </a:rPr>
            <a:t>YoY Change suggests room for improvement</a:t>
          </a:r>
          <a:r>
            <a:rPr lang="en-US" sz="1200">
              <a:solidFill>
                <a:schemeClr val="bg2"/>
              </a:solidFill>
            </a:rPr>
            <a:t> </a:t>
          </a:r>
        </a:p>
      </xdr:txBody>
    </xdr:sp>
    <xdr:clientData/>
  </xdr:twoCellAnchor>
  <xdr:twoCellAnchor>
    <xdr:from>
      <xdr:col>8</xdr:col>
      <xdr:colOff>292100</xdr:colOff>
      <xdr:row>24</xdr:row>
      <xdr:rowOff>158750</xdr:rowOff>
    </xdr:from>
    <xdr:to>
      <xdr:col>9</xdr:col>
      <xdr:colOff>0</xdr:colOff>
      <xdr:row>26</xdr:row>
      <xdr:rowOff>95250</xdr:rowOff>
    </xdr:to>
    <xdr:sp macro="" textlink="">
      <xdr:nvSpPr>
        <xdr:cNvPr id="53" name="Flowchart: Connector 52">
          <a:extLst>
            <a:ext uri="{FF2B5EF4-FFF2-40B4-BE49-F238E27FC236}">
              <a16:creationId xmlns:a16="http://schemas.microsoft.com/office/drawing/2014/main" id="{E1927D05-C37A-1C15-32B5-7F25ED59894B}"/>
            </a:ext>
          </a:extLst>
        </xdr:cNvPr>
        <xdr:cNvSpPr/>
      </xdr:nvSpPr>
      <xdr:spPr>
        <a:xfrm>
          <a:off x="5168900" y="4578350"/>
          <a:ext cx="317500" cy="304800"/>
        </a:xfrm>
        <a:prstGeom prst="flowChartConnector">
          <a:avLst/>
        </a:prstGeom>
        <a:solidFill>
          <a:srgbClr val="0D0D0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260964</xdr:colOff>
      <xdr:row>24</xdr:row>
      <xdr:rowOff>177800</xdr:rowOff>
    </xdr:from>
    <xdr:to>
      <xdr:col>9</xdr:col>
      <xdr:colOff>12495</xdr:colOff>
      <xdr:row>26</xdr:row>
      <xdr:rowOff>69850</xdr:rowOff>
    </xdr:to>
    <xdr:pic>
      <xdr:nvPicPr>
        <xdr:cNvPr id="55" name="Graphic 54" descr="Lightbulb">
          <a:extLst>
            <a:ext uri="{FF2B5EF4-FFF2-40B4-BE49-F238E27FC236}">
              <a16:creationId xmlns:a16="http://schemas.microsoft.com/office/drawing/2014/main" id="{C8AC6B1F-94F3-C2D9-0491-D6AB93F11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137764" y="4597400"/>
          <a:ext cx="361131" cy="260350"/>
        </a:xfrm>
        <a:prstGeom prst="rect">
          <a:avLst/>
        </a:prstGeom>
      </xdr:spPr>
    </xdr:pic>
    <xdr:clientData/>
  </xdr:twoCellAnchor>
  <xdr:twoCellAnchor>
    <xdr:from>
      <xdr:col>10</xdr:col>
      <xdr:colOff>6350</xdr:colOff>
      <xdr:row>8</xdr:row>
      <xdr:rowOff>152400</xdr:rowOff>
    </xdr:from>
    <xdr:to>
      <xdr:col>14</xdr:col>
      <xdr:colOff>279400</xdr:colOff>
      <xdr:row>33</xdr:row>
      <xdr:rowOff>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E78DCAE9-C580-D632-EE63-8E1C881B1756}"/>
            </a:ext>
          </a:extLst>
        </xdr:cNvPr>
        <xdr:cNvGrpSpPr/>
      </xdr:nvGrpSpPr>
      <xdr:grpSpPr>
        <a:xfrm>
          <a:off x="6102350" y="1625600"/>
          <a:ext cx="2711450" cy="4451350"/>
          <a:chOff x="1206500" y="1225550"/>
          <a:chExt cx="4578350" cy="2825750"/>
        </a:xfrm>
      </xdr:grpSpPr>
      <xdr:sp macro="" textlink="">
        <xdr:nvSpPr>
          <xdr:cNvPr id="47" name="Rectangle: Rounded Corners 46">
            <a:extLst>
              <a:ext uri="{FF2B5EF4-FFF2-40B4-BE49-F238E27FC236}">
                <a16:creationId xmlns:a16="http://schemas.microsoft.com/office/drawing/2014/main" id="{26590659-D242-AED1-C24E-E1EF1FAC0EC8}"/>
              </a:ext>
            </a:extLst>
          </xdr:cNvPr>
          <xdr:cNvSpPr/>
        </xdr:nvSpPr>
        <xdr:spPr>
          <a:xfrm>
            <a:off x="1212850" y="1225550"/>
            <a:ext cx="4572000" cy="2825750"/>
          </a:xfrm>
          <a:prstGeom prst="roundRect">
            <a:avLst>
              <a:gd name="adj" fmla="val 6250"/>
            </a:avLst>
          </a:prstGeom>
          <a:solidFill>
            <a:schemeClr val="tx1">
              <a:lumMod val="50000"/>
              <a:lumOff val="50000"/>
            </a:schemeClr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Rectangle: Rounded Corners 50">
            <a:extLst>
              <a:ext uri="{FF2B5EF4-FFF2-40B4-BE49-F238E27FC236}">
                <a16:creationId xmlns:a16="http://schemas.microsoft.com/office/drawing/2014/main" id="{ED215E9E-8475-156F-C07B-D01812361377}"/>
              </a:ext>
            </a:extLst>
          </xdr:cNvPr>
          <xdr:cNvSpPr/>
        </xdr:nvSpPr>
        <xdr:spPr>
          <a:xfrm>
            <a:off x="1206500" y="1263650"/>
            <a:ext cx="4572000" cy="2743200"/>
          </a:xfrm>
          <a:prstGeom prst="roundRect">
            <a:avLst>
              <a:gd name="adj" fmla="val 6250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120649</xdr:colOff>
      <xdr:row>24</xdr:row>
      <xdr:rowOff>50800</xdr:rowOff>
    </xdr:from>
    <xdr:to>
      <xdr:col>14</xdr:col>
      <xdr:colOff>146050</xdr:colOff>
      <xdr:row>31</xdr:row>
      <xdr:rowOff>152400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E3D6A24-9F2C-415F-B1F9-968418A66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247650</xdr:colOff>
      <xdr:row>21</xdr:row>
      <xdr:rowOff>63500</xdr:rowOff>
    </xdr:from>
    <xdr:to>
      <xdr:col>14</xdr:col>
      <xdr:colOff>82550</xdr:colOff>
      <xdr:row>25</xdr:row>
      <xdr:rowOff>57150</xdr:rowOff>
    </xdr:to>
    <xdr:sp macro="" textlink="Sheet1!$Z$36">
      <xdr:nvSpPr>
        <xdr:cNvPr id="56" name="TextBox 55">
          <a:extLst>
            <a:ext uri="{FF2B5EF4-FFF2-40B4-BE49-F238E27FC236}">
              <a16:creationId xmlns:a16="http://schemas.microsoft.com/office/drawing/2014/main" id="{9C9903C7-7D30-8EF1-F503-7AB2F8465DED}"/>
            </a:ext>
          </a:extLst>
        </xdr:cNvPr>
        <xdr:cNvSpPr txBox="1"/>
      </xdr:nvSpPr>
      <xdr:spPr>
        <a:xfrm>
          <a:off x="6343650" y="3930650"/>
          <a:ext cx="2273300" cy="730250"/>
        </a:xfrm>
        <a:prstGeom prst="rect">
          <a:avLst/>
        </a:prstGeom>
        <a:solidFill>
          <a:schemeClr val="tx1">
            <a:lumMod val="85000"/>
            <a:lumOff val="15000"/>
            <a:alpha val="1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D7475CF-A2B0-45D0-B235-F17EC0FD7273}" type="TxLink">
            <a:rPr lang="en-US" sz="1000" b="0" i="0" u="none" strike="noStrike">
              <a:solidFill>
                <a:schemeClr val="bg2"/>
              </a:solidFill>
              <a:latin typeface="Calibri"/>
              <a:ea typeface="Calibri"/>
              <a:cs typeface="Calibri"/>
            </a:rPr>
            <a:t>Focus on the Highlighted Weekdays: they exceed 941 passengers average and account for 49.4% of the Total passengers </a:t>
          </a:fld>
          <a:endParaRPr lang="en-US" sz="1000">
            <a:solidFill>
              <a:schemeClr val="bg2"/>
            </a:solidFill>
          </a:endParaRPr>
        </a:p>
      </xdr:txBody>
    </xdr:sp>
    <xdr:clientData/>
  </xdr:twoCellAnchor>
  <xdr:twoCellAnchor>
    <xdr:from>
      <xdr:col>9</xdr:col>
      <xdr:colOff>603250</xdr:colOff>
      <xdr:row>19</xdr:row>
      <xdr:rowOff>88900</xdr:rowOff>
    </xdr:from>
    <xdr:to>
      <xdr:col>14</xdr:col>
      <xdr:colOff>241300</xdr:colOff>
      <xdr:row>21</xdr:row>
      <xdr:rowOff>6350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0A86AC2-D276-E5F0-77C0-981E2A69B8E7}"/>
            </a:ext>
          </a:extLst>
        </xdr:cNvPr>
        <xdr:cNvSpPr txBox="1"/>
      </xdr:nvSpPr>
      <xdr:spPr>
        <a:xfrm>
          <a:off x="6089650" y="3587750"/>
          <a:ext cx="2686050" cy="285750"/>
        </a:xfrm>
        <a:prstGeom prst="rect">
          <a:avLst/>
        </a:prstGeom>
        <a:solidFill>
          <a:srgbClr val="2A2A2A">
            <a:alpha val="16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 i="0" u="none" strike="noStrike">
              <a:solidFill>
                <a:schemeClr val="bg2"/>
              </a:solidFill>
              <a:latin typeface="Calibri"/>
              <a:ea typeface="Calibri"/>
              <a:cs typeface="Calibri"/>
            </a:rPr>
            <a:t>    Riders</a:t>
          </a:r>
          <a:r>
            <a:rPr lang="en-US" sz="1400" b="0" i="0" u="none" strike="noStrike" baseline="0">
              <a:solidFill>
                <a:schemeClr val="bg2"/>
              </a:solidFill>
              <a:latin typeface="Calibri"/>
              <a:ea typeface="Calibri"/>
              <a:cs typeface="Calibri"/>
            </a:rPr>
            <a:t> Weekdays Distributions</a:t>
          </a:r>
          <a:endParaRPr lang="en-US" sz="1400" b="0" i="0" u="none" strike="noStrike">
            <a:solidFill>
              <a:schemeClr val="bg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31750</xdr:colOff>
      <xdr:row>19</xdr:row>
      <xdr:rowOff>146050</xdr:rowOff>
    </xdr:from>
    <xdr:to>
      <xdr:col>10</xdr:col>
      <xdr:colOff>222250</xdr:colOff>
      <xdr:row>20</xdr:row>
      <xdr:rowOff>139700</xdr:rowOff>
    </xdr:to>
    <xdr:sp macro="" textlink="">
      <xdr:nvSpPr>
        <xdr:cNvPr id="58" name="Flowchart: Connector 57">
          <a:extLst>
            <a:ext uri="{FF2B5EF4-FFF2-40B4-BE49-F238E27FC236}">
              <a16:creationId xmlns:a16="http://schemas.microsoft.com/office/drawing/2014/main" id="{AEF13F81-7307-7B24-7BFF-C99EC38B341B}"/>
            </a:ext>
          </a:extLst>
        </xdr:cNvPr>
        <xdr:cNvSpPr/>
      </xdr:nvSpPr>
      <xdr:spPr>
        <a:xfrm>
          <a:off x="6127750" y="3644900"/>
          <a:ext cx="190500" cy="1778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127000</xdr:colOff>
      <xdr:row>11</xdr:row>
      <xdr:rowOff>158750</xdr:rowOff>
    </xdr:from>
    <xdr:to>
      <xdr:col>14</xdr:col>
      <xdr:colOff>206375</xdr:colOff>
      <xdr:row>18</xdr:row>
      <xdr:rowOff>19050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7FDB81E-F297-47C9-98EF-4FA837253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19050</xdr:colOff>
      <xdr:row>9</xdr:row>
      <xdr:rowOff>177800</xdr:rowOff>
    </xdr:from>
    <xdr:to>
      <xdr:col>14</xdr:col>
      <xdr:colOff>247650</xdr:colOff>
      <xdr:row>11</xdr:row>
      <xdr:rowOff>95250</xdr:rowOff>
    </xdr:to>
    <xdr:sp macro="" textlink="Sheet1!L32">
      <xdr:nvSpPr>
        <xdr:cNvPr id="62" name="TextBox 61">
          <a:extLst>
            <a:ext uri="{FF2B5EF4-FFF2-40B4-BE49-F238E27FC236}">
              <a16:creationId xmlns:a16="http://schemas.microsoft.com/office/drawing/2014/main" id="{398F6B64-0C92-DFB5-8892-1A9A9EE60D54}"/>
            </a:ext>
          </a:extLst>
        </xdr:cNvPr>
        <xdr:cNvSpPr txBox="1"/>
      </xdr:nvSpPr>
      <xdr:spPr>
        <a:xfrm>
          <a:off x="6115050" y="1835150"/>
          <a:ext cx="2667000" cy="285750"/>
        </a:xfrm>
        <a:prstGeom prst="rect">
          <a:avLst/>
        </a:prstGeom>
        <a:solidFill>
          <a:srgbClr val="2A2A2A">
            <a:alpha val="8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2"/>
              </a:solidFill>
            </a:rPr>
            <a:t>Riders</a:t>
          </a:r>
          <a:r>
            <a:rPr lang="en-US" sz="1400" baseline="0">
              <a:solidFill>
                <a:schemeClr val="bg2"/>
              </a:solidFill>
            </a:rPr>
            <a:t> Monthly Distributions</a:t>
          </a:r>
          <a:endParaRPr lang="en-US" sz="1400">
            <a:solidFill>
              <a:schemeClr val="bg2"/>
            </a:solidFill>
          </a:endParaRPr>
        </a:p>
      </xdr:txBody>
    </xdr:sp>
    <xdr:clientData/>
  </xdr:twoCellAnchor>
  <xdr:twoCellAnchor>
    <xdr:from>
      <xdr:col>10</xdr:col>
      <xdr:colOff>88900</xdr:colOff>
      <xdr:row>10</xdr:row>
      <xdr:rowOff>44450</xdr:rowOff>
    </xdr:from>
    <xdr:to>
      <xdr:col>10</xdr:col>
      <xdr:colOff>279400</xdr:colOff>
      <xdr:row>11</xdr:row>
      <xdr:rowOff>38100</xdr:rowOff>
    </xdr:to>
    <xdr:sp macro="" textlink="">
      <xdr:nvSpPr>
        <xdr:cNvPr id="63" name="Flowchart: Connector 62">
          <a:extLst>
            <a:ext uri="{FF2B5EF4-FFF2-40B4-BE49-F238E27FC236}">
              <a16:creationId xmlns:a16="http://schemas.microsoft.com/office/drawing/2014/main" id="{7A51E1A2-6D79-FEE9-BAD5-8F66F6307D50}"/>
            </a:ext>
          </a:extLst>
        </xdr:cNvPr>
        <xdr:cNvSpPr/>
      </xdr:nvSpPr>
      <xdr:spPr>
        <a:xfrm>
          <a:off x="6184900" y="1885950"/>
          <a:ext cx="190500" cy="1778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18</xdr:row>
      <xdr:rowOff>113031</xdr:rowOff>
    </xdr:from>
    <xdr:to>
      <xdr:col>14</xdr:col>
      <xdr:colOff>228600</xdr:colOff>
      <xdr:row>18</xdr:row>
      <xdr:rowOff>158750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6AE11551-F90D-6A33-ED84-E4BE06A23F9E}"/>
            </a:ext>
          </a:extLst>
        </xdr:cNvPr>
        <xdr:cNvSpPr/>
      </xdr:nvSpPr>
      <xdr:spPr>
        <a:xfrm flipV="1">
          <a:off x="6108700" y="3427731"/>
          <a:ext cx="2654300" cy="45719"/>
        </a:xfrm>
        <a:prstGeom prst="roundRect">
          <a:avLst/>
        </a:prstGeom>
        <a:gradFill flip="none" rotWithShape="1">
          <a:gsLst>
            <a:gs pos="32000">
              <a:srgbClr val="2A2A2A"/>
            </a:gs>
            <a:gs pos="23000">
              <a:schemeClr val="accent3">
                <a:lumMod val="89000"/>
              </a:schemeClr>
            </a:gs>
            <a:gs pos="1000">
              <a:schemeClr val="tx1">
                <a:lumMod val="85000"/>
                <a:lumOff val="15000"/>
              </a:schemeClr>
            </a:gs>
            <a:gs pos="84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438150</xdr:colOff>
      <xdr:row>0</xdr:row>
      <xdr:rowOff>31750</xdr:rowOff>
    </xdr:from>
    <xdr:to>
      <xdr:col>20</xdr:col>
      <xdr:colOff>50800</xdr:colOff>
      <xdr:row>33</xdr:row>
      <xdr:rowOff>31750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A37C70E9-9897-0565-247C-42B768B2B1F4}"/>
            </a:ext>
          </a:extLst>
        </xdr:cNvPr>
        <xdr:cNvGrpSpPr/>
      </xdr:nvGrpSpPr>
      <xdr:grpSpPr>
        <a:xfrm>
          <a:off x="8972550" y="31750"/>
          <a:ext cx="3270250" cy="6076950"/>
          <a:chOff x="9067800" y="539750"/>
          <a:chExt cx="3270250" cy="5556250"/>
        </a:xfrm>
      </xdr:grpSpPr>
      <xdr:grpSp>
        <xdr:nvGrpSpPr>
          <xdr:cNvPr id="65" name="Group 64">
            <a:extLst>
              <a:ext uri="{FF2B5EF4-FFF2-40B4-BE49-F238E27FC236}">
                <a16:creationId xmlns:a16="http://schemas.microsoft.com/office/drawing/2014/main" id="{C09F821B-DD1B-51FA-B94C-1E448B2BB22B}"/>
              </a:ext>
            </a:extLst>
          </xdr:cNvPr>
          <xdr:cNvGrpSpPr/>
        </xdr:nvGrpSpPr>
        <xdr:grpSpPr>
          <a:xfrm>
            <a:off x="9067800" y="539750"/>
            <a:ext cx="3270250" cy="5556250"/>
            <a:chOff x="1206500" y="1225550"/>
            <a:chExt cx="4578350" cy="2825750"/>
          </a:xfrm>
        </xdr:grpSpPr>
        <xdr:sp macro="" textlink="">
          <xdr:nvSpPr>
            <xdr:cNvPr id="66" name="Rectangle: Rounded Corners 65">
              <a:extLst>
                <a:ext uri="{FF2B5EF4-FFF2-40B4-BE49-F238E27FC236}">
                  <a16:creationId xmlns:a16="http://schemas.microsoft.com/office/drawing/2014/main" id="{3F52A6D9-07B4-BBD2-BB3F-AF84914BC384}"/>
                </a:ext>
              </a:extLst>
            </xdr:cNvPr>
            <xdr:cNvSpPr/>
          </xdr:nvSpPr>
          <xdr:spPr>
            <a:xfrm>
              <a:off x="1212850" y="1225550"/>
              <a:ext cx="4572000" cy="2825750"/>
            </a:xfrm>
            <a:prstGeom prst="roundRect">
              <a:avLst>
                <a:gd name="adj" fmla="val 6250"/>
              </a:avLst>
            </a:prstGeom>
            <a:solidFill>
              <a:schemeClr val="tx1">
                <a:lumMod val="50000"/>
                <a:lumOff val="50000"/>
              </a:schemeClr>
            </a:solidFill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Rectangle: Rounded Corners 66">
              <a:extLst>
                <a:ext uri="{FF2B5EF4-FFF2-40B4-BE49-F238E27FC236}">
                  <a16:creationId xmlns:a16="http://schemas.microsoft.com/office/drawing/2014/main" id="{B0AA17BA-5CD4-F538-AA8C-9EE3507EB785}"/>
                </a:ext>
              </a:extLst>
            </xdr:cNvPr>
            <xdr:cNvSpPr/>
          </xdr:nvSpPr>
          <xdr:spPr>
            <a:xfrm>
              <a:off x="1206500" y="1270109"/>
              <a:ext cx="4571999" cy="2743200"/>
            </a:xfrm>
            <a:prstGeom prst="roundRect">
              <a:avLst>
                <a:gd name="adj" fmla="val 6250"/>
              </a:avLst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aphicFrame macro="">
        <xdr:nvGraphicFramePr>
          <xdr:cNvPr id="72" name="Chart 71">
            <a:extLst>
              <a:ext uri="{FF2B5EF4-FFF2-40B4-BE49-F238E27FC236}">
                <a16:creationId xmlns:a16="http://schemas.microsoft.com/office/drawing/2014/main" id="{8CC52FF4-BCBE-403F-9B46-F147B5193E2D}"/>
              </a:ext>
            </a:extLst>
          </xdr:cNvPr>
          <xdr:cNvGraphicFramePr>
            <a:graphicFrameLocks/>
          </xdr:cNvGraphicFramePr>
        </xdr:nvGraphicFramePr>
        <xdr:xfrm>
          <a:off x="10826750" y="947327"/>
          <a:ext cx="1397000" cy="9110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16</xdr:col>
      <xdr:colOff>171450</xdr:colOff>
      <xdr:row>11</xdr:row>
      <xdr:rowOff>114300</xdr:rowOff>
    </xdr:from>
    <xdr:to>
      <xdr:col>18</xdr:col>
      <xdr:colOff>393700</xdr:colOff>
      <xdr:row>17</xdr:row>
      <xdr:rowOff>88900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845C1B22-F84A-EFD6-7FBF-6148A8AB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584200</xdr:colOff>
      <xdr:row>2</xdr:row>
      <xdr:rowOff>158750</xdr:rowOff>
    </xdr:from>
    <xdr:to>
      <xdr:col>17</xdr:col>
      <xdr:colOff>190500</xdr:colOff>
      <xdr:row>8</xdr:row>
      <xdr:rowOff>31750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57646F43-290E-446E-A17B-26C046A09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438150</xdr:colOff>
      <xdr:row>8</xdr:row>
      <xdr:rowOff>38100</xdr:rowOff>
    </xdr:from>
    <xdr:to>
      <xdr:col>17</xdr:col>
      <xdr:colOff>311150</xdr:colOff>
      <xdr:row>11</xdr:row>
      <xdr:rowOff>12700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7661901-83C7-224C-3A1D-D2685D926786}"/>
            </a:ext>
          </a:extLst>
        </xdr:cNvPr>
        <xdr:cNvSpPr txBox="1"/>
      </xdr:nvSpPr>
      <xdr:spPr>
        <a:xfrm>
          <a:off x="8972550" y="1511300"/>
          <a:ext cx="1701800" cy="527050"/>
        </a:xfrm>
        <a:prstGeom prst="rect">
          <a:avLst/>
        </a:prstGeom>
        <a:solidFill>
          <a:srgbClr val="2A2A2A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t>Under-Utilized</a:t>
          </a:r>
        </a:p>
        <a:p>
          <a:pPr algn="ctr"/>
          <a:r>
            <a:rPr lang="en-US" sz="1200" b="0" i="0" u="none" strike="noStrike">
              <a:solidFill>
                <a:srgbClr val="0070C0"/>
              </a:solidFill>
              <a:latin typeface="Calibri"/>
              <a:ea typeface="Calibri"/>
              <a:cs typeface="Calibri"/>
            </a:rPr>
            <a:t>Total</a:t>
          </a:r>
          <a:r>
            <a:rPr lang="en-US" sz="1200" b="0" i="0" u="none" strike="noStrike" baseline="0">
              <a:solidFill>
                <a:srgbClr val="0070C0"/>
              </a:solidFill>
              <a:latin typeface="Calibri"/>
              <a:ea typeface="Calibri"/>
              <a:cs typeface="Calibri"/>
            </a:rPr>
            <a:t> Buses - 19</a:t>
          </a:r>
          <a:endParaRPr lang="en-US" sz="1200" b="0" i="0" u="none" strike="noStrike">
            <a:solidFill>
              <a:srgbClr val="0070C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323850</xdr:colOff>
      <xdr:row>8</xdr:row>
      <xdr:rowOff>63500</xdr:rowOff>
    </xdr:from>
    <xdr:to>
      <xdr:col>19</xdr:col>
      <xdr:colOff>495300</xdr:colOff>
      <xdr:row>11</xdr:row>
      <xdr:rowOff>31750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10224F3D-3F67-ED68-D5B2-32EC8AB08634}"/>
            </a:ext>
          </a:extLst>
        </xdr:cNvPr>
        <xdr:cNvSpPr txBox="1"/>
      </xdr:nvSpPr>
      <xdr:spPr>
        <a:xfrm>
          <a:off x="10687050" y="1536700"/>
          <a:ext cx="1390650" cy="520700"/>
        </a:xfrm>
        <a:prstGeom prst="rect">
          <a:avLst/>
        </a:prstGeom>
        <a:solidFill>
          <a:srgbClr val="2A2A2A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u="none" strike="noStrike">
              <a:solidFill>
                <a:srgbClr val="68B8B0"/>
              </a:solidFill>
              <a:latin typeface="Calibri"/>
              <a:ea typeface="Calibri"/>
              <a:cs typeface="Calibri"/>
            </a:rPr>
            <a:t>Over-Utilized</a:t>
          </a:r>
        </a:p>
        <a:p>
          <a:pPr algn="ctr"/>
          <a:r>
            <a:rPr lang="en-US" sz="1200" b="0" i="0" u="none" strike="noStrike">
              <a:solidFill>
                <a:srgbClr val="68B8B0"/>
              </a:solidFill>
              <a:latin typeface="Calibri"/>
              <a:ea typeface="Calibri"/>
              <a:cs typeface="Calibri"/>
            </a:rPr>
            <a:t>Total</a:t>
          </a:r>
          <a:r>
            <a:rPr lang="en-US" sz="1200" b="0" i="0" u="none" strike="noStrike" baseline="0">
              <a:solidFill>
                <a:srgbClr val="68B8B0"/>
              </a:solidFill>
              <a:latin typeface="Calibri"/>
              <a:ea typeface="Calibri"/>
              <a:cs typeface="Calibri"/>
            </a:rPr>
            <a:t> Buses - 40</a:t>
          </a:r>
        </a:p>
      </xdr:txBody>
    </xdr:sp>
    <xdr:clientData/>
  </xdr:twoCellAnchor>
  <xdr:twoCellAnchor>
    <xdr:from>
      <xdr:col>16</xdr:col>
      <xdr:colOff>95250</xdr:colOff>
      <xdr:row>18</xdr:row>
      <xdr:rowOff>25400</xdr:rowOff>
    </xdr:from>
    <xdr:to>
      <xdr:col>18</xdr:col>
      <xdr:colOff>552450</xdr:colOff>
      <xdr:row>21</xdr:row>
      <xdr:rowOff>44450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D5D072A6-6066-391E-DBEC-BF2EBE8F20E8}"/>
            </a:ext>
          </a:extLst>
        </xdr:cNvPr>
        <xdr:cNvSpPr txBox="1"/>
      </xdr:nvSpPr>
      <xdr:spPr>
        <a:xfrm>
          <a:off x="9848850" y="3340100"/>
          <a:ext cx="1676400" cy="571500"/>
        </a:xfrm>
        <a:prstGeom prst="rect">
          <a:avLst/>
        </a:prstGeom>
        <a:solidFill>
          <a:srgbClr val="2A2A2A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t>Well-Utilized</a:t>
          </a:r>
        </a:p>
        <a:p>
          <a:pPr algn="ctr"/>
          <a:r>
            <a:rPr lang="en-US" sz="1200" b="0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t>Total</a:t>
          </a:r>
          <a:r>
            <a:rPr lang="en-US" sz="1200" b="0" i="0" u="none" strike="noStrike" baseline="0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t> Buses - 7</a:t>
          </a:r>
        </a:p>
      </xdr:txBody>
    </xdr:sp>
    <xdr:clientData/>
  </xdr:twoCellAnchor>
  <xdr:twoCellAnchor>
    <xdr:from>
      <xdr:col>14</xdr:col>
      <xdr:colOff>482600</xdr:colOff>
      <xdr:row>21</xdr:row>
      <xdr:rowOff>113030</xdr:rowOff>
    </xdr:from>
    <xdr:to>
      <xdr:col>19</xdr:col>
      <xdr:colOff>558800</xdr:colOff>
      <xdr:row>21</xdr:row>
      <xdr:rowOff>158749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A131081F-B9C5-B465-1E3E-F96C512153AF}"/>
            </a:ext>
          </a:extLst>
        </xdr:cNvPr>
        <xdr:cNvSpPr/>
      </xdr:nvSpPr>
      <xdr:spPr>
        <a:xfrm flipV="1">
          <a:off x="9017000" y="3980180"/>
          <a:ext cx="3124200" cy="45719"/>
        </a:xfrm>
        <a:prstGeom prst="roundRect">
          <a:avLst/>
        </a:prstGeom>
        <a:gradFill flip="none" rotWithShape="1">
          <a:gsLst>
            <a:gs pos="32000">
              <a:srgbClr val="2A2A2A"/>
            </a:gs>
            <a:gs pos="23000">
              <a:schemeClr val="accent3">
                <a:lumMod val="89000"/>
              </a:schemeClr>
            </a:gs>
            <a:gs pos="1000">
              <a:schemeClr val="tx1">
                <a:lumMod val="85000"/>
                <a:lumOff val="15000"/>
              </a:schemeClr>
            </a:gs>
            <a:gs pos="84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539750</xdr:colOff>
      <xdr:row>1</xdr:row>
      <xdr:rowOff>19050</xdr:rowOff>
    </xdr:from>
    <xdr:to>
      <xdr:col>19</xdr:col>
      <xdr:colOff>31750</xdr:colOff>
      <xdr:row>2</xdr:row>
      <xdr:rowOff>120650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AB57908-B86F-ECAC-65E0-2DD6C0297B90}"/>
            </a:ext>
          </a:extLst>
        </xdr:cNvPr>
        <xdr:cNvSpPr txBox="1"/>
      </xdr:nvSpPr>
      <xdr:spPr>
        <a:xfrm>
          <a:off x="9074150" y="203200"/>
          <a:ext cx="2540000" cy="285750"/>
        </a:xfrm>
        <a:prstGeom prst="rect">
          <a:avLst/>
        </a:prstGeom>
        <a:solidFill>
          <a:srgbClr val="2A2A2A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Bus</a:t>
          </a:r>
          <a:r>
            <a:rPr lang="en-US" sz="1400" baseline="0">
              <a:solidFill>
                <a:schemeClr val="bg1"/>
              </a:solidFill>
            </a:rPr>
            <a:t> Utilization Rate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133350</xdr:colOff>
      <xdr:row>1</xdr:row>
      <xdr:rowOff>44450</xdr:rowOff>
    </xdr:from>
    <xdr:to>
      <xdr:col>15</xdr:col>
      <xdr:colOff>330200</xdr:colOff>
      <xdr:row>2</xdr:row>
      <xdr:rowOff>76200</xdr:rowOff>
    </xdr:to>
    <xdr:sp macro="" textlink="">
      <xdr:nvSpPr>
        <xdr:cNvPr id="82" name="Flowchart: Connector 81">
          <a:extLst>
            <a:ext uri="{FF2B5EF4-FFF2-40B4-BE49-F238E27FC236}">
              <a16:creationId xmlns:a16="http://schemas.microsoft.com/office/drawing/2014/main" id="{9284FA0B-6624-C54D-4E2D-B9A4C7255F3E}"/>
            </a:ext>
          </a:extLst>
        </xdr:cNvPr>
        <xdr:cNvSpPr/>
      </xdr:nvSpPr>
      <xdr:spPr>
        <a:xfrm>
          <a:off x="9277350" y="228600"/>
          <a:ext cx="196850" cy="2159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546100</xdr:colOff>
      <xdr:row>22</xdr:row>
      <xdr:rowOff>88900</xdr:rowOff>
    </xdr:from>
    <xdr:to>
      <xdr:col>19</xdr:col>
      <xdr:colOff>533400</xdr:colOff>
      <xdr:row>24</xdr:row>
      <xdr:rowOff>6350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E165CFF1-B2AD-D8E3-8EF3-3B903137DC7C}"/>
            </a:ext>
          </a:extLst>
        </xdr:cNvPr>
        <xdr:cNvSpPr txBox="1"/>
      </xdr:nvSpPr>
      <xdr:spPr>
        <a:xfrm>
          <a:off x="9080500" y="4140200"/>
          <a:ext cx="3035300" cy="285750"/>
        </a:xfrm>
        <a:prstGeom prst="rect">
          <a:avLst/>
        </a:prstGeom>
        <a:solidFill>
          <a:srgbClr val="2A2A2A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>
              <a:solidFill>
                <a:schemeClr val="bg2"/>
              </a:solidFill>
            </a:rPr>
            <a:t>Total</a:t>
          </a:r>
          <a:r>
            <a:rPr lang="en-US" baseline="0">
              <a:solidFill>
                <a:schemeClr val="bg2"/>
              </a:solidFill>
            </a:rPr>
            <a:t> Riders base on Moment of Trip</a:t>
          </a:r>
          <a:endParaRPr lang="en-US">
            <a:solidFill>
              <a:schemeClr val="bg2"/>
            </a:solidFill>
          </a:endParaRPr>
        </a:p>
      </xdr:txBody>
    </xdr:sp>
    <xdr:clientData/>
  </xdr:twoCellAnchor>
  <xdr:twoCellAnchor>
    <xdr:from>
      <xdr:col>14</xdr:col>
      <xdr:colOff>603250</xdr:colOff>
      <xdr:row>22</xdr:row>
      <xdr:rowOff>25400</xdr:rowOff>
    </xdr:from>
    <xdr:to>
      <xdr:col>15</xdr:col>
      <xdr:colOff>273050</xdr:colOff>
      <xdr:row>23</xdr:row>
      <xdr:rowOff>133350</xdr:rowOff>
    </xdr:to>
    <xdr:sp macro="" textlink="">
      <xdr:nvSpPr>
        <xdr:cNvPr id="85" name="Flowchart: Connector 84">
          <a:extLst>
            <a:ext uri="{FF2B5EF4-FFF2-40B4-BE49-F238E27FC236}">
              <a16:creationId xmlns:a16="http://schemas.microsoft.com/office/drawing/2014/main" id="{768CB5A6-E982-088F-04B2-0FE8A6FE70AD}"/>
            </a:ext>
          </a:extLst>
        </xdr:cNvPr>
        <xdr:cNvSpPr/>
      </xdr:nvSpPr>
      <xdr:spPr>
        <a:xfrm>
          <a:off x="9137650" y="4076700"/>
          <a:ext cx="279400" cy="292100"/>
        </a:xfrm>
        <a:prstGeom prst="flowChartConnector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</xdr:colOff>
      <xdr:row>25</xdr:row>
      <xdr:rowOff>57150</xdr:rowOff>
    </xdr:from>
    <xdr:to>
      <xdr:col>15</xdr:col>
      <xdr:colOff>514350</xdr:colOff>
      <xdr:row>28</xdr:row>
      <xdr:rowOff>6350</xdr:rowOff>
    </xdr:to>
    <xdr:sp macro="" textlink="">
      <xdr:nvSpPr>
        <xdr:cNvPr id="86" name="Rectangle: Rounded Corners 85">
          <a:extLst>
            <a:ext uri="{FF2B5EF4-FFF2-40B4-BE49-F238E27FC236}">
              <a16:creationId xmlns:a16="http://schemas.microsoft.com/office/drawing/2014/main" id="{E6385634-5F01-F6BC-027A-A43F5E9ED5BD}"/>
            </a:ext>
          </a:extLst>
        </xdr:cNvPr>
        <xdr:cNvSpPr/>
      </xdr:nvSpPr>
      <xdr:spPr>
        <a:xfrm>
          <a:off x="9156700" y="4660900"/>
          <a:ext cx="501650" cy="501650"/>
        </a:xfrm>
        <a:prstGeom prst="roundRect">
          <a:avLst/>
        </a:prstGeom>
        <a:solidFill>
          <a:srgbClr val="46768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31750</xdr:colOff>
      <xdr:row>29</xdr:row>
      <xdr:rowOff>25400</xdr:rowOff>
    </xdr:from>
    <xdr:to>
      <xdr:col>15</xdr:col>
      <xdr:colOff>533400</xdr:colOff>
      <xdr:row>31</xdr:row>
      <xdr:rowOff>158750</xdr:rowOff>
    </xdr:to>
    <xdr:sp macro="" textlink="">
      <xdr:nvSpPr>
        <xdr:cNvPr id="90" name="Rectangle: Rounded Corners 89">
          <a:extLst>
            <a:ext uri="{FF2B5EF4-FFF2-40B4-BE49-F238E27FC236}">
              <a16:creationId xmlns:a16="http://schemas.microsoft.com/office/drawing/2014/main" id="{FA50C2FA-1C27-4AFE-7531-557D625D02D4}"/>
            </a:ext>
          </a:extLst>
        </xdr:cNvPr>
        <xdr:cNvSpPr/>
      </xdr:nvSpPr>
      <xdr:spPr>
        <a:xfrm>
          <a:off x="9175750" y="5365750"/>
          <a:ext cx="501650" cy="501650"/>
        </a:xfrm>
        <a:prstGeom prst="roundRect">
          <a:avLst/>
        </a:prstGeom>
        <a:solidFill>
          <a:srgbClr val="68B8B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76200</xdr:colOff>
      <xdr:row>25</xdr:row>
      <xdr:rowOff>114300</xdr:rowOff>
    </xdr:from>
    <xdr:to>
      <xdr:col>15</xdr:col>
      <xdr:colOff>469900</xdr:colOff>
      <xdr:row>27</xdr:row>
      <xdr:rowOff>127000</xdr:rowOff>
    </xdr:to>
    <xdr:pic>
      <xdr:nvPicPr>
        <xdr:cNvPr id="91" name="Graphic 90" descr="Stopwatch">
          <a:extLst>
            <a:ext uri="{FF2B5EF4-FFF2-40B4-BE49-F238E27FC236}">
              <a16:creationId xmlns:a16="http://schemas.microsoft.com/office/drawing/2014/main" id="{E17A6B3C-B523-4741-876D-48102D700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220200" y="4718050"/>
          <a:ext cx="393700" cy="381000"/>
        </a:xfrm>
        <a:prstGeom prst="rect">
          <a:avLst/>
        </a:prstGeom>
      </xdr:spPr>
    </xdr:pic>
    <xdr:clientData/>
  </xdr:twoCellAnchor>
  <xdr:twoCellAnchor>
    <xdr:from>
      <xdr:col>25</xdr:col>
      <xdr:colOff>374650</xdr:colOff>
      <xdr:row>28</xdr:row>
      <xdr:rowOff>177800</xdr:rowOff>
    </xdr:from>
    <xdr:to>
      <xdr:col>28</xdr:col>
      <xdr:colOff>247650</xdr:colOff>
      <xdr:row>30</xdr:row>
      <xdr:rowOff>95250</xdr:rowOff>
    </xdr:to>
    <xdr:sp macro="" textlink="Sheet1!L32">
      <xdr:nvSpPr>
        <xdr:cNvPr id="93" name="TextBox 92">
          <a:extLst>
            <a:ext uri="{FF2B5EF4-FFF2-40B4-BE49-F238E27FC236}">
              <a16:creationId xmlns:a16="http://schemas.microsoft.com/office/drawing/2014/main" id="{514661EF-0E06-EA8D-612B-C9D4B79EF995}"/>
            </a:ext>
          </a:extLst>
        </xdr:cNvPr>
        <xdr:cNvSpPr txBox="1"/>
      </xdr:nvSpPr>
      <xdr:spPr>
        <a:xfrm>
          <a:off x="15614650" y="5334000"/>
          <a:ext cx="1701800" cy="285750"/>
        </a:xfrm>
        <a:prstGeom prst="rect">
          <a:avLst/>
        </a:prstGeom>
        <a:solidFill>
          <a:srgbClr val="2A2A2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6F7ECC-A9F7-4737-A646-4FEA508D9F08}" type="TxLink">
            <a:rPr lang="en-US" sz="1400" b="0" i="0" u="none" strike="noStrike">
              <a:solidFill>
                <a:schemeClr val="bg2"/>
              </a:solidFill>
              <a:latin typeface="Calibri"/>
              <a:ea typeface="Calibri"/>
              <a:cs typeface="Calibri"/>
            </a:rPr>
            <a:pPr algn="ctr"/>
            <a:t>12:34:00 PM</a:t>
          </a:fld>
          <a:endParaRPr lang="en-US" sz="1400">
            <a:solidFill>
              <a:schemeClr val="bg2"/>
            </a:solidFill>
          </a:endParaRPr>
        </a:p>
      </xdr:txBody>
    </xdr:sp>
    <xdr:clientData/>
  </xdr:twoCellAnchor>
  <xdr:twoCellAnchor>
    <xdr:from>
      <xdr:col>16</xdr:col>
      <xdr:colOff>50800</xdr:colOff>
      <xdr:row>25</xdr:row>
      <xdr:rowOff>38100</xdr:rowOff>
    </xdr:from>
    <xdr:to>
      <xdr:col>18</xdr:col>
      <xdr:colOff>546100</xdr:colOff>
      <xdr:row>28</xdr:row>
      <xdr:rowOff>38100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B5406F76-41B0-4D64-CD8D-840556177EF6}"/>
            </a:ext>
          </a:extLst>
        </xdr:cNvPr>
        <xdr:cNvGrpSpPr/>
      </xdr:nvGrpSpPr>
      <xdr:grpSpPr>
        <a:xfrm>
          <a:off x="9804400" y="4641850"/>
          <a:ext cx="1714500" cy="552450"/>
          <a:chOff x="9804400" y="4629150"/>
          <a:chExt cx="1714500" cy="552450"/>
        </a:xfrm>
      </xdr:grpSpPr>
      <xdr:sp macro="" textlink="Sheet1!L32">
        <xdr:nvSpPr>
          <xdr:cNvPr id="92" name="TextBox 91">
            <a:extLst>
              <a:ext uri="{FF2B5EF4-FFF2-40B4-BE49-F238E27FC236}">
                <a16:creationId xmlns:a16="http://schemas.microsoft.com/office/drawing/2014/main" id="{BCFE132B-D74A-DF98-AE59-29F9AA2CC305}"/>
              </a:ext>
            </a:extLst>
          </xdr:cNvPr>
          <xdr:cNvSpPr txBox="1"/>
        </xdr:nvSpPr>
        <xdr:spPr>
          <a:xfrm>
            <a:off x="9804400" y="4629150"/>
            <a:ext cx="1701800" cy="285750"/>
          </a:xfrm>
          <a:prstGeom prst="rect">
            <a:avLst/>
          </a:prstGeom>
          <a:solidFill>
            <a:srgbClr val="2A2A2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>
                <a:solidFill>
                  <a:schemeClr val="bg2"/>
                </a:solidFill>
              </a:rPr>
              <a:t>Total</a:t>
            </a:r>
            <a:r>
              <a:rPr lang="en-US" sz="1400" baseline="0">
                <a:solidFill>
                  <a:schemeClr val="bg2"/>
                </a:solidFill>
              </a:rPr>
              <a:t> Rider by AM</a:t>
            </a:r>
            <a:endParaRPr lang="en-US" sz="1400">
              <a:solidFill>
                <a:schemeClr val="bg2"/>
              </a:solidFill>
            </a:endParaRPr>
          </a:p>
        </xdr:txBody>
      </xdr:sp>
      <xdr:sp macro="" textlink="Sheet1!AM13">
        <xdr:nvSpPr>
          <xdr:cNvPr id="94" name="TextBox 93">
            <a:extLst>
              <a:ext uri="{FF2B5EF4-FFF2-40B4-BE49-F238E27FC236}">
                <a16:creationId xmlns:a16="http://schemas.microsoft.com/office/drawing/2014/main" id="{59D787F7-6962-B81E-320D-5E4480CBF59D}"/>
              </a:ext>
            </a:extLst>
          </xdr:cNvPr>
          <xdr:cNvSpPr txBox="1"/>
        </xdr:nvSpPr>
        <xdr:spPr>
          <a:xfrm>
            <a:off x="9817100" y="4895850"/>
            <a:ext cx="1701800" cy="285750"/>
          </a:xfrm>
          <a:prstGeom prst="rect">
            <a:avLst/>
          </a:prstGeom>
          <a:solidFill>
            <a:srgbClr val="2A2A2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69BAEC5-6FE2-4667-8144-C7FF86891FC7}" type="TxLink">
              <a:rPr lang="en-US" sz="1600" b="0" i="0" u="none" strike="noStrike">
                <a:solidFill>
                  <a:srgbClr val="46768C"/>
                </a:solidFill>
                <a:latin typeface="Calibri"/>
                <a:ea typeface="Calibri"/>
                <a:cs typeface="Calibri"/>
              </a:rPr>
              <a:t>35.4%</a:t>
            </a:fld>
            <a:endParaRPr lang="en-US" sz="1600">
              <a:solidFill>
                <a:srgbClr val="46768C"/>
              </a:solidFill>
            </a:endParaRPr>
          </a:p>
        </xdr:txBody>
      </xdr:sp>
    </xdr:grpSp>
    <xdr:clientData/>
  </xdr:twoCellAnchor>
  <xdr:twoCellAnchor>
    <xdr:from>
      <xdr:col>16</xdr:col>
      <xdr:colOff>82550</xdr:colOff>
      <xdr:row>28</xdr:row>
      <xdr:rowOff>139700</xdr:rowOff>
    </xdr:from>
    <xdr:to>
      <xdr:col>18</xdr:col>
      <xdr:colOff>577850</xdr:colOff>
      <xdr:row>31</xdr:row>
      <xdr:rowOff>139700</xdr:rowOff>
    </xdr:to>
    <xdr:grpSp>
      <xdr:nvGrpSpPr>
        <xdr:cNvPr id="96" name="Group 95">
          <a:extLst>
            <a:ext uri="{FF2B5EF4-FFF2-40B4-BE49-F238E27FC236}">
              <a16:creationId xmlns:a16="http://schemas.microsoft.com/office/drawing/2014/main" id="{651E70D2-31FD-2059-F1AD-9DE6763E889D}"/>
            </a:ext>
          </a:extLst>
        </xdr:cNvPr>
        <xdr:cNvGrpSpPr/>
      </xdr:nvGrpSpPr>
      <xdr:grpSpPr>
        <a:xfrm>
          <a:off x="9836150" y="5295900"/>
          <a:ext cx="1714500" cy="552450"/>
          <a:chOff x="9804400" y="4629150"/>
          <a:chExt cx="1714500" cy="552450"/>
        </a:xfrm>
      </xdr:grpSpPr>
      <xdr:sp macro="" textlink="Sheet1!L32">
        <xdr:nvSpPr>
          <xdr:cNvPr id="97" name="TextBox 96">
            <a:extLst>
              <a:ext uri="{FF2B5EF4-FFF2-40B4-BE49-F238E27FC236}">
                <a16:creationId xmlns:a16="http://schemas.microsoft.com/office/drawing/2014/main" id="{555BA926-218D-24D7-DC16-DC603F9AA6C0}"/>
              </a:ext>
            </a:extLst>
          </xdr:cNvPr>
          <xdr:cNvSpPr txBox="1"/>
        </xdr:nvSpPr>
        <xdr:spPr>
          <a:xfrm>
            <a:off x="9804400" y="4629150"/>
            <a:ext cx="1701800" cy="285750"/>
          </a:xfrm>
          <a:prstGeom prst="rect">
            <a:avLst/>
          </a:prstGeom>
          <a:solidFill>
            <a:srgbClr val="2A2A2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>
                <a:solidFill>
                  <a:schemeClr val="bg2"/>
                </a:solidFill>
              </a:rPr>
              <a:t>Total</a:t>
            </a:r>
            <a:r>
              <a:rPr lang="en-US" sz="1400" baseline="0">
                <a:solidFill>
                  <a:schemeClr val="bg2"/>
                </a:solidFill>
              </a:rPr>
              <a:t> Riders by PM</a:t>
            </a:r>
            <a:endParaRPr lang="en-US" sz="1400">
              <a:solidFill>
                <a:schemeClr val="bg2"/>
              </a:solidFill>
            </a:endParaRPr>
          </a:p>
        </xdr:txBody>
      </xdr:sp>
      <xdr:sp macro="" textlink="Sheet1!AM14">
        <xdr:nvSpPr>
          <xdr:cNvPr id="98" name="TextBox 97">
            <a:extLst>
              <a:ext uri="{FF2B5EF4-FFF2-40B4-BE49-F238E27FC236}">
                <a16:creationId xmlns:a16="http://schemas.microsoft.com/office/drawing/2014/main" id="{DC9CC68C-DDF0-3990-D8BB-A3D377E2BFAB}"/>
              </a:ext>
            </a:extLst>
          </xdr:cNvPr>
          <xdr:cNvSpPr txBox="1"/>
        </xdr:nvSpPr>
        <xdr:spPr>
          <a:xfrm>
            <a:off x="9817100" y="4895850"/>
            <a:ext cx="1701800" cy="285750"/>
          </a:xfrm>
          <a:prstGeom prst="rect">
            <a:avLst/>
          </a:prstGeom>
          <a:solidFill>
            <a:srgbClr val="2A2A2A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16F113-F161-4F14-AE2C-2C4D6E2C5127}" type="TxLink">
              <a:rPr lang="en-US" sz="1600" b="0" i="0" u="none" strike="noStrike">
                <a:solidFill>
                  <a:srgbClr val="68B8B0"/>
                </a:solidFill>
                <a:latin typeface="Calibri"/>
                <a:ea typeface="Calibri"/>
                <a:cs typeface="Calibri"/>
              </a:rPr>
              <a:t>64.6%</a:t>
            </a:fld>
            <a:endParaRPr lang="en-US" sz="1600">
              <a:solidFill>
                <a:srgbClr val="68B8B0"/>
              </a:solidFill>
            </a:endParaRPr>
          </a:p>
        </xdr:txBody>
      </xdr:sp>
    </xdr:grpSp>
    <xdr:clientData/>
  </xdr:twoCellAnchor>
  <xdr:twoCellAnchor editAs="oneCell">
    <xdr:from>
      <xdr:col>15</xdr:col>
      <xdr:colOff>31750</xdr:colOff>
      <xdr:row>29</xdr:row>
      <xdr:rowOff>25400</xdr:rowOff>
    </xdr:from>
    <xdr:to>
      <xdr:col>15</xdr:col>
      <xdr:colOff>527050</xdr:colOff>
      <xdr:row>31</xdr:row>
      <xdr:rowOff>127000</xdr:rowOff>
    </xdr:to>
    <xdr:pic>
      <xdr:nvPicPr>
        <xdr:cNvPr id="101" name="Graphic 100" descr="Stopwatch">
          <a:extLst>
            <a:ext uri="{FF2B5EF4-FFF2-40B4-BE49-F238E27FC236}">
              <a16:creationId xmlns:a16="http://schemas.microsoft.com/office/drawing/2014/main" id="{C500522E-256E-4531-81DE-57015AFCA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175750" y="5365750"/>
          <a:ext cx="495300" cy="46990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0.26818</cdr:x>
      <cdr:y>0.33149</cdr:y>
    </cdr:from>
    <cdr:to>
      <cdr:x>0.70909</cdr:x>
      <cdr:y>0.62323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6E254F-B449-EF59-2D31-7E0A38D13157}"/>
            </a:ext>
          </a:extLst>
        </cdr:cNvPr>
        <cdr:cNvSpPr txBox="1"/>
      </cdr:nvSpPr>
      <cdr:spPr>
        <a:xfrm xmlns:a="http://schemas.openxmlformats.org/drawingml/2006/main">
          <a:off x="374650" y="386661"/>
          <a:ext cx="615950" cy="340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kern="1200">
              <a:solidFill>
                <a:srgbClr val="68B8B0"/>
              </a:solidFill>
            </a:rPr>
            <a:t>60.6</a:t>
          </a:r>
          <a:r>
            <a:rPr lang="en-US" sz="1100" kern="1200">
              <a:solidFill>
                <a:srgbClr val="68B8B0"/>
              </a:solidFill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0.46409</cdr:y>
    </cdr:from>
    <cdr:to>
      <cdr:x>0.17727</cdr:x>
      <cdr:y>0.74033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DF2200F-FC50-0A78-7C0B-3A43EF780ACC}"/>
            </a:ext>
          </a:extLst>
        </cdr:cNvPr>
        <cdr:cNvSpPr txBox="1"/>
      </cdr:nvSpPr>
      <cdr:spPr>
        <a:xfrm xmlns:a="http://schemas.openxmlformats.org/drawingml/2006/main">
          <a:off x="0" y="541325"/>
          <a:ext cx="247650" cy="322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>
            <a:solidFill>
              <a:srgbClr val="68B8B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0.3128</cdr:x>
      <cdr:y>0.29714</cdr:y>
    </cdr:from>
    <cdr:to>
      <cdr:x>0.78673</cdr:x>
      <cdr:y>0.64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781C67-DD3A-BECC-064E-442615BF755D}"/>
            </a:ext>
          </a:extLst>
        </cdr:cNvPr>
        <cdr:cNvSpPr txBox="1"/>
      </cdr:nvSpPr>
      <cdr:spPr>
        <a:xfrm xmlns:a="http://schemas.openxmlformats.org/drawingml/2006/main">
          <a:off x="419100" y="330200"/>
          <a:ext cx="635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kern="1200">
              <a:solidFill>
                <a:schemeClr val="accent2">
                  <a:lumMod val="75000"/>
                </a:schemeClr>
              </a:solidFill>
            </a:rPr>
            <a:t>10.6%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0.36283</cdr:x>
      <cdr:y>0.48901</cdr:y>
    </cdr:from>
    <cdr:to>
      <cdr:x>0.61062</cdr:x>
      <cdr:y>0.58242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F5E591-DFBE-24E8-AA11-429C0079D752}"/>
            </a:ext>
          </a:extLst>
        </cdr:cNvPr>
        <cdr:cNvSpPr txBox="1"/>
      </cdr:nvSpPr>
      <cdr:spPr>
        <a:xfrm xmlns:a="http://schemas.openxmlformats.org/drawingml/2006/main">
          <a:off x="520700" y="565150"/>
          <a:ext cx="355600" cy="107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0.27876</cdr:x>
      <cdr:y>0.2967</cdr:y>
    </cdr:from>
    <cdr:to>
      <cdr:x>0.74336</cdr:x>
      <cdr:y>0.53846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08CFFC2-F428-837A-410A-A4B2FDB1ABA9}"/>
            </a:ext>
          </a:extLst>
        </cdr:cNvPr>
        <cdr:cNvSpPr txBox="1"/>
      </cdr:nvSpPr>
      <cdr:spPr>
        <a:xfrm xmlns:a="http://schemas.openxmlformats.org/drawingml/2006/main">
          <a:off x="400050" y="342900"/>
          <a:ext cx="66675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kern="1200">
              <a:solidFill>
                <a:srgbClr val="0070C0"/>
              </a:solidFill>
            </a:rPr>
            <a:t>23.3%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7372685" createdVersion="8" refreshedVersion="8" minRefreshableVersion="3" recordCount="0" supportSubquery="1" supportAdvancedDrill="1" xr:uid="{FBCB0A36-ADB3-4008-81A7-DEA8FB265D12}">
  <cacheSource type="external" connectionId="7"/>
  <cacheFields count="5">
    <cacheField name="[Measures].[Total_Riders]" caption="Total_Riders" numFmtId="0" hierarchy="5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2" level="1">
      <sharedItems count="3">
        <s v="10:00 AM - 3:00 PM"/>
        <s v="12:00 AM - 5:00 A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4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83333333" createdVersion="8" refreshedVersion="8" minRefreshableVersion="3" recordCount="0" supportSubquery="1" supportAdvancedDrill="1" xr:uid="{420A582B-002F-4A34-93FE-9BD67E1A0F55}">
  <cacheSource type="external" connectionId="7"/>
  <cacheFields count="6">
    <cacheField name="[Measures].[Total_Riders]" caption="Total_Riders" numFmtId="0" hierarchy="5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2" level="1">
      <sharedItems count="3">
        <s v="10:00 AM - 3:00 PM"/>
        <s v="12:00 AM - 5:00 A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  <cacheField name="[Dim_DateTable].[Day of Week].[Day of Week]" caption="Day of 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im_DateTable].[Day of Week].&amp;[0]"/>
            <x15:cachedUniqueName index="1" name="[Dim_DateTable].[Day of Week].&amp;[1]"/>
            <x15:cachedUniqueName index="2" name="[Dim_DateTable].[Day of Week].&amp;[2]"/>
            <x15:cachedUniqueName index="3" name="[Dim_DateTable].[Day of Week].&amp;[3]"/>
            <x15:cachedUniqueName index="4" name="[Dim_DateTable].[Day of Week].&amp;[4]"/>
            <x15:cachedUniqueName index="5" name="[Dim_DateTable].[Day of Week].&amp;[5]"/>
            <x15:cachedUniqueName index="6" name="[Dim_DateTable].[Day of Week].&amp;[6]"/>
          </x15:cachedUniqueNames>
        </ext>
      </extLst>
    </cacheField>
    <cacheField name="[Dim_DateTable].[Month Name].[Month Name]" caption="Month Name" numFmtId="0" hierarchy="7" level="1">
      <sharedItems count="2">
        <s v="Jan"/>
        <s v="Dec"/>
      </sharedItems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2" memberValueDatatype="130" unbalanced="0">
      <fieldsUsage count="2">
        <fieldUsage x="-1"/>
        <fieldUsage x="5"/>
      </fieldsUsage>
    </cacheHierarchy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2" memberValueDatatype="20" unbalanced="0">
      <fieldsUsage count="2">
        <fieldUsage x="-1"/>
        <fieldUsage x="4"/>
      </fieldsUsage>
    </cacheHierarchy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84375003" createdVersion="5" refreshedVersion="8" minRefreshableVersion="3" recordCount="0" supportSubquery="1" supportAdvancedDrill="1" xr:uid="{C2778597-9ABB-4954-AC99-EEBAA78F1183}">
  <cacheSource type="external" connectionId="7"/>
  <cacheFields count="5">
    <cacheField name="[Dim_demographics].[Age_Group].[Age_Group]" caption="Age_Group" numFmtId="0" hierarchy="16" level="1">
      <sharedItems count="6">
        <s v="0-19"/>
        <s v="20-29"/>
        <s v="30-39"/>
        <s v="40-49"/>
        <s v="50-59"/>
        <s v="Above 60"/>
      </sharedItems>
    </cacheField>
    <cacheField name="[Measures].[Count of Age]" caption="Count of Age" numFmtId="0" hierarchy="43" level="32767"/>
    <cacheField name="[Measures].[Count of BusID]" caption="Count of BusID" numFmtId="0" hierarchy="48" level="32767"/>
    <cacheField name="[Measures].[Total_Transactions]" caption="Total_Transactions" numFmtId="0" hierarchy="51" level="32767"/>
    <cacheField name="[Measures].[Avg_Age]" caption="Avg_Age" numFmtId="0" hierarchy="52" level="32767"/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2" memberValueDatatype="130" unbalanced="0">
      <fieldsUsage count="2">
        <fieldUsage x="-1"/>
        <fieldUsage x="0"/>
      </fieldsUsage>
    </cacheHierarchy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 oneField="1">
      <fieldsUsage count="1">
        <fieldUsage x="3"/>
      </fieldsUsage>
    </cacheHierarchy>
    <cacheHierarchy uniqueName="[Measures].[Avg_Age]" caption="Avg_Age" measure="1" displayFolder="" measureGroup="Calculations" count="0" oneField="1">
      <fieldsUsage count="1">
        <fieldUsage x="4"/>
      </fieldsUsage>
    </cacheHierarchy>
    <cacheHierarchy uniqueName="[Measures].[Total_Riders]" caption="Total_Riders" measure="1" displayFolder="" measureGroup="Calculations" count="0"/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85300927" createdVersion="5" refreshedVersion="8" minRefreshableVersion="3" recordCount="0" supportSubquery="1" supportAdvancedDrill="1" xr:uid="{49578908-6238-476B-A73D-925A140D4611}">
  <cacheSource type="external" connectionId="7"/>
  <cacheFields count="3">
    <cacheField name="[Measures].[Count of Occupation]" caption="Count of Occupation" numFmtId="0" hierarchy="46" level="32767"/>
    <cacheField name="[Measures].[Count of Age]" caption="Count of Age" numFmtId="0" hierarchy="43" level="32767"/>
    <cacheField name="[Measures].[Avg_Age]" caption="Avg_Age" numFmtId="0" hierarchy="52" level="32767"/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 oneField="1">
      <fieldsUsage count="1">
        <fieldUsage x="2"/>
      </fieldsUsage>
    </cacheHierarchy>
    <cacheHierarchy uniqueName="[Measures].[Total_Riders]" caption="Total_Riders" measure="1" displayFolder="" measureGroup="Calculations" count="0"/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801187500001" createdVersion="8" refreshedVersion="8" minRefreshableVersion="3" recordCount="0" supportSubquery="1" supportAdvancedDrill="1" xr:uid="{D47412EB-1E3D-40C0-A9A6-DB9F84D07DA6}">
  <cacheSource type="external" connectionId="7"/>
  <cacheFields count="5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  <cacheField name="[Dim_DateTable].[Day of Week].[Day of Week]" caption="Day of 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im_DateTable].[Day of Week].&amp;[0]"/>
            <x15:cachedUniqueName index="1" name="[Dim_DateTable].[Day of Week].&amp;[1]"/>
            <x15:cachedUniqueName index="2" name="[Dim_DateTable].[Day of Week].&amp;[2]"/>
            <x15:cachedUniqueName index="3" name="[Dim_DateTable].[Day of Week].&amp;[3]"/>
            <x15:cachedUniqueName index="4" name="[Dim_DateTable].[Day of Week].&amp;[4]"/>
            <x15:cachedUniqueName index="5" name="[Dim_DateTable].[Day of Week].&amp;[5]"/>
            <x15:cachedUniqueName index="6" name="[Dim_DateTable].[Day of Week].&amp;[6]"/>
          </x15:cachedUniqueNames>
        </ext>
      </extLst>
    </cacheField>
    <cacheField name="[Facttable_ridership].[Bus_Utilized_Category].[Bus_Utilized_Category]" caption="Bus_Utilized_Category" numFmtId="0" hierarchy="35" level="1">
      <sharedItems count="3">
        <s v="Over-Utilized"/>
        <s v="Under-Utilized"/>
        <s v="Well-Utilized"/>
      </sharedItems>
    </cacheField>
    <cacheField name="[Measures].[Total_Buses]" caption="Total_Buses" numFmtId="0" hierarchy="55" level="32767"/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2" memberValueDatatype="130" unbalanced="0">
      <fieldsUsage count="2">
        <fieldUsage x="-1"/>
        <fieldUsage x="3"/>
      </fieldsUsage>
    </cacheHierarchy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/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 oneField="1">
      <fieldsUsage count="1">
        <fieldUsage x="4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801187500001" createdVersion="8" refreshedVersion="8" minRefreshableVersion="3" recordCount="0" supportSubquery="1" supportAdvancedDrill="1" xr:uid="{426C9B3E-1027-42A0-A377-9D6DD02DA36F}">
  <cacheSource type="external" connectionId="7"/>
  <cacheFields count="5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  <cacheField name="[Dim_DateTable].[Day of Week].[Day of Week]" caption="Day of 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im_DateTable].[Day of Week].&amp;[0]"/>
            <x15:cachedUniqueName index="1" name="[Dim_DateTable].[Day of Week].&amp;[1]"/>
            <x15:cachedUniqueName index="2" name="[Dim_DateTable].[Day of Week].&amp;[2]"/>
            <x15:cachedUniqueName index="3" name="[Dim_DateTable].[Day of Week].&amp;[3]"/>
            <x15:cachedUniqueName index="4" name="[Dim_DateTable].[Day of Week].&amp;[4]"/>
            <x15:cachedUniqueName index="5" name="[Dim_DateTable].[Day of Week].&amp;[5]"/>
            <x15:cachedUniqueName index="6" name="[Dim_DateTable].[Day of Week].&amp;[6]"/>
          </x15:cachedUniqueNames>
        </ext>
      </extLst>
    </cacheField>
    <cacheField name="[Facttable_ridership].[Bus_Utilized_Category].[Bus_Utilized_Category]" caption="Bus_Utilized_Category" numFmtId="0" hierarchy="35" level="1">
      <sharedItems count="3">
        <s v="Over-Utilized"/>
        <s v="Under-Utilized"/>
        <s v="Well-Utilized"/>
      </sharedItems>
    </cacheField>
    <cacheField name="[Measures].[Total_Buses]" caption="Total_Buses" numFmtId="0" hierarchy="55" level="32767"/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2" memberValueDatatype="130" unbalanced="0">
      <fieldsUsage count="2">
        <fieldUsage x="-1"/>
        <fieldUsage x="3"/>
      </fieldsUsage>
    </cacheHierarchy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/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 oneField="1">
      <fieldsUsage count="1">
        <fieldUsage x="4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843348032409" createdVersion="8" refreshedVersion="8" minRefreshableVersion="3" recordCount="0" supportSubquery="1" supportAdvancedDrill="1" xr:uid="{FA4D058B-9257-41CF-9949-B9B68D7CED5E}">
  <cacheSource type="external" connectionId="7"/>
  <cacheFields count="5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  <cacheField name="[Dim_DateTable].[Day of Week].[Day of Week]" caption="Day of 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im_DateTable].[Day of Week].&amp;[0]"/>
            <x15:cachedUniqueName index="1" name="[Dim_DateTable].[Day of Week].&amp;[1]"/>
            <x15:cachedUniqueName index="2" name="[Dim_DateTable].[Day of Week].&amp;[2]"/>
            <x15:cachedUniqueName index="3" name="[Dim_DateTable].[Day of Week].&amp;[3]"/>
            <x15:cachedUniqueName index="4" name="[Dim_DateTable].[Day of Week].&amp;[4]"/>
            <x15:cachedUniqueName index="5" name="[Dim_DateTable].[Day of Week].&amp;[5]"/>
            <x15:cachedUniqueName index="6" name="[Dim_DateTable].[Day of Week].&amp;[6]"/>
          </x15:cachedUniqueNames>
        </ext>
      </extLst>
    </cacheField>
    <cacheField name="[Facttable_ridership].[Operation Moment].[Operation Moment]" caption="Operation Moment" numFmtId="0" hierarchy="28" level="1">
      <sharedItems count="2">
        <s v="AM"/>
        <s v="PM"/>
      </sharedItems>
    </cacheField>
    <cacheField name="[Measures].[Total_Riders]" caption="Total_Riders" numFmtId="0" hierarchy="53" level="32767"/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2" memberValueDatatype="20" unbalanced="0">
      <fieldsUsage count="2">
        <fieldUsage x="-1"/>
        <fieldUsage x="2"/>
      </fieldsUsage>
    </cacheHierarchy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2" memberValueDatatype="130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2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4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74999997" createdVersion="8" refreshedVersion="8" minRefreshableVersion="3" recordCount="0" supportSubquery="1" supportAdvancedDrill="1" xr:uid="{A4A91AAC-3D9A-4911-99EF-A7F46BD97F0F}">
  <cacheSource type="external" connectionId="7"/>
  <cacheFields count="2">
    <cacheField name="[Measures].[Total_Riders]" caption="Total_Riders" numFmtId="0" hierarchy="53" level="32767"/>
    <cacheField name="[Measures].[Avg_Riders per Trip]" caption="Avg_Riders per Trip" numFmtId="0" hierarchy="54" level="32767"/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 oneField="1">
      <fieldsUsage count="1">
        <fieldUsage x="1"/>
      </fieldsUsage>
    </cacheHierarchy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76273152" createdVersion="8" refreshedVersion="8" minRefreshableVersion="3" recordCount="0" supportSubquery="1" supportAdvancedDrill="1" xr:uid="{5565744B-D6C7-42E4-A94B-91665F4C1B47}">
  <cacheSource type="external" connectionId="7"/>
  <cacheFields count="4">
    <cacheField name="[Measures].[Total_Riders]" caption="Total_Riders" numFmtId="0" hierarchy="5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2" level="1">
      <sharedItems count="3">
        <s v="10:00 AM - 3:00 PM"/>
        <s v="12:00 AM - 5:00 A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2:34:00" maxDate="1899-12-30T12:34:00" count="1">
        <d v="1899-12-30T12:34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2:34:00]"/>
          </x15:cachedUniqueNames>
        </ext>
      </extLst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77546299" createdVersion="8" refreshedVersion="8" minRefreshableVersion="3" recordCount="0" supportSubquery="1" supportAdvancedDrill="1" xr:uid="{4AF3D677-697B-4237-B9D6-655AFDF4ED5D}">
  <cacheSource type="external" connectionId="7"/>
  <cacheFields count="6">
    <cacheField name="[Measures].[Total_Riders]" caption="Total_Riders" numFmtId="0" hierarchy="5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2" level="1">
      <sharedItems count="3">
        <s v="10:00 AM - 3:00 PM"/>
        <s v="12:00 AM - 5:00 A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  <cacheField name="[Dim_DateTabl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Table].[Year].&amp;[2023]"/>
            <x15:cachedUniqueName index="1" name="[Dim_DateTable].[Year].&amp;[2024]"/>
          </x15:cachedUniqueNames>
        </ext>
      </extLst>
    </cacheField>
    <cacheField name="Dummy0" numFmtId="0" hierarchy="6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4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2" memberValueDatatype="20" unbalanced="0">
      <fieldsUsage count="2">
        <fieldUsage x="-1"/>
        <fieldUsage x="4"/>
      </fieldsUsage>
    </cacheHierarchy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Calcul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78472222" createdVersion="8" refreshedVersion="8" minRefreshableVersion="3" recordCount="0" supportSubquery="1" supportAdvancedDrill="1" xr:uid="{AB92973B-85B8-4AD1-897A-42F6564436E0}">
  <cacheSource type="external" connectionId="7"/>
  <cacheFields count="3">
    <cacheField name="[Measures].[Total_Riders]" caption="Total_Riders" numFmtId="0" hierarchy="5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2" level="1">
      <sharedItems count="3">
        <s v="10:00 AM - 3:00 PM"/>
        <s v="12:00 AM - 5:00 AM"/>
        <s v="5:00 AM - 10:00 AM"/>
      </sharedItems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79282408" createdVersion="8" refreshedVersion="8" minRefreshableVersion="3" recordCount="0" supportSubquery="1" supportAdvancedDrill="1" xr:uid="{EA70F444-C648-4D51-95F8-B5F7F3658962}">
  <cacheSource type="external" connectionId="7"/>
  <cacheFields count="2">
    <cacheField name="[Measures].[Total_Riders]" caption="Total_Riders" numFmtId="0" hierarchy="53" level="32767"/>
    <cacheField name="[Dim_routes].[RouteName].[RouteName]" caption="RouteName" numFmtId="0" hierarchy="18" level="1">
      <sharedItems count="1">
        <s v="South Line"/>
      </sharedItems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80208331" createdVersion="8" refreshedVersion="8" minRefreshableVersion="3" recordCount="0" supportSubquery="1" supportAdvancedDrill="1" xr:uid="{7B8DE2EA-96B3-4369-A84F-A0C488697702}">
  <cacheSource type="external" connectionId="7"/>
  <cacheFields count="2">
    <cacheField name="[Measures].[Total_Riders]" caption="Total_Riders" numFmtId="0" hierarchy="53" level="32767"/>
    <cacheField name="[Dim_routes].[RouteName].[RouteName]" caption="RouteName" numFmtId="0" hierarchy="18" level="1">
      <sharedItems count="1">
        <s v="East-West Express"/>
      </sharedItems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81134263" createdVersion="8" refreshedVersion="8" minRefreshableVersion="3" recordCount="0" supportSubquery="1" supportAdvancedDrill="1" xr:uid="{96E76996-22BC-42BF-83F6-126A88E9AC68}">
  <cacheSource type="external" connectionId="7"/>
  <cacheFields count="4">
    <cacheField name="[Measures].[Total_Riders]" caption="Total_Riders" numFmtId="0" hierarchy="5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2" level="1">
      <sharedItems count="3">
        <s v="10:00 AM - 3:00 PM"/>
        <s v="12:00 AM - 5:00 A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0" memberValueDatatype="20" unbalanced="0"/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ok Reddy" refreshedDate="45699.799582291664" createdVersion="8" refreshedVersion="8" minRefreshableVersion="3" recordCount="0" supportSubquery="1" supportAdvancedDrill="1" xr:uid="{30EC8AF6-BB5E-45FF-AD94-914E1111D0D0}">
  <cacheSource type="external" connectionId="7"/>
  <cacheFields count="5">
    <cacheField name="[Measures].[Total_Riders]" caption="Total_Riders" numFmtId="0" hierarchy="5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2" level="1">
      <sharedItems count="3">
        <s v="10:00 AM - 3:00 PM"/>
        <s v="12:00 AM - 5:00 AM"/>
        <s v="5:00 AM - 10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  <cacheField name="[Dim_DateTable].[Day of Week].[Day of Week]" caption="Day of Week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Dim_DateTable].[Day of Week].&amp;[0]"/>
            <x15:cachedUniqueName index="1" name="[Dim_DateTable].[Day of Week].&amp;[1]"/>
            <x15:cachedUniqueName index="2" name="[Dim_DateTable].[Day of Week].&amp;[2]"/>
            <x15:cachedUniqueName index="3" name="[Dim_DateTable].[Day of Week].&amp;[3]"/>
            <x15:cachedUniqueName index="4" name="[Dim_DateTable].[Day of Week].&amp;[4]"/>
            <x15:cachedUniqueName index="5" name="[Dim_DateTable].[Day of Week].&amp;[5]"/>
            <x15:cachedUniqueName index="6" name="[Dim_DateTable].[Day of Week].&amp;[6]"/>
          </x15:cachedUniqueNames>
        </ext>
      </extLst>
    </cacheField>
  </cacheFields>
  <cacheHierarchies count="63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Table].[Date]" caption="Date" attribute="1" time="1" defaultMemberUniqueName="[Dim_DateTable].[Date].[All]" allUniqueName="[Dim_DateTable].[Date].[All]" dimensionUniqueName="[Dim_DateTable]" displayFolder="" count="0" memberValueDatatype="7" unbalanced="0"/>
    <cacheHierarchy uniqueName="[Dim_DateTable].[Year]" caption="Year" attribute="1" defaultMemberUniqueName="[Dim_DateTable].[Year].[All]" allUniqueName="[Dim_DateTable].[Year].[All]" dimensionUniqueName="[Dim_DateTable]" displayFolder="" count="0" memberValueDatatype="20" unbalanced="0"/>
    <cacheHierarchy uniqueName="[Dim_DateTable].[Month Name]" caption="Month Name" attribute="1" defaultMemberUniqueName="[Dim_DateTable].[Month Name].[All]" allUniqueName="[Dim_DateTable].[Month Name].[All]" dimensionUniqueName="[Dim_DateTable]" displayFolder="" count="0" memberValueDatatype="130" unbalanced="0"/>
    <cacheHierarchy uniqueName="[Dim_DateTable].[Month]" caption="Month" attribute="1" defaultMemberUniqueName="[Dim_DateTable].[Month].[All]" allUniqueName="[Dim_DateTable].[Month].[All]" dimensionUniqueName="[Dim_DateTable]" displayFolder="" count="0" memberValueDatatype="20" unbalanced="0"/>
    <cacheHierarchy uniqueName="[Dim_DateTable].[Day Name]" caption="Day Name" attribute="1" defaultMemberUniqueName="[Dim_DateTable].[Day Name].[All]" allUniqueName="[Dim_DateTable].[Day Name].[All]" dimensionUniqueName="[Dim_DateTable]" displayFolder="" count="0" memberValueDatatype="130" unbalanced="0"/>
    <cacheHierarchy uniqueName="[Dim_DateTable].[Day of Week]" caption="Day of Week" attribute="1" defaultMemberUniqueName="[Dim_DateTable].[Day of Week].[All]" allUniqueName="[Dim_DateTable].[Day of Week].[All]" dimensionUniqueName="[Dim_DateTable]" displayFolder="" count="2" memberValueDatatype="20" unbalanced="0">
      <fieldsUsage count="2">
        <fieldUsage x="-1"/>
        <fieldUsage x="4"/>
      </fieldsUsage>
    </cacheHierarchy>
    <cacheHierarchy uniqueName="[Dim_DateTable].[WeekType]" caption="WeekType" attribute="1" defaultMemberUniqueName="[Dim_DateTable].[WeekType].[All]" allUniqueName="[Dim_DateTable].[WeekType].[All]" dimensionUniqueName="[Dim_DateTabl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Custom]" caption="Custom" attribute="1" defaultMemberUniqueName="[Facttable_ridership].[Custom].[All]" allUniqueName="[Facttable_ridership].[Custom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_Utilized_Category]" caption="Bus_Utilized_Category" attribute="1" defaultMemberUniqueName="[Facttable_ridership].[Bus_Utilized_Category].[All]" allUniqueName="[Facttable_ridership].[Bus_Utilized_Category].[All]" dimensionUniqueName="[Facttable_ridership]" displayFolder="" count="0" memberValueDatatype="130" unbalanced="0"/>
    <cacheHierarchy uniqueName="[Facttable_ridership].[Date (Year)]" caption="Date (Year)" attribute="1" defaultMemberUniqueName="[Facttable_ridership].[Date (Year)].[All]" allUniqueName="[Facttable_ridership].[Date (Year)].[All]" dimensionUniqueName="[Facttable_ridership]" displayFolder="" count="0" memberValueDatatype="130" unbalanced="0"/>
    <cacheHierarchy uniqueName="[Facttable_ridership].[Date (Quarter)]" caption="Date (Quarter)" attribute="1" defaultMemberUniqueName="[Facttable_ridership].[Date (Quarter)].[All]" allUniqueName="[Facttable_ridership].[Date (Quarter)].[All]" dimensionUniqueName="[Facttable_ridership]" displayFolder="" count="0" memberValueDatatype="130" unbalanced="0"/>
    <cacheHierarchy uniqueName="[Facttable_ridership].[Date (Month)]" caption="Date (Month)" attribute="1" defaultMemberUniqueName="[Facttable_ridership].[Date (Month)].[All]" allUniqueName="[Facttable_ridership].[Date (Month)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Facttable_ridership].[Date (Month Index)]" caption="Date (Month Index)" attribute="1" defaultMemberUniqueName="[Facttable_ridership].[Date (Month Index)].[All]" allUniqueName="[Facttable_ridership].[Date (Month Index)].[All]" dimensionUniqueName="[Facttable_ridership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_Group]" caption="Count of Age_Group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Date]" caption="Count of Date" measure="1" displayFolder="" measureGroup="Facttable_ridership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ar]" caption="Sum of Year" measure="1" displayFolder="" measureGroup="Dim_DateTabl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Total_Transactions]" caption="Total_Transactions" measure="1" displayFolder="" measureGroup="Calculations" count="0"/>
    <cacheHierarchy uniqueName="[Measures].[Avg_Age]" caption="Avg_Age" measure="1" displayFolder="" measureGroup="Calculations" count="0"/>
    <cacheHierarchy uniqueName="[Measures].[Total_Riders]" caption="Total_Riders" measure="1" displayFolder="" measureGroup="Calculations" count="0" oneField="1">
      <fieldsUsage count="1">
        <fieldUsage x="0"/>
      </fieldsUsage>
    </cacheHierarchy>
    <cacheHierarchy uniqueName="[Measures].[Avg_Riders per Trip]" caption="Avg_Riders per Trip" measure="1" displayFolder="" measureGroup="Calculations" count="0"/>
    <cacheHierarchy uniqueName="[Measures].[Total_Buses]" caption="Total_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Table]" caption="__XL_Count Dim_DateTable" measure="1" displayFolder="" measureGroup="Dim_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Table" uniqueName="[Dim_DateTable]" caption="Dim_DateTabl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Table" caption="Dim_DateTabl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FCAF6-4F29-4C53-A408-A4A084D7A6E0}" name="PivotTable2" cacheId="378" applyNumberFormats="0" applyBorderFormats="0" applyFontFormats="0" applyPatternFormats="0" applyAlignmentFormats="0" applyWidthHeightFormats="1" dataCaption="Values" tag="56c731da-c24e-49d0-8acf-c54c75e6fae1" updatedVersion="8" minRefreshableVersion="3" useAutoFormatting="1" itemPrintTitles="1" createdVersion="5" indent="0" outline="1" outlineData="1" multipleFieldFilters="0">
  <location ref="B17:D18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Age" fld="1" subtotal="count" baseField="0" baseItem="0"/>
    <dataField name="Count of Occupation" fld="0" subtotal="count" baseField="0" baseItem="0"/>
    <dataField fld="2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DB625-B8D7-4619-98E4-10F6A3271AF0}" name="PivotTable3" cacheId="360" applyNumberFormats="0" applyBorderFormats="0" applyFontFormats="0" applyPatternFormats="0" applyAlignmentFormats="0" applyWidthHeightFormats="1" dataCaption="Values" tag="8ce3d479-9274-4cb0-9f77-10b4e38a46f3" updatedVersion="8" minRefreshableVersion="3" useAutoFormatting="1" itemPrintTitles="1" createdVersion="8" indent="0" outline="1" outlineData="1" multipleFieldFilters="0">
  <location ref="A14:B16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53">
      <autoFilter ref="A1">
        <filterColumn colId="0">
          <top10 top="0"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C7C52-9348-4F17-B4AC-195EDAD8655B}" name="PivotTable4" cacheId="357" applyNumberFormats="0" applyBorderFormats="0" applyFontFormats="0" applyPatternFormats="0" applyAlignmentFormats="0" applyWidthHeightFormats="1" dataCaption="Values" tag="b4e9802c-03be-4023-8a9d-3222931159be" updatedVersion="8" minRefreshableVersion="3" useAutoFormatting="1" subtotalHiddenItems="1" itemPrintTitles="1" createdVersion="8" indent="0" outline="1" outlineData="1" multipleFieldFilters="0" chartFormat="16">
  <location ref="L12:M16" firstHeaderRow="1" firstDataRow="1" firstDataCol="1"/>
  <pivotFields count="3">
    <pivotField dataField="1" subtotalTop="0" showAll="0" defaultSubtotal="0"/>
    <pivotField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1"/>
    </i>
    <i>
      <x/>
    </i>
    <i>
      <x v="2"/>
    </i>
    <i t="grand">
      <x/>
    </i>
  </rowItems>
  <colItems count="1">
    <i/>
  </colItems>
  <dataFields count="1">
    <dataField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3">
      <autoFilter ref="A1">
        <filterColumn colId="0">
          <top10 val="1" filterVal="1"/>
        </filterColumn>
      </autoFilter>
    </filter>
  </filters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094F3-0984-4CBA-BBD6-B7638BC25087}" name="PivotTable8" cacheId="354" applyNumberFormats="0" applyBorderFormats="0" applyFontFormats="0" applyPatternFormats="0" applyAlignmentFormats="0" applyWidthHeightFormats="1" dataCaption="Values" tag="c6a57752-f19e-4b01-8d87-de8b870cec95" updatedVersion="8" minRefreshableVersion="3" useAutoFormatting="1" itemPrintTitles="1" createdVersion="8" indent="0" outline="1" outlineData="1" multipleFieldFilters="0" chartFormat="20">
  <location ref="P22:R25" firstHeaderRow="0" firstDataRow="1" firstDataCol="1"/>
  <pivotFields count="6">
    <pivotField dataField="1" subtotalTop="0" showAll="0" defaultSubtotal="0"/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Total_Riders2" fld="5" subtotal="count" showDataAs="percentDiff" baseField="4" baseItem="0" numFmtId="10">
      <extLst>
        <ext xmlns:x14="http://schemas.microsoft.com/office/spreadsheetml/2009/9/main" uri="{E15A36E0-9728-4e99-A89B-3F7291B0FE68}">
          <x14:dataField sourceField="0" uniqueName="[__Xl2].[Measures].[Total_Riders]"/>
        </ext>
      </extLst>
    </dataField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2">
    <filter fld="1" type="count" id="1" iMeasureHier="53">
      <autoFilter ref="A1">
        <filterColumn colId="0">
          <top10 val="1" filterVal="1"/>
        </filterColumn>
      </autoFilter>
    </filter>
    <filter fld="3" type="count" id="2" iMeasureHier="53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B260F-D916-4A89-B9F4-3348936A6AE8}" name="PivotTable6" cacheId="351" applyNumberFormats="0" applyBorderFormats="0" applyFontFormats="0" applyPatternFormats="0" applyAlignmentFormats="0" applyWidthHeightFormats="1" dataCaption="Values" tag="4d1d3cc2-0688-43a1-ba14-f7f51917a749" updatedVersion="8" minRefreshableVersion="3" useAutoFormatting="1" itemPrintTitles="1" createdVersion="8" indent="0" outline="1" outlineData="1" multipleFieldFilters="0" chartFormat="16">
  <location ref="L31:M33" firstHeaderRow="1" firstDataRow="1" firstDataCol="1"/>
  <pivotFields count="4">
    <pivotField dataField="1" subtotalTop="0" showAll="0" defaultSubtotal="0"/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3" type="count" id="3" iMeasureHier="53">
      <autoFilter ref="A1">
        <filterColumn colId="0">
          <top10 top="0" val="1" filterVal="1"/>
        </filterColumn>
      </autoFilter>
    </filter>
    <filter fld="1" type="count" id="1" iMeasureHier="53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8D8C7-B4CD-4811-9AEF-7582EB231F78}" name="PivotTable1" cacheId="348" applyNumberFormats="0" applyBorderFormats="0" applyFontFormats="0" applyPatternFormats="0" applyAlignmentFormats="0" applyWidthHeightFormats="1" dataCaption="Values" tag="b05c77cd-d182-4e27-9015-ca566c9b2aac" updatedVersion="8" minRefreshableVersion="3" useAutoFormatting="1" itemPrintTitles="1" createdVersion="8" indent="0" outline="1" outlineData="1" multipleFieldFilters="0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171D4-6A0A-40B0-8FBD-4E75512D20F8}" name="PivotTable7" cacheId="345" applyNumberFormats="0" applyBorderFormats="0" applyFontFormats="0" applyPatternFormats="0" applyAlignmentFormats="0" applyWidthHeightFormats="1" dataCaption="Values" tag="d6052b54-9b25-4a03-b815-360a3f9cd9eb" updatedVersion="8" minRefreshableVersion="3" useAutoFormatting="1" itemPrintTitles="1" createdVersion="8" indent="0" outline="1" outlineData="1" multipleFieldFilters="0" chartFormat="22">
  <location ref="P15:Q18" firstHeaderRow="1" firstDataRow="1" firstDataCol="1"/>
  <pivotFields count="5">
    <pivotField dataField="1" subtotalTop="0" showAll="0" defaultSubtotal="0"/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53">
      <autoFilter ref="A1">
        <filterColumn colId="0">
          <top10 val="1" filterVal="1"/>
        </filterColumn>
      </autoFilter>
    </filter>
    <filter fld="3" type="count" id="2" iMeasureHier="53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82FA7-BFCC-42CD-90A4-C9ECF29468CE}" name="PivotTable1" cacheId="375" applyNumberFormats="0" applyBorderFormats="0" applyFontFormats="0" applyPatternFormats="0" applyAlignmentFormats="0" applyWidthHeightFormats="1" dataCaption="Values" missingCaption="0" tag="e144e983-fbe0-4aef-9ae7-e549cfa62622" updatedVersion="8" minRefreshableVersion="3" useAutoFormatting="1" rowGrandTotals="0" colGrandTotals="0" itemPrintTitles="1" createdVersion="5" indent="0" compact="0" compactData="0" multipleFieldFilters="0">
  <location ref="B3:F9" firstHeaderRow="0" firstDataRow="1" firstDataCol="1"/>
  <pivotFields count="5"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ge" fld="1" subtotal="count" baseField="0" baseItem="0"/>
    <dataField name="Count of BusID" fld="2" subtotal="count" baseField="0" baseItem="0"/>
    <dataField fld="3" subtotal="count" baseField="0" baseItem="0"/>
    <dataField fld="4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 caption="Count of BusID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C94D6-9190-4791-8156-E9BF5F7FF804}" name="PivotTable24" cacheId="416" applyNumberFormats="0" applyBorderFormats="0" applyFontFormats="0" applyPatternFormats="0" applyAlignmentFormats="0" applyWidthHeightFormats="1" dataCaption="Values" tag="a7c1d8a5-91aa-4c94-93bb-55e5b403f8a7" updatedVersion="8" minRefreshableVersion="3" useAutoFormatting="1" subtotalHiddenItems="1" rowGrandTotals="0" itemPrintTitles="1" createdVersion="8" indent="0" outline="1" outlineData="1" multipleFieldFilters="0" chartFormat="32">
  <location ref="AK12:AL14" firstHeaderRow="1" firstDataRow="1" firstDataCol="1"/>
  <pivotFields count="5"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>
      <items count="7">
        <item n="Sun" x="0"/>
        <item n="Mon" x="1"/>
        <item n="Tue" x="2"/>
        <item n="Wed" x="3"/>
        <item n="Thu" x="4"/>
        <item n="Fri" x="5"/>
        <item n="Sat" x="6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3"/>
  </rowFields>
  <rowItems count="2">
    <i>
      <x/>
    </i>
    <i>
      <x v="1"/>
    </i>
  </rowItems>
  <colItems count="1">
    <i/>
  </colItems>
  <dataFields count="1">
    <dataField fld="4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BusID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1" iMeasureHier="53">
      <autoFilter ref="A1">
        <filterColumn colId="0">
          <top10 val="1" filterVal="1"/>
        </filterColumn>
      </autoFilter>
    </filter>
    <filter fld="1" type="count" id="2" iMeasureHier="53">
      <autoFilter ref="A1">
        <filterColumn colId="0">
          <top10 val="1" filterVal="1"/>
        </filterColumn>
      </autoFilter>
    </filter>
  </filters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9AB8E-E8FE-4346-8750-D4A168689E44}" name="PivotTable23" cacheId="403" applyNumberFormats="0" applyBorderFormats="0" applyFontFormats="0" applyPatternFormats="0" applyAlignmentFormats="0" applyWidthHeightFormats="1" dataCaption="Values" tag="d0ece15f-6d23-4201-8f6f-9a48f9e55552" updatedVersion="8" minRefreshableVersion="3" useAutoFormatting="1" subtotalHiddenItems="1" rowGrandTotals="0" itemPrintTitles="1" createdVersion="8" indent="0" outline="1" outlineData="1" multipleFieldFilters="0" chartFormat="32">
  <location ref="AF13:AG16" firstHeaderRow="1" firstDataRow="1" firstDataCol="1"/>
  <pivotFields count="5"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>
      <items count="7">
        <item n="Sun" x="0"/>
        <item n="Mon" x="1"/>
        <item n="Tue" x="2"/>
        <item n="Wed" x="3"/>
        <item n="Thu" x="4"/>
        <item n="Fri" x="5"/>
        <item n="Sat" x="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fld="4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BusID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1" iMeasureHier="53">
      <autoFilter ref="A1">
        <filterColumn colId="0">
          <top10 val="1" filterVal="1"/>
        </filterColumn>
      </autoFilter>
    </filter>
    <filter fld="1" type="count" id="2" iMeasureHier="53">
      <autoFilter ref="A1">
        <filterColumn colId="0">
          <top10 val="1" filterVal="1"/>
        </filterColumn>
      </autoFilter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8462F-EADF-4335-840D-344A6EC35C50}" name="PivotTable22" cacheId="402" applyNumberFormats="0" applyBorderFormats="0" applyFontFormats="0" applyPatternFormats="0" applyAlignmentFormats="0" applyWidthHeightFormats="1" dataCaption="Values" tag="2e960acc-f6c1-4ba2-9762-9658336539d2" updatedVersion="8" minRefreshableVersion="3" useAutoFormatting="1" subtotalHiddenItems="1" rowGrandTotals="0" itemPrintTitles="1" createdVersion="8" indent="0" outline="1" outlineData="1" multipleFieldFilters="0" chartFormat="32">
  <location ref="AC13:AD16" firstHeaderRow="1" firstDataRow="1" firstDataCol="1"/>
  <pivotFields count="5"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>
      <items count="7">
        <item n="Sun" x="0"/>
        <item n="Mon" x="1"/>
        <item n="Tue" x="2"/>
        <item n="Wed" x="3"/>
        <item n="Thu" x="4"/>
        <item n="Fri" x="5"/>
        <item n="Sat" x="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fld="4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BusID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1" iMeasureHier="53">
      <autoFilter ref="A1">
        <filterColumn colId="0">
          <top10 val="1" filterVal="1"/>
        </filterColumn>
      </autoFilter>
    </filter>
    <filter fld="1" type="count" id="2" iMeasureHier="53">
      <autoFilter ref="A1">
        <filterColumn colId="0">
          <top10 val="1" filterVal="1"/>
        </filterColumn>
      </autoFilter>
    </filter>
  </filters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E2383-5298-4666-95FB-F44B29C92D84}" name="PivotTable21" cacheId="372" applyNumberFormats="0" applyBorderFormats="0" applyFontFormats="0" applyPatternFormats="0" applyAlignmentFormats="0" applyWidthHeightFormats="1" dataCaption="Values" tag="e78c8cf4-b0d9-46db-a973-81b635fa7137" updatedVersion="8" minRefreshableVersion="3" useAutoFormatting="1" subtotalHiddenItems="1" itemPrintTitles="1" createdVersion="8" indent="0" outline="1" outlineData="1" multipleFieldFilters="0" chartFormat="29">
  <location ref="AC4:AD7" firstHeaderRow="1" firstDataRow="1" firstDataCol="1"/>
  <pivotFields count="6">
    <pivotField dataField="1" subtotalTop="0" showAll="0" defaultSubtotal="0"/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>
      <items count="7">
        <item n="Sun" x="0"/>
        <item n="Mon" x="1"/>
        <item n="Tue" x="2"/>
        <item n="Wed" x="3"/>
        <item n="Thu" x="4"/>
        <item n="Fri" x="5"/>
        <item n="Sat" x="6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53">
      <autoFilter ref="A1">
        <filterColumn colId="0">
          <top10 val="1" filterVal="1"/>
        </filterColumn>
      </autoFilter>
    </filter>
    <filter fld="3" type="count" id="2" iMeasureHier="53">
      <autoFilter ref="A1">
        <filterColumn colId="0">
          <top10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2F0EC-69F8-4D65-89A8-5CB22A39FC5C}" name="PivotTable12" cacheId="369" applyNumberFormats="0" applyBorderFormats="0" applyFontFormats="0" applyPatternFormats="0" applyAlignmentFormats="0" applyWidthHeightFormats="1" dataCaption="Values" tag="a01dca1d-3dd7-40bb-a8f7-0fc922938570" updatedVersion="8" minRefreshableVersion="3" useAutoFormatting="1" subtotalHiddenItems="1" itemPrintTitles="1" createdVersion="8" indent="0" outline="1" outlineData="1" multipleFieldFilters="0" chartFormat="25">
  <location ref="Y14:Z22" firstHeaderRow="1" firstDataRow="1" firstDataCol="1"/>
  <pivotFields count="5">
    <pivotField dataField="1" subtotalTop="0" showAll="0" defaultSubtotal="0"/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7">
        <item n="Sun" x="0"/>
        <item n="Mon" x="1"/>
        <item n="Tue" x="2"/>
        <item n="Wed" x="3"/>
        <item n="Thu" x="4"/>
        <item n="Fri" x="5"/>
        <item n="Sat" x="6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53">
      <autoFilter ref="A1">
        <filterColumn colId="0">
          <top10 val="1" filterVal="1"/>
        </filterColumn>
      </autoFilter>
    </filter>
    <filter fld="3" type="count" id="2" iMeasureHier="53">
      <autoFilter ref="A1">
        <filterColumn colId="0">
          <top10 val="1" filterVal="1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im_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8EE23-65FE-4B60-8EB6-3BD80B29AB92}" name="PivotTable5" cacheId="366" applyNumberFormats="0" applyBorderFormats="0" applyFontFormats="0" applyPatternFormats="0" applyAlignmentFormats="0" applyWidthHeightFormats="1" dataCaption="Values" tag="46a105af-ab6c-4431-8190-b34e25726599" updatedVersion="8" minRefreshableVersion="3" useAutoFormatting="1" itemPrintTitles="1" createdVersion="8" indent="0" outline="1" outlineData="1" multipleFieldFilters="0" chartFormat="16">
  <location ref="L25:M27" firstHeaderRow="1" firstDataRow="1" firstDataCol="1"/>
  <pivotFields count="4">
    <pivotField dataField="1" subtotalTop="0" showAll="0" defaultSubtotal="0"/>
    <pivotField allDrilled="1" subtotalTop="0" showAll="0" measureFilter="1" dataSourceSort="1" defaultSubtotal="0" defaultAttributeDrillState="1">
      <items count="1">
        <item x="0"/>
      </items>
    </pivotField>
    <pivotField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53">
      <autoFilter ref="A1">
        <filterColumn colId="0">
          <top10 val="1" filterVal="1"/>
        </filterColumn>
      </autoFilter>
    </filter>
    <filter fld="3" type="count" id="2" iMeasureHier="53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BADCD-D6AA-49CA-B739-9219D193D3CC}" name="PivotTable2" cacheId="363" applyNumberFormats="0" applyBorderFormats="0" applyFontFormats="0" applyPatternFormats="0" applyAlignmentFormats="0" applyWidthHeightFormats="1" dataCaption="Values" tag="e80288fb-c13c-4553-bb42-312604cdbf7c" updatedVersion="8" minRefreshableVersion="3" useAutoFormatting="1" itemPrintTitles="1" createdVersion="8" indent="0" outline="1" outlineData="1" multipleFieldFilters="0">
  <location ref="A8:B10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3">
      <autoFilter ref="A1">
        <filterColumn colId="0">
          <top10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13" Type="http://schemas.openxmlformats.org/officeDocument/2006/relationships/pivotTable" Target="../pivotTables/pivotTable15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12" Type="http://schemas.openxmlformats.org/officeDocument/2006/relationships/pivotTable" Target="../pivotTables/pivotTable1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5" Type="http://schemas.openxmlformats.org/officeDocument/2006/relationships/pivotTable" Target="../pivotTables/pivotTable7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AC66-3D6A-4552-B1A5-9607D4BC1056}">
  <dimension ref="B3:F18"/>
  <sheetViews>
    <sheetView workbookViewId="0">
      <selection activeCell="B5" sqref="B4:B9"/>
    </sheetView>
  </sheetViews>
  <sheetFormatPr defaultRowHeight="14.5" x14ac:dyDescent="0.35"/>
  <cols>
    <col min="2" max="2" width="11.6328125" bestFit="1" customWidth="1"/>
    <col min="3" max="3" width="18.26953125" bestFit="1" customWidth="1"/>
    <col min="4" max="4" width="7.90625" bestFit="1" customWidth="1"/>
    <col min="5" max="5" width="16.81640625" bestFit="1" customWidth="1"/>
    <col min="6" max="6" width="7.90625" bestFit="1" customWidth="1"/>
    <col min="7" max="27" width="10.453125" bestFit="1" customWidth="1"/>
    <col min="28" max="33" width="8.453125" bestFit="1" customWidth="1"/>
    <col min="34" max="34" width="10.7265625" bestFit="1" customWidth="1"/>
  </cols>
  <sheetData>
    <row r="3" spans="2:6" x14ac:dyDescent="0.35">
      <c r="B3" s="1" t="s">
        <v>8</v>
      </c>
      <c r="C3" t="s">
        <v>0</v>
      </c>
      <c r="D3" t="s">
        <v>9</v>
      </c>
      <c r="E3" t="s">
        <v>10</v>
      </c>
      <c r="F3" t="s">
        <v>11</v>
      </c>
    </row>
    <row r="4" spans="2:6" x14ac:dyDescent="0.35">
      <c r="B4" t="s">
        <v>1</v>
      </c>
      <c r="C4" s="10">
        <v>8</v>
      </c>
      <c r="D4" s="10">
        <v>16</v>
      </c>
      <c r="E4" s="2">
        <v>16</v>
      </c>
      <c r="F4" s="2">
        <v>17.625</v>
      </c>
    </row>
    <row r="5" spans="2:6" x14ac:dyDescent="0.35">
      <c r="B5" t="s">
        <v>2</v>
      </c>
      <c r="C5" s="10">
        <v>13</v>
      </c>
      <c r="D5" s="10">
        <v>26</v>
      </c>
      <c r="E5" s="2">
        <v>26</v>
      </c>
      <c r="F5" s="2">
        <v>24.846153846153847</v>
      </c>
    </row>
    <row r="6" spans="2:6" x14ac:dyDescent="0.35">
      <c r="B6" t="s">
        <v>3</v>
      </c>
      <c r="C6" s="10">
        <v>22</v>
      </c>
      <c r="D6" s="10">
        <v>44</v>
      </c>
      <c r="E6" s="2">
        <v>44</v>
      </c>
      <c r="F6" s="2">
        <v>34.136363636363633</v>
      </c>
    </row>
    <row r="7" spans="2:6" x14ac:dyDescent="0.35">
      <c r="B7" t="s">
        <v>4</v>
      </c>
      <c r="C7" s="10">
        <v>19</v>
      </c>
      <c r="D7" s="10">
        <v>38</v>
      </c>
      <c r="E7" s="2">
        <v>38</v>
      </c>
      <c r="F7" s="2">
        <v>43.578947368421055</v>
      </c>
    </row>
    <row r="8" spans="2:6" x14ac:dyDescent="0.35">
      <c r="B8" t="s">
        <v>5</v>
      </c>
      <c r="C8" s="10">
        <v>21</v>
      </c>
      <c r="D8" s="10">
        <v>42</v>
      </c>
      <c r="E8" s="2">
        <v>42</v>
      </c>
      <c r="F8" s="2">
        <v>53.761904761904759</v>
      </c>
    </row>
    <row r="9" spans="2:6" x14ac:dyDescent="0.35">
      <c r="B9" t="s">
        <v>6</v>
      </c>
      <c r="C9" s="10">
        <v>17</v>
      </c>
      <c r="D9" s="10">
        <v>34</v>
      </c>
      <c r="E9" s="2">
        <v>34</v>
      </c>
      <c r="F9" s="2">
        <v>64.529411764705884</v>
      </c>
    </row>
    <row r="17" spans="2:4" x14ac:dyDescent="0.35">
      <c r="B17" t="s">
        <v>0</v>
      </c>
      <c r="C17" t="s">
        <v>7</v>
      </c>
      <c r="D17" t="s">
        <v>11</v>
      </c>
    </row>
    <row r="18" spans="2:4" x14ac:dyDescent="0.35">
      <c r="B18" s="10">
        <v>100</v>
      </c>
      <c r="C18" s="10">
        <v>100</v>
      </c>
      <c r="D18" s="2">
        <v>42.69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717C-57DC-4F22-84F5-BFEE5D451681}">
  <dimension ref="A1:AM39"/>
  <sheetViews>
    <sheetView topLeftCell="AF3" workbookViewId="0">
      <selection activeCell="AI34" sqref="AI34"/>
    </sheetView>
  </sheetViews>
  <sheetFormatPr defaultRowHeight="14.5" x14ac:dyDescent="0.35"/>
  <cols>
    <col min="1" max="1" width="16.08984375" bestFit="1" customWidth="1"/>
    <col min="2" max="2" width="11.26953125" bestFit="1" customWidth="1"/>
    <col min="12" max="12" width="12.36328125" bestFit="1" customWidth="1"/>
    <col min="13" max="13" width="11.26953125" bestFit="1" customWidth="1"/>
    <col min="16" max="16" width="12.36328125" bestFit="1" customWidth="1"/>
    <col min="17" max="17" width="11.26953125" bestFit="1" customWidth="1"/>
    <col min="18" max="18" width="12.26953125" bestFit="1" customWidth="1"/>
    <col min="25" max="25" width="12.36328125" bestFit="1" customWidth="1"/>
    <col min="26" max="26" width="11.26953125" bestFit="1" customWidth="1"/>
    <col min="28" max="28" width="13.36328125" bestFit="1" customWidth="1"/>
    <col min="29" max="30" width="12.90625" bestFit="1" customWidth="1"/>
    <col min="31" max="31" width="13.453125" bestFit="1" customWidth="1"/>
    <col min="37" max="37" width="12.36328125" bestFit="1" customWidth="1"/>
    <col min="38" max="38" width="11.26953125" bestFit="1" customWidth="1"/>
    <col min="39" max="39" width="14.90625" bestFit="1" customWidth="1"/>
  </cols>
  <sheetData>
    <row r="1" spans="1:39" x14ac:dyDescent="0.35">
      <c r="A1" t="s">
        <v>12</v>
      </c>
      <c r="B1" t="s">
        <v>13</v>
      </c>
    </row>
    <row r="2" spans="1:39" x14ac:dyDescent="0.35">
      <c r="A2" s="3">
        <v>6587</v>
      </c>
      <c r="B2" s="3">
        <v>32.935000000000002</v>
      </c>
    </row>
    <row r="4" spans="1:39" x14ac:dyDescent="0.35">
      <c r="AC4" s="1" t="s">
        <v>14</v>
      </c>
      <c r="AD4" t="s">
        <v>12</v>
      </c>
    </row>
    <row r="5" spans="1:39" x14ac:dyDescent="0.35">
      <c r="AC5" s="4" t="s">
        <v>43</v>
      </c>
      <c r="AD5" s="3">
        <v>933</v>
      </c>
    </row>
    <row r="6" spans="1:39" x14ac:dyDescent="0.35">
      <c r="AC6" s="4" t="s">
        <v>42</v>
      </c>
      <c r="AD6" s="3">
        <v>5654</v>
      </c>
    </row>
    <row r="7" spans="1:39" x14ac:dyDescent="0.35">
      <c r="A7" t="s">
        <v>18</v>
      </c>
      <c r="AC7" s="4" t="s">
        <v>17</v>
      </c>
      <c r="AD7" s="3">
        <v>6587</v>
      </c>
    </row>
    <row r="8" spans="1:39" x14ac:dyDescent="0.35">
      <c r="A8" s="1" t="s">
        <v>14</v>
      </c>
      <c r="B8" t="s">
        <v>12</v>
      </c>
    </row>
    <row r="9" spans="1:39" x14ac:dyDescent="0.35">
      <c r="A9" s="4" t="s">
        <v>15</v>
      </c>
      <c r="B9" s="3">
        <v>1322</v>
      </c>
    </row>
    <row r="10" spans="1:39" x14ac:dyDescent="0.35">
      <c r="A10" s="4" t="s">
        <v>17</v>
      </c>
      <c r="B10" s="3">
        <v>1322</v>
      </c>
    </row>
    <row r="12" spans="1:39" x14ac:dyDescent="0.35">
      <c r="L12" s="1" t="s">
        <v>14</v>
      </c>
      <c r="M12" t="s">
        <v>12</v>
      </c>
      <c r="AK12" s="1" t="s">
        <v>14</v>
      </c>
      <c r="AL12" t="s">
        <v>12</v>
      </c>
      <c r="AM12" s="6" t="s">
        <v>52</v>
      </c>
    </row>
    <row r="13" spans="1:39" x14ac:dyDescent="0.35">
      <c r="A13" t="s">
        <v>19</v>
      </c>
      <c r="L13" s="4" t="s">
        <v>21</v>
      </c>
      <c r="M13" s="3">
        <v>1447</v>
      </c>
      <c r="AC13" s="1" t="s">
        <v>14</v>
      </c>
      <c r="AD13" t="s">
        <v>49</v>
      </c>
      <c r="AF13" s="1" t="s">
        <v>14</v>
      </c>
      <c r="AG13" t="s">
        <v>49</v>
      </c>
      <c r="AK13" s="4" t="s">
        <v>50</v>
      </c>
      <c r="AL13" s="3">
        <v>2331</v>
      </c>
      <c r="AM13" s="12">
        <f>AL13/SUM($AL$13:$AL$14)</f>
        <v>0.35387885228480342</v>
      </c>
    </row>
    <row r="14" spans="1:39" x14ac:dyDescent="0.35">
      <c r="A14" s="1" t="s">
        <v>14</v>
      </c>
      <c r="B14" t="s">
        <v>12</v>
      </c>
      <c r="L14" s="4" t="s">
        <v>20</v>
      </c>
      <c r="M14" s="3">
        <v>2119</v>
      </c>
      <c r="Y14" s="1" t="s">
        <v>14</v>
      </c>
      <c r="Z14" t="s">
        <v>12</v>
      </c>
      <c r="AC14" s="4" t="s">
        <v>44</v>
      </c>
      <c r="AD14" s="3">
        <v>40</v>
      </c>
      <c r="AF14" s="4" t="s">
        <v>44</v>
      </c>
      <c r="AG14" s="3">
        <v>40</v>
      </c>
      <c r="AK14" s="4" t="s">
        <v>51</v>
      </c>
      <c r="AL14" s="3">
        <v>4256</v>
      </c>
      <c r="AM14" s="12">
        <f>AL14/SUM($AL$13:$AL$14)</f>
        <v>0.64612114771519658</v>
      </c>
    </row>
    <row r="15" spans="1:39" x14ac:dyDescent="0.35">
      <c r="A15" s="4" t="s">
        <v>16</v>
      </c>
      <c r="B15" s="3">
        <v>185</v>
      </c>
      <c r="L15" s="4" t="s">
        <v>22</v>
      </c>
      <c r="M15" s="3">
        <v>3021</v>
      </c>
      <c r="P15" s="1" t="s">
        <v>14</v>
      </c>
      <c r="Q15" t="s">
        <v>12</v>
      </c>
      <c r="Y15" s="4" t="s">
        <v>32</v>
      </c>
      <c r="Z15" s="3">
        <v>1185</v>
      </c>
      <c r="AC15" s="4" t="s">
        <v>45</v>
      </c>
      <c r="AD15" s="3">
        <v>19</v>
      </c>
      <c r="AF15" s="4" t="s">
        <v>45</v>
      </c>
      <c r="AG15" s="3">
        <v>19</v>
      </c>
    </row>
    <row r="16" spans="1:39" x14ac:dyDescent="0.35">
      <c r="A16" s="4" t="s">
        <v>17</v>
      </c>
      <c r="B16" s="3">
        <v>185</v>
      </c>
      <c r="L16" s="4" t="s">
        <v>17</v>
      </c>
      <c r="M16" s="3">
        <v>6587</v>
      </c>
      <c r="P16" s="4">
        <v>2023</v>
      </c>
      <c r="Q16" s="3">
        <v>5654</v>
      </c>
      <c r="Y16" s="4" t="s">
        <v>33</v>
      </c>
      <c r="Z16" s="3">
        <v>1085</v>
      </c>
      <c r="AC16" s="4" t="s">
        <v>46</v>
      </c>
      <c r="AD16" s="3">
        <v>7</v>
      </c>
      <c r="AF16" s="4" t="s">
        <v>46</v>
      </c>
      <c r="AG16" s="3">
        <v>7</v>
      </c>
    </row>
    <row r="17" spans="12:32" x14ac:dyDescent="0.35">
      <c r="P17" s="4">
        <v>2024</v>
      </c>
      <c r="Q17" s="3">
        <v>933</v>
      </c>
      <c r="Y17" s="4" t="s">
        <v>34</v>
      </c>
      <c r="Z17" s="3">
        <v>983</v>
      </c>
    </row>
    <row r="18" spans="12:32" x14ac:dyDescent="0.35">
      <c r="P18" s="4" t="s">
        <v>17</v>
      </c>
      <c r="Q18" s="3">
        <v>6587</v>
      </c>
      <c r="Y18" s="4" t="s">
        <v>35</v>
      </c>
      <c r="Z18" s="3">
        <v>887</v>
      </c>
    </row>
    <row r="19" spans="12:32" x14ac:dyDescent="0.35">
      <c r="Y19" s="4" t="s">
        <v>36</v>
      </c>
      <c r="Z19" s="3">
        <v>889</v>
      </c>
    </row>
    <row r="20" spans="12:32" x14ac:dyDescent="0.35">
      <c r="Y20" s="4" t="s">
        <v>37</v>
      </c>
      <c r="Z20" s="3">
        <v>762</v>
      </c>
    </row>
    <row r="21" spans="12:32" x14ac:dyDescent="0.35">
      <c r="Y21" s="4" t="s">
        <v>38</v>
      </c>
      <c r="Z21" s="3">
        <v>796</v>
      </c>
      <c r="AD21" s="9" t="s">
        <v>14</v>
      </c>
      <c r="AE21" s="9" t="s">
        <v>47</v>
      </c>
      <c r="AF21" t="s">
        <v>48</v>
      </c>
    </row>
    <row r="22" spans="12:32" x14ac:dyDescent="0.35">
      <c r="P22" s="1" t="s">
        <v>14</v>
      </c>
      <c r="Q22" t="s">
        <v>12</v>
      </c>
      <c r="R22" t="s">
        <v>25</v>
      </c>
      <c r="Y22" s="4" t="s">
        <v>17</v>
      </c>
      <c r="Z22" s="3">
        <v>6587</v>
      </c>
      <c r="AD22" s="4" t="s">
        <v>44</v>
      </c>
      <c r="AE22" s="11">
        <f>AG14/SUM($AG$14:$AG$16)</f>
        <v>0.60606060606060608</v>
      </c>
      <c r="AF22" s="12">
        <f>1-AE22</f>
        <v>0.39393939393939392</v>
      </c>
    </row>
    <row r="23" spans="12:32" x14ac:dyDescent="0.35">
      <c r="P23" s="4">
        <v>2023</v>
      </c>
      <c r="Q23" s="3">
        <v>5654</v>
      </c>
      <c r="R23" s="8"/>
      <c r="AD23" s="4" t="s">
        <v>45</v>
      </c>
      <c r="AE23" s="11">
        <f t="shared" ref="AE23:AE24" si="0">AG15/SUM($AG$14:$AG$16)</f>
        <v>0.2878787878787879</v>
      </c>
      <c r="AF23" s="12">
        <f t="shared" ref="AF23:AF24" si="1">1-AE23</f>
        <v>0.71212121212121215</v>
      </c>
    </row>
    <row r="24" spans="12:32" x14ac:dyDescent="0.35">
      <c r="L24" t="s">
        <v>23</v>
      </c>
      <c r="P24" s="4">
        <v>2024</v>
      </c>
      <c r="Q24" s="3">
        <v>933</v>
      </c>
      <c r="R24" s="8">
        <v>-0.83498408206579411</v>
      </c>
      <c r="AD24" s="4" t="s">
        <v>46</v>
      </c>
      <c r="AE24" s="11">
        <f t="shared" si="0"/>
        <v>0.10606060606060606</v>
      </c>
      <c r="AF24" s="12">
        <f t="shared" si="1"/>
        <v>0.89393939393939392</v>
      </c>
    </row>
    <row r="25" spans="12:32" x14ac:dyDescent="0.35">
      <c r="L25" s="1" t="s">
        <v>14</v>
      </c>
      <c r="M25" t="s">
        <v>12</v>
      </c>
      <c r="P25" s="4" t="s">
        <v>17</v>
      </c>
      <c r="Q25" s="3">
        <v>6587</v>
      </c>
      <c r="R25" s="8"/>
    </row>
    <row r="26" spans="12:32" x14ac:dyDescent="0.35">
      <c r="L26" s="7">
        <v>0.48680555555555555</v>
      </c>
      <c r="M26" s="3">
        <v>108</v>
      </c>
      <c r="Y26" s="9" t="s">
        <v>14</v>
      </c>
      <c r="Z26" s="9" t="s">
        <v>12</v>
      </c>
      <c r="AA26" s="6" t="s">
        <v>31</v>
      </c>
      <c r="AB26" s="6" t="s">
        <v>39</v>
      </c>
      <c r="AE26" s="12">
        <f>SUM(AE22:AE24)</f>
        <v>1</v>
      </c>
      <c r="AF26" s="12"/>
    </row>
    <row r="27" spans="12:32" x14ac:dyDescent="0.35">
      <c r="L27" s="4" t="s">
        <v>17</v>
      </c>
      <c r="M27" s="3">
        <v>108</v>
      </c>
      <c r="Y27" s="4" t="s">
        <v>32</v>
      </c>
      <c r="Z27" s="3">
        <v>1185</v>
      </c>
      <c r="AA27" s="3">
        <f>AVERAGE($Z$27:$Z$33)</f>
        <v>941</v>
      </c>
      <c r="AB27">
        <f>IF(Z27&gt;AA27,Z27,"")</f>
        <v>1185</v>
      </c>
    </row>
    <row r="28" spans="12:32" x14ac:dyDescent="0.35">
      <c r="P28" t="s">
        <v>26</v>
      </c>
      <c r="R28" t="s">
        <v>27</v>
      </c>
      <c r="T28" s="6" t="s">
        <v>30</v>
      </c>
      <c r="Y28" s="4" t="s">
        <v>33</v>
      </c>
      <c r="Z28" s="3">
        <v>1085</v>
      </c>
      <c r="AA28" s="3">
        <f t="shared" ref="AA28:AA33" si="2">AVERAGE($Z$27:$Z$33)</f>
        <v>941</v>
      </c>
      <c r="AB28">
        <f t="shared" ref="AB28:AB33" si="3">IF(Z28&gt;AA28,Z28,"")</f>
        <v>1085</v>
      </c>
    </row>
    <row r="29" spans="12:32" x14ac:dyDescent="0.35">
      <c r="P29" s="8">
        <f>(Q17-Q16)/Q16</f>
        <v>-0.83498408206579411</v>
      </c>
      <c r="R29" t="str">
        <f>IF(P29&lt;0,P32,P31)</f>
        <v>▼</v>
      </c>
      <c r="T29" t="str">
        <f>IF(P29&lt;0,"YoY Change suggests room for improvement","We are doing well")</f>
        <v>YoY Change suggests room for improvement</v>
      </c>
      <c r="Y29" s="4" t="s">
        <v>34</v>
      </c>
      <c r="Z29" s="3">
        <v>983</v>
      </c>
      <c r="AA29" s="3">
        <f t="shared" si="2"/>
        <v>941</v>
      </c>
      <c r="AB29">
        <f t="shared" si="3"/>
        <v>983</v>
      </c>
    </row>
    <row r="30" spans="12:32" x14ac:dyDescent="0.35">
      <c r="L30" t="s">
        <v>24</v>
      </c>
      <c r="Y30" s="4" t="s">
        <v>35</v>
      </c>
      <c r="Z30" s="3">
        <v>887</v>
      </c>
      <c r="AA30" s="3">
        <f t="shared" si="2"/>
        <v>941</v>
      </c>
      <c r="AB30" t="str">
        <f t="shared" si="3"/>
        <v/>
      </c>
    </row>
    <row r="31" spans="12:32" x14ac:dyDescent="0.35">
      <c r="L31" s="1" t="s">
        <v>14</v>
      </c>
      <c r="M31" t="s">
        <v>12</v>
      </c>
      <c r="P31" t="s">
        <v>28</v>
      </c>
      <c r="Y31" s="4" t="s">
        <v>36</v>
      </c>
      <c r="Z31" s="3">
        <v>889</v>
      </c>
      <c r="AA31" s="3">
        <f t="shared" si="2"/>
        <v>941</v>
      </c>
      <c r="AB31" t="str">
        <f t="shared" si="3"/>
        <v/>
      </c>
    </row>
    <row r="32" spans="12:32" x14ac:dyDescent="0.35">
      <c r="L32" s="7">
        <v>0.52361111111111114</v>
      </c>
      <c r="M32" s="3">
        <v>15</v>
      </c>
      <c r="P32" t="s">
        <v>29</v>
      </c>
      <c r="Y32" s="4" t="s">
        <v>37</v>
      </c>
      <c r="Z32" s="3">
        <v>762</v>
      </c>
      <c r="AA32" s="3">
        <f t="shared" si="2"/>
        <v>941</v>
      </c>
      <c r="AB32" t="str">
        <f t="shared" si="3"/>
        <v/>
      </c>
    </row>
    <row r="33" spans="12:28" x14ac:dyDescent="0.35">
      <c r="L33" s="4" t="s">
        <v>17</v>
      </c>
      <c r="M33" s="3">
        <v>15</v>
      </c>
      <c r="Y33" s="4" t="s">
        <v>38</v>
      </c>
      <c r="Z33" s="3">
        <v>796</v>
      </c>
      <c r="AA33" s="3">
        <f t="shared" si="2"/>
        <v>941</v>
      </c>
      <c r="AB33" t="str">
        <f t="shared" si="3"/>
        <v/>
      </c>
    </row>
    <row r="36" spans="12:28" x14ac:dyDescent="0.35">
      <c r="Y36" s="6" t="s">
        <v>40</v>
      </c>
      <c r="Z36" t="str">
        <f xml:space="preserve"> "Focus on the Highlighted Weekdays: they exceed "&amp;AA27&amp;" passengers average and account for "&amp;TEXT(Z39,"0.0%")&amp;" of the Total passengers "</f>
        <v xml:space="preserve">Focus on the Highlighted Weekdays: they exceed 941 passengers average and account for 49.4% of the Total passengers </v>
      </c>
    </row>
    <row r="39" spans="12:28" x14ac:dyDescent="0.35">
      <c r="Y39" s="6" t="s">
        <v>41</v>
      </c>
      <c r="Z39" s="8">
        <f>SUM(AB27:AB33)/SUM(Z27:Z33)</f>
        <v>0.4938515257325034</v>
      </c>
    </row>
  </sheetData>
  <phoneticPr fontId="2" type="noConversion"/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472A-7739-4C35-9F61-49B644383C6F}">
  <dimension ref="M40"/>
  <sheetViews>
    <sheetView showGridLines="0" showRowColHeaders="0" tabSelected="1" workbookViewId="0">
      <selection activeCell="B5" sqref="B5"/>
    </sheetView>
  </sheetViews>
  <sheetFormatPr defaultRowHeight="14.5" x14ac:dyDescent="0.35"/>
  <cols>
    <col min="1" max="16384" width="8.7265625" style="5"/>
  </cols>
  <sheetData>
    <row r="40" spans="13:13" x14ac:dyDescent="0.35">
      <c r="M40" s="5">
        <f>GETPIVOTDATA("[Measures].[Total_Riders]",Sheet1!$A$1)</f>
        <v>6587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c t t a b l e _ r i d e r s h i p _ 2 c 9 8 8 8 d b - f 4 d e - 4 0 2 9 - 8 e 1 5 - a 9 1 d 6 8 f f 7 6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 1 3 3 < / i n t > < / v a l u e > < / i t e m > < i t e m > < k e y > < s t r i n g > B u s I D < / s t r i n g > < / k e y > < v a l u e > < i n t > 1 0 2 < / i n t > < / v a l u e > < / i t e m > < i t e m > < k e y > < s t r i n g > D a t e < / s t r i n g > < / k e y > < v a l u e > < i n t > 9 2 < / i n t > < / v a l u e > < / i t e m > < i t e m > < k e y > < s t r i n g > T i m e < / s t r i n g > < / k e y > < v a l u e > < i n t > 9 4 < / i n t > < / v a l u e > < / i t e m > < i t e m > < k e y > < s t r i n g > O p e r a t i o n   M o m e n t < / s t r i n g > < / k e y > < v a l u e > < i n t > 2 2 6 < / i n t > < / v a l u e > < / i t e m > < i t e m > < k e y > < s t r i n g > N u m b e r O f R i d e r s < / s t r i n g > < / k e y > < v a l u e > < i n t > 2 0 3 < / i n t > < / v a l u e > < / i t e m > < i t e m > < k e y > < s t r i n g > R i d e r I D < / s t r i n g > < / k e y > < v a l u e > < i n t > 1 1 7 < / i n t > < / v a l u e > < / i t e m > < i t e m > < k e y > < s t r i n g > C u s t o m < / s t r i n g > < / k e y > < v a l u e > < i n t > 1 1 9 < / i n t > < / v a l u e > < / i t e m > < i t e m > < k e y > < s t r i n g > T i m e _ G r o u p < / s t r i n g > < / k e y > < v a l u e > < i n t > 1 6 3 < / i n t > < / v a l u e > < / i t e m > < i t e m > < k e y > < s t r i n g > C a p a c i t y < / s t r i n g > < / k e y > < v a l u e > < i n t > 1 2 6 < / i n t > < / v a l u e > < / i t e m > < i t e m > < k e y > < s t r i n g > U t i l i z a t i o n   P c t < / s t r i n g > < / k e y > < v a l u e > < i n t > 1 7 3 < / i n t > < / v a l u e > < / i t e m > < i t e m > < k e y > < s t r i n g > B u s _ U t i l i z e d _ C a t e g o r y < / s t r i n g > < / k e y > < v a l u e > < i n t > 2 5 3 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 B u s I D 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 T i m e < / s t r i n g > < / k e y > < v a l u e > < i n t > 3 < / i n t > < / v a l u e > < / i t e m > < i t e m > < k e y > < s t r i n g > O p e r a t i o n   M o m e n t < / s t r i n g > < / k e y > < v a l u e > < i n t > 4 < / i n t > < / v a l u e > < / i t e m > < i t e m > < k e y > < s t r i n g > N u m b e r O f R i d e r s < / s t r i n g > < / k e y > < v a l u e > < i n t > 5 < / i n t > < / v a l u e > < / i t e m > < i t e m > < k e y > < s t r i n g > R i d e r I D < / s t r i n g > < / k e y > < v a l u e > < i n t > 6 < / i n t > < / v a l u e > < / i t e m > < i t e m > < k e y > < s t r i n g > C u s t o m < / s t r i n g > < / k e y > < v a l u e > < i n t > 7 < / i n t > < / v a l u e > < / i t e m > < i t e m > < k e y > < s t r i n g > T i m e _ G r o u p < / s t r i n g > < / k e y > < v a l u e > < i n t > 8 < / i n t > < / v a l u e > < / i t e m > < i t e m > < k e y > < s t r i n g > C a p a c i t y < / s t r i n g > < / k e y > < v a l u e > < i n t > 9 < / i n t > < / v a l u e > < / i t e m > < i t e m > < k e y > < s t r i n g > U t i l i z a t i o n   P c t < / s t r i n g > < / k e y > < v a l u e > < i n t > 1 0 < / i n t > < / v a l u e > < / i t e m > < i t e m > < k e y > < s t r i n g > B u s _ U t i l i z e d _ C a t e g o r y 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_ d e m o g r a p h i c s _ 9 6 1 3 7 3 c 4 - 0 b 9 3 - 4 0 3 2 - 8 a a f - 5 7 a f f 6 7 3 e 6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 R i d e r I D < / s t r i n g > < / k e y > < v a l u e > < i n t > 1 1 7 < / i n t > < / v a l u e > < / i t e m > < i t e m > < k e y > < s t r i n g > A g e < / s t r i n g > < / k e y > < v a l u e > < i n t > 8 3 < / i n t > < / v a l u e > < / i t e m > < i t e m > < k e y > < s t r i n g > G e n d e r < / s t r i n g > < / k e y > < v a l u e > < i n t > 1 1 7 < / i n t > < / v a l u e > < / i t e m > < i t e m > < k e y > < s t r i n g > O c c u p a t i o n < / s t r i n g > < / k e y > < v a l u e > < i n t > 1 5 3 < / i n t > < / v a l u e > < / i t e m > < i t e m > < k e y > < s t r i n g > A g e _ G r o u p < / s t r i n g > < / k e y > < v a l u e > < i n t > 1 5 2 < / i n t > < / v a l u e > < / i t e m > < / C o l u m n W i d t h s > < C o l u m n D i s p l a y I n d e x > < i t e m > < k e y > < s t r i n g > R i d e r I D 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 O c c u p a t i o n < / s t r i n g > < / k e y > < v a l u e > < i n t > 3 < / i n t > < / v a l u e > < / i t e m > < i t e m > < k e y > < s t r i n g > A g e _ G r o u p 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c u l a t i o n s _ d 2 2 b 3 f 4 d - 9 0 a 1 - 4 b 2 6 - 8 b 4 c - 6 c 0 a b 8 9 1 8 c 9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 C a l c u l a t i o n < / s t r i n g > < / k e y > < v a l u e > < i n t > 1 5 0 < / i n t > < / v a l u e > < / i t e m > < / C o l u m n W i d t h s > < C o l u m n D i s p l a y I n d e x > < i t e m > < k e y > < s t r i n g > C a l c u l a t i o n 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T a b l e _ 3 2 4 6 e c c 3 - e b 0 a - 4 1 d 3 - a 0 8 6 - 8 1 e 1 1 e b 8 6 d f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 D i m _ b u s e s 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 D i m _ b u s e s 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 F a c t t a b l e _ r i d e r s h i p 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 F a c t t a b l e _ r i d e r s h i p 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 C o l u m n s \ U t i l i z a t i o n  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 C o l u m n s \ B u s _ U t i l i z e d _ C a t e g o r y 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 T a g s \ T a b l e s \ & l t ; T a b l e s \ D i m _ b u s e s & g t ; < / K e y > < / D i a g r a m O b j e c t K e y > < D i a g r a m O b j e c t K e y > < K e y > D y n a m i c   T a g s \ T a b l e s \ & l t ; T a b l e s \ D i m _ d e m o g r a p h i c s & g t ; < / K e y > < / D i a g r a m O b j e c t K e y > < D i a g r a m O b j e c t K e y > < K e y > D y n a m i c   T a g s \ T a b l e s \ & l t ; T a b l e s \ D i m _ r o u t e s & g t ; < / K e y > < / D i a g r a m O b j e c t K e y > < D i a g r a m O b j e c t K e y > < K e y > D y n a m i c   T a g s \ T a b l e s \ & l t ; T a b l e s \ F a c t t a b l e _ r i d e r s h i p & g t ; < / K e y > < / D i a g r a m O b j e c t K e y > < D i a g r a m O b j e c t K e y > < K e y > D y n a m i c   T a g s \ T a b l e s \ & l t ; T a b l e s \ D i m _ D a t e T a b l e & g t ; 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 T a b l e s \ D i m _ b u s e s < / K e y > < / D i a g r a m O b j e c t K e y > < D i a g r a m O b j e c t K e y > < K e y > T a b l e s \ D i m _ b u s e s \ C o l u m n s \ B u s I D < / K e y > < / D i a g r a m O b j e c t K e y > < D i a g r a m O b j e c t K e y > < K e y > T a b l e s \ D i m _ b u s e s \ C o l u m n s \ R o u t e I D < / K e y > < / D i a g r a m O b j e c t K e y > < D i a g r a m O b j e c t K e y > < K e y > T a b l e s \ D i m _ b u s e s \ C o l u m n s \ B u s N u m b e r < / K e y > < / D i a g r a m O b j e c t K e y > < D i a g r a m O b j e c t K e y > < K e y > T a b l e s \ D i m _ b u s e s \ C o l u m n s \ C a p a c i t y < / K e y > < / D i a g r a m O b j e c t K e y > < D i a g r a m O b j e c t K e y > < K e y > T a b l e s \ D i m _ d e m o g r a p h i c s < / K e y > < / D i a g r a m O b j e c t K e y > < D i a g r a m O b j e c t K e y > < K e y > T a b l e s \ D i m _ d e m o g r a p h i c s \ C o l u m n s \ R i d e r I D < / K e y > < / D i a g r a m O b j e c t K e y > < D i a g r a m O b j e c t K e y > < K e y > T a b l e s \ D i m _ d e m o g r a p h i c s \ C o l u m n s \ A g e < / K e y > < / D i a g r a m O b j e c t K e y > < D i a g r a m O b j e c t K e y > < K e y > T a b l e s \ D i m _ d e m o g r a p h i c s \ C o l u m n s \ G e n d e r < / K e y > < / D i a g r a m O b j e c t K e y > < D i a g r a m O b j e c t K e y > < K e y > T a b l e s \ D i m _ d e m o g r a p h i c s \ C o l u m n s \ O c c u p a t i o n < / K e y > < / D i a g r a m O b j e c t K e y > < D i a g r a m O b j e c t K e y > < K e y > T a b l e s \ D i m _ d e m o g r a p h i c s \ C o l u m n s \ A g e _ G r o u p < / K e y > < / D i a g r a m O b j e c t K e y > < D i a g r a m O b j e c t K e y > < K e y > T a b l e s \ D i m _ d e m o g r a p h i c s \ M e a s u r e s \ S u m   o f   A g e < / K e y > < / D i a g r a m O b j e c t K e y > < D i a g r a m O b j e c t K e y > < K e y > T a b l e s \ D i m _ d e m o g r a p h i c s \ S u m   o f   A g e \ A d d i t i o n a l   I n f o \ I m p l i c i t   M e a s u r e < / K e y > < / D i a g r a m O b j e c t K e y > < D i a g r a m O b j e c t K e y > < K e y > T a b l e s \ D i m _ d e m o g r a p h i c s \ M e a s u r e s \ C o u n t   o f   A g e < / K e y > < / D i a g r a m O b j e c t K e y > < D i a g r a m O b j e c t K e y > < K e y > T a b l e s \ D i m _ d e m o g r a p h i c s \ C o u n t   o f   A g e \ A d d i t i o n a l   I n f o \ I m p l i c i t   M e a s u r e < / K e y > < / D i a g r a m O b j e c t K e y > < D i a g r a m O b j e c t K e y > < K e y > T a b l e s \ D i m _ d e m o g r a p h i c s \ M e a s u r e s \ C o u n t   o f   A g e _ G r o u p < / K e y > < / D i a g r a m O b j e c t K e y > < D i a g r a m O b j e c t K e y > < K e y > T a b l e s \ D i m _ d e m o g r a p h i c s \ C o u n t   o f   A g e _ G r o u p \ A d d i t i o n a l   I n f o \ I m p l i c i t   M e a s u r e < / K e y > < / D i a g r a m O b j e c t K e y > < D i a g r a m O b j e c t K e y > < K e y > T a b l e s \ D i m _ d e m o g r a p h i c s \ M e a s u r e s \ C o u n t   o f   O c c u p a t i o n < / K e y > < / D i a g r a m O b j e c t K e y > < D i a g r a m O b j e c t K e y > < K e y > T a b l e s \ D i m _ d e m o g r a p h i c s \ C o u n t   o f   O c c u p a t i o n \ A d d i t i o n a l   I n f o \ I m p l i c i t   M e a s u r e < / K e y > < / D i a g r a m O b j e c t K e y > < D i a g r a m O b j e c t K e y > < K e y > T a b l e s \ D i m _ r o u t e s < / K e y > < / D i a g r a m O b j e c t K e y > < D i a g r a m O b j e c t K e y > < K e y > T a b l e s \ D i m _ r o u t e s \ C o l u m n s \ R o u t e I D < / K e y > < / D i a g r a m O b j e c t K e y > < D i a g r a m O b j e c t K e y > < K e y > T a b l e s \ D i m _ r o u t e s \ C o l u m n s \ R o u t e N a m e < / K e y > < / D i a g r a m O b j e c t K e y > < D i a g r a m O b j e c t K e y > < K e y > T a b l e s \ D i m _ r o u t e s \ C o l u m n s \ S t a r t L o c a t i o n < / K e y > < / D i a g r a m O b j e c t K e y > < D i a g r a m O b j e c t K e y > < K e y > T a b l e s \ D i m _ r o u t e s \ C o l u m n s \ E n d L o c a t i o n < / K e y > < / D i a g r a m O b j e c t K e y > < D i a g r a m O b j e c t K e y > < K e y > T a b l e s \ D i m _ r o u t e s \ C o l u m n s \ T r i p F e e < / K e y > < / D i a g r a m O b j e c t K e y > < D i a g r a m O b j e c t K e y > < K e y > T a b l e s \ D i m _ r o u t e s \ C o l u m n s \ T a k e O f f T i m e < / K e y > < / D i a g r a m O b j e c t K e y > < D i a g r a m O b j e c t K e y > < K e y > T a b l e s \ D i m _ r o u t e s \ C o l u m n s \ A r r i v a l T i m e < / K e y > < / D i a g r a m O b j e c t K e y > < D i a g r a m O b j e c t K e y > < K e y > T a b l e s \ F a c t t a b l e _ r i d e r s h i p < / K e y > < / D i a g r a m O b j e c t K e y > < D i a g r a m O b j e c t K e y > < K e y > T a b l e s \ F a c t t a b l e _ r i d e r s h i p \ C o l u m n s \ R e c o r d I D < / K e y > < / D i a g r a m O b j e c t K e y > < D i a g r a m O b j e c t K e y > < K e y > T a b l e s \ F a c t t a b l e _ r i d e r s h i p \ C o l u m n s \ B u s I D < / K e y > < / D i a g r a m O b j e c t K e y > < D i a g r a m O b j e c t K e y > < K e y > T a b l e s \ F a c t t a b l e _ r i d e r s h i p \ C o l u m n s \ D a t e < / K e y > < / D i a g r a m O b j e c t K e y > < D i a g r a m O b j e c t K e y > < K e y > T a b l e s \ F a c t t a b l e _ r i d e r s h i p \ C o l u m n s \ T i m e < / K e y > < / D i a g r a m O b j e c t K e y > < D i a g r a m O b j e c t K e y > < K e y > T a b l e s \ F a c t t a b l e _ r i d e r s h i p \ C o l u m n s \ O p e r a t i o n   M o m e n t < / K e y > < / D i a g r a m O b j e c t K e y > < D i a g r a m O b j e c t K e y > < K e y > T a b l e s \ F a c t t a b l e _ r i d e r s h i p \ C o l u m n s \ N u m b e r O f R i d e r s < / K e y > < / D i a g r a m O b j e c t K e y > < D i a g r a m O b j e c t K e y > < K e y > T a b l e s \ F a c t t a b l e _ r i d e r s h i p \ C o l u m n s \ R i d e r I D < / K e y > < / D i a g r a m O b j e c t K e y > < D i a g r a m O b j e c t K e y > < K e y > T a b l e s \ F a c t t a b l e _ r i d e r s h i p \ C o l u m n s \ C u s t o m < / K e y > < / D i a g r a m O b j e c t K e y > < D i a g r a m O b j e c t K e y > < K e y > T a b l e s \ F a c t t a b l e _ r i d e r s h i p \ C o l u m n s \ T i m e _ G r o u p < / K e y > < / D i a g r a m O b j e c t K e y > < D i a g r a m O b j e c t K e y > < K e y > T a b l e s \ F a c t t a b l e _ r i d e r s h i p \ C o l u m n s \ C a p a c i t y < / K e y > < / D i a g r a m O b j e c t K e y > < D i a g r a m O b j e c t K e y > < K e y > T a b l e s \ F a c t t a b l e _ r i d e r s h i p \ C o l u m n s \ U t i l i z a t i o n   P c t < / K e y > < / D i a g r a m O b j e c t K e y > < D i a g r a m O b j e c t K e y > < K e y > T a b l e s \ F a c t t a b l e _ r i d e r s h i p \ C o l u m n s \ B u s _ U t i l i z e d _ C a t e g o r y < / K e y > < / D i a g r a m O b j e c t K e y > < D i a g r a m O b j e c t K e y > < K e y > T a b l e s \ F a c t t a b l e _ r i d e r s h i p \ C o l u m n s \ D a t e   ( Y e a r ) < / K e y > < / D i a g r a m O b j e c t K e y > < D i a g r a m O b j e c t K e y > < K e y > T a b l e s \ F a c t t a b l e _ r i d e r s h i p \ C o l u m n s \ D a t e   ( Q u a r t e r ) < / K e y > < / D i a g r a m O b j e c t K e y > < D i a g r a m O b j e c t K e y > < K e y > T a b l e s \ F a c t t a b l e _ r i d e r s h i p \ C o l u m n s \ D a t e   ( M o n t h   I n d e x ) < / K e y > < / D i a g r a m O b j e c t K e y > < D i a g r a m O b j e c t K e y > < K e y > T a b l e s \ F a c t t a b l e _ r i d e r s h i p \ C o l u m n s \ D a t e   ( M o n t h ) < / K e y > < / D i a g r a m O b j e c t K e y > < D i a g r a m O b j e c t K e y > < K e y > T a b l e s \ F a c t t a b l e _ r i d e r s h i p \ C o l u m n s \ T i m e   ( H o u r ) < / K e y > < / D i a g r a m O b j e c t K e y > < D i a g r a m O b j e c t K e y > < K e y > T a b l e s \ F a c t t a b l e _ r i d e r s h i p \ C o l u m n s \ T i m e   ( M i n u t e ) < / K e y > < / D i a g r a m O b j e c t K e y > < D i a g r a m O b j e c t K e y > < K e y > T a b l e s \ F a c t t a b l e _ r i d e r s h i p \ M e a s u r e s \ C o u n t   o f   D a t e < / K e y > < / D i a g r a m O b j e c t K e y > < D i a g r a m O b j e c t K e y > < K e y > T a b l e s \ F a c t t a b l e _ r i d e r s h i p \ C o u n t   o f   D a t e \ A d d i t i o n a l   I n f o \ I m p l i c i t   M e a s u r e < / K e y > < / D i a g r a m O b j e c t K e y > < D i a g r a m O b j e c t K e y > < K e y > T a b l e s \ F a c t t a b l e _ r i d e r s h i p \ M e a s u r e s \ S u m   o f   B u s I D < / K e y > < / D i a g r a m O b j e c t K e y > < D i a g r a m O b j e c t K e y > < K e y > T a b l e s \ F a c t t a b l e _ r i d e r s h i p \ S u m   o f   B u s I D \ A d d i t i o n a l   I n f o \ I m p l i c i t   M e a s u r e < / K e y > < / D i a g r a m O b j e c t K e y > < D i a g r a m O b j e c t K e y > < K e y > T a b l e s \ F a c t t a b l e _ r i d e r s h i p \ M e a s u r e s \ C o u n t   o f   B u s I D < / K e y > < / D i a g r a m O b j e c t K e y > < D i a g r a m O b j e c t K e y > < K e y > T a b l e s \ F a c t t a b l e _ r i d e r s h i p \ C o u n t   o f   B u s I D \ A d d i t i o n a l   I n f o \ I m p l i c i t   M e a s u r e < / K e y > < / D i a g r a m O b j e c t K e y > < D i a g r a m O b j e c t K e y > < K e y > T a b l e s \ F a c t t a b l e _ r i d e r s h i p \ M e a s u r e s \ S u m   o f   N u m b e r O f R i d e r s < / K e y > < / D i a g r a m O b j e c t K e y > < D i a g r a m O b j e c t K e y > < K e y > T a b l e s \ F a c t t a b l e _ r i d e r s h i p \ S u m   o f   N u m b e r O f R i d e r s \ A d d i t i o n a l   I n f o \ I m p l i c i t   M e a s u r e < / K e y > < / D i a g r a m O b j e c t K e y > < D i a g r a m O b j e c t K e y > < K e y > T a b l e s \ D i m _ D a t e T a b l e < / K e y > < / D i a g r a m O b j e c t K e y > < D i a g r a m O b j e c t K e y > < K e y > T a b l e s \ D i m _ D a t e T a b l e \ C o l u m n s \ D a t e < / K e y > < / D i a g r a m O b j e c t K e y > < D i a g r a m O b j e c t K e y > < K e y > T a b l e s \ D i m _ D a t e T a b l e \ C o l u m n s \ Y e a r < / K e y > < / D i a g r a m O b j e c t K e y > < D i a g r a m O b j e c t K e y > < K e y > T a b l e s \ D i m _ D a t e T a b l e \ C o l u m n s \ M o n t h   N a m e < / K e y > < / D i a g r a m O b j e c t K e y > < D i a g r a m O b j e c t K e y > < K e y > T a b l e s \ D i m _ D a t e T a b l e \ C o l u m n s \ M o n t h < / K e y > < / D i a g r a m O b j e c t K e y > < D i a g r a m O b j e c t K e y > < K e y > T a b l e s \ D i m _ D a t e T a b l e \ C o l u m n s \ D a y   N a m e < / K e y > < / D i a g r a m O b j e c t K e y > < D i a g r a m O b j e c t K e y > < K e y > T a b l e s \ D i m _ D a t e T a b l e \ C o l u m n s \ D a y   o f   W e e k < / K e y > < / D i a g r a m O b j e c t K e y > < D i a g r a m O b j e c t K e y > < K e y > T a b l e s \ D i m _ D a t e T a b l e \ C o l u m n s \ W e e k T y p e < / K e y > < / D i a g r a m O b j e c t K e y > < D i a g r a m O b j e c t K e y > < K e y > T a b l e s \ D i m _ D a t e T a b l e \ M e a s u r e s \ S u m   o f   Y e a r < / K e y > < / D i a g r a m O b j e c t K e y > < D i a g r a m O b j e c t K e y > < K e y > T a b l e s \ D i m _ D a t e T a b l e \ S u m   o f   Y e a r \ A d d i t i o n a l   I n f o \ I m p l i c i t   M e a s u r e 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 T a b l e s \ C a l c u l a t i o n s \ C o l u m n s \ C a l c u l a t i o n < / K e y > < / D i a g r a m O b j e c t K e y > < D i a g r a m O b j e c t K e y > < K e y > T a b l e s \ C a l c u l a t i o n s \ M e a s u r e s \ T o t a l _ T r a n s a c t i o n s < / K e y > < / D i a g r a m O b j e c t K e y > < D i a g r a m O b j e c t K e y > < K e y > T a b l e s \ C a l c u l a t i o n s \ M e a s u r e s \ A v g _ A g e < / K e y > < / D i a g r a m O b j e c t K e y > < D i a g r a m O b j e c t K e y > < K e y > T a b l e s \ C a l c u l a t i o n s \ M e a s u r e s \ T o t a l _ R i d e r s < / K e y > < / D i a g r a m O b j e c t K e y > < D i a g r a m O b j e c t K e y > < K e y > T a b l e s \ C a l c u l a t i o n s \ M e a s u r e s \ A v g _ R i d e r s   p e r   T r i p 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 R e l a t i o n s h i p s \ & l t ; T a b l e s \ D i m _ b u s e s \ C o l u m n s \ R o u t e I D & g t ; - & l t ; T a b l e s \ D i m _ r o u t e s \ C o l u m n s \ R o u t e I D & g t ; \ F K 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 R e l a t i o n s h i p s \ & l t ; T a b l e s \ D i m _ b u s e s \ C o l u m n s \ R o u t e I D & g t ; - & l t ; T a b l e s \ D i m _ r o u t e s \ C o l u m n s \ R o u t e I D & g t ; \ P K 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 R e l a t i o n s h i p s \ & l t ; T a b l e s \ D i m _ b u s e s \ C o l u m n s \ R o u t e I D & g t ; - & l t ; T a b l e s \ D i m _ r o u t e s \ C o l u m n s \ R o u t e I D & g t ; \ C r o s s F i l t e r 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 R e l a t i o n s h i p s \ & l t ; T a b l e s \ F a c t t a b l e _ r i d e r s h i p \ C o l u m n s \ B u s I D & g t ; - & l t ; T a b l e s \ D i m _ b u s e s \ C o l u m n s \ B u s I D & g t ; \ F K 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 R e l a t i o n s h i p s \ & l t ; T a b l e s \ F a c t t a b l e _ r i d e r s h i p \ C o l u m n s \ B u s I D & g t ; - & l t ; T a b l e s \ D i m _ b u s e s \ C o l u m n s \ B u s I D & g t ; \ P K 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 R e l a t i o n s h i p s \ & l t ; T a b l e s \ F a c t t a b l e _ r i d e r s h i p \ C o l u m n s \ B u s I D & g t ; - & l t ; T a b l e s \ D i m _ b u s e s \ C o l u m n s \ B u s I D & g t ; \ C r o s s F i l t e r 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 R e l a t i o n s h i p s \ & l t ; T a b l e s \ F a c t t a b l e _ r i d e r s h i p \ C o l u m n s \ R i d e r I D & g t ; - & l t ; T a b l e s \ D i m _ d e m o g r a p h i c s \ C o l u m n s \ R i d e r I D & g t ; \ F K 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 R e l a t i o n s h i p s \ & l t ; T a b l e s \ F a c t t a b l e _ r i d e r s h i p \ C o l u m n s \ R i d e r I D & g t ; - & l t ; T a b l e s \ D i m _ d e m o g r a p h i c s \ C o l u m n s \ R i d e r I D & g t ; \ P K 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 R e l a t i o n s h i p s \ & l t ; T a b l e s \ F a c t t a b l e _ r i d e r s h i p \ C o l u m n s \ D a t e & g t ; - & l t ; T a b l e s \ D i m _ D a t e T a b l e \ C o l u m n s \ D a t e & g t ; \ F K 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 R e l a t i o n s h i p s \ & l t ; T a b l e s \ F a c t t a b l e _ r i d e r s h i p \ C o l u m n s \ D a t e & g t ; - & l t ; T a b l e s \ D i m _ D a t e T a b l e \ C o l u m n s \ D a t e & g t ; \ P K < / K e y > < / D i a g r a m O b j e c t K e y > < D i a g r a m O b j e c t K e y > < K e y > R e l a t i o n s h i p s \ & l t ; T a b l e s \ F a c t t a b l e _ r i d e r s h i p \ C o l u m n s \ D a t e & g t ; - & l t ; T a b l e s \ D i m _ D a t e T a b l e \ C o l u m n s \ D a t e & g t ; \ C r o s s F i l t e r < / K e y > < / D i a g r a m O b j e c t K e y > < / A l l K e y s > < S e l e c t e d K e y s > < D i a g r a m O b j e c t K e y > < K e y > R e l a t i o n s h i p s \ & l t ; T a b l e s \ F a c t t a b l e _ r i d e r s h i p \ C o l u m n s \ D a t e & g t ; - & l t ; T a b l e s \ D i m _ D a t e T a b l e \ C o l u m n s \ D a t e & g t ; \ C r o s s F i l t e r 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 T a g s \ T a b l e s \ & l t ; T a b l e s \ D i m _ b u s e s & g t ; 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 T a b l e s \ D i m _ b u s e s 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 3 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 A g e _ G r o u p 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 A g e _ G r o u p \ A d d i t i o n a l 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 O c c u p a t i o n \ A d d i t i o n a l 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 T a b l e s \ D i m _ r o u t e s < / K e y > < / a : K e y > < a : V a l u e   i : t y p e = " D i a g r a m D i s p l a y N o d e V i e w S t a t e " > < H e i g h t > 2 6 3 . 3 3 3 3 3 3 3 3 3 3 3 3 3 7 < / H e i g h t > < I s E x p a n d e d > t r u e < / I s E x p a n d e d > < L a y e d O u t > t r u e < / L a y e d O u t > < T a b I n d e x > 2 < / T a b I n d e x > < T o p > 2 5 8 . 6 6 6 6 6 6 6 6 6 6 6 6 6 3 < / T o p > < W i d t h > 1 5 8 . 6 6 6 6 6 6 6 6 6 6 6 6 6 9 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 T a b l e s \ D i m _ r o u t e s \ C o l u m n s \ S t a r t L o c a t i o n 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 T a b l e s \ D i m _ r o u t e s \ C o l u m n s \ E n d L o c a t i o n 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 T a b l e s \ D i m _ r o u t e s \ C o l u m n s \ T r i p F e e 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 T a b l e s \ D i m _ r o u t e s \ C o l u m n s \ T a k e O f f T i m e 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 T a b l e s \ D i m _ r o u t e s \ C o l u m n s \ A r r i v a l T i m e 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< / K e y > < / a : K e y > < a : V a l u e   i : t y p e = " D i a g r a m D i s p l a y N o d e V i e w S t a t e " > < H e i g h t > 3 4 2 . 6 6 6 6 6 6 6 6 6 6 6 6 8 6 < / H e i g h t > < I s E x p a n d e d > t r u e < / I s E x p a n d e d > < L a y e d O u t > t r u e < / L a y e d O u t > < L e f t > 1 6 7 . 0 4 4 7 6 5 0 3 6 3 3 0 6 3 < / L e f t > < T a b I n d e x > 3 < / T a b I n d e x > < T o p > 2 2 8 . 6 6 6 6 6 6 6 6 6 6 6 6 6 3 < / T o p > < W i d t h > 2 3 1 . 3 3 3 3 3 3 3 3 3 3 3 3 4 3 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 T a b l e s \ F a c t t a b l e _ r i d e r s h i p \ C o l u m n s \ O p e r a t i o n   M o m e n t 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 T a b l e s \ F a c t t a b l e _ r i d e r s h i p \ C o l u m n s \ B u s _ U t i l i z e d _ C a t e g o r y 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 ( H o u r ) 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 ( M i n u t e ) 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 N u m b e r O f R i d e r s \ A d d i t i o n a l 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 T a b l e s \ D i m _ D a t e T a b l e < / K e y > < / a : K e y > < a : V a l u e   i : t y p e = " D i a g r a m D i s p l a y N o d e V i e w S t a t e " > < H e i g h t > 2 8 8 . 6 6 6 6 6 6 6 6 6 6 6 6 7 4 < / H e i g h t > < I s E x p a n d e d > t r u e < / I s E x p a n d e d > < I s F o c u s e d > t r u e < / I s F o c u s e d > < L a y e d O u t > t r u e < / L a y e d O u t > < L e f t > 4 7 4 . 2 8 1 9 0 8 9 3 7 3 2 9 9 4 < / L e f t > < T a b I n d e x > 4 < / T a b I n d e x > < T o p > 2 5 3 . 3 3 3 3 3 3 3 3 3 3 3 3 2 6 < / T o p > < W i d t h > 1 9 0 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 T a b l e s \ D i m _ D a t e T a b l e \ C o l u m n s \ W e e k T y p e 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 T a b l e s \ D i m _ D a t e T a b l e \ S u m 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 1 3 6 < / H e i g h t > < I s E x p a n d e d > t r u e < / I s E x p a n d e d > < L a y e d O u t > t r u e < / L a y e d O u t > < L e f t > 7 4 5 . 5 1 9 0 5 2 8 3 8 3 2 9 1 2 < / L e f t > < T a b I n d e x > 5 < / T a b I n d e x > < T o p > 2 4 8 . 6 6 6 6 6 6 6 6 6 6 6 6 6 9 < / T o p > < W i d t h > 1 6 5 . 3 3 3 3 3 3 3 3 3 3 2 7 4 6 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 T a b l e s \ C a l c u l a t i o n s \ C o l u m n s \ C a l c u l a t i o n 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 T a b l e s \ C a l c u l a t i o n s \ M e a s u r e s \ T o t a l _ T r a n s a c t i o n s 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 T a b l e s \ C a l c u l a t i o n s \ M e a s u r e s \ A v g _ A g e 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 T a b l e s \ C a l c u l a t i o n s \ M e a s u r e s \ T o t a l _ R i d e r s 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 T a b l e s \ C a l c u l a t i o n s \ M e a s u r e s \ A v g _ R i d e r s   p e r   T r i p 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< / K e y > < / a : K e y > < a : V a l u e   i : t y p e = " D i a g r a m D i s p l a y L i n k V i e w S t a t e " > < A u t o m a t i o n P r o p e r t y H e l p e r T e x t > E n d   p o i n t   1 :   ( 1 0 0 , 1 6 6 ) .   E n d   p o i n t   2 :   ( 7 9 . 3 3 3 3 3 3 , 2 4 2 . 6 6 6 6 6 6 6 6 6 6 6 7 ) 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 2 0 2 . 3 3 3 3 3 4 < / b : _ y > < / b : P o i n t > < b : P o i n t > < b : _ x > 9 8 < / b : _ x > < b : _ y > 2 0 4 . 3 3 3 3 3 4 < / b : _ y > < / b : P o i n t > < b : P o i n t > < b : _ x > 8 1 . 3 3 3 3 3 3 < / b : _ x > < b : _ y > 2 0 4 . 3 3 3 3 3 4 < / b : _ y > < / b : P o i n t > < b : P o i n t > < b : _ x > 7 9 . 3 3 3 3 3 3 < / b : _ x > < b : _ y > 2 0 6 . 3 3 3 3 3 4 < / b : _ y > < / b : P o i n t > < b : P o i n t > < b : _ x > 7 9 . 3 3 3 3 3 3 < / b : _ x > < b : _ y > 2 4 2 . 6 6 6 6 6 6 6 6 6 6 6 6 6 9 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 7 1 . 3 3 3 3 3 3 < / b : _ x > < b : _ y > 2 4 2 . 6 6 6 6 6 6 6 6 6 6 6 6 6 9 < / b : _ y > < / L a b e l L o c a t i o n > < L o c a t i o n   x m l n s : b = " h t t p : / / s c h e m a s . d a t a c o n t r a c t . o r g / 2 0 0 4 / 0 7 / S y s t e m . W i n d o w s " > < b : _ x > 7 9 . 3 3 3 3 3 3 < / b : _ x > < b : _ y > 2 5 8 . 6 6 6 6 6 6 6 6 6 6 6 6 6 9 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 2 0 2 . 3 3 3 3 3 4 < / b : _ y > < / b : P o i n t > < b : P o i n t > < b : _ x > 9 8 < / b : _ x > < b : _ y > 2 0 4 . 3 3 3 3 3 4 < / b : _ y > < / b : P o i n t > < b : P o i n t > < b : _ x > 8 1 . 3 3 3 3 3 3 < / b : _ x > < b : _ y > 2 0 4 . 3 3 3 3 3 4 < / b : _ y > < / b : P o i n t > < b : P o i n t > < b : _ x > 7 9 . 3 3 3 3 3 3 < / b : _ x > < b : _ y > 2 0 6 . 3 3 3 3 3 4 < / b : _ y > < / b : P o i n t > < b : P o i n t > < b : _ x > 7 9 . 3 3 3 3 3 3 < / b : _ x > < b : _ y > 2 4 2 . 6 6 6 6 6 6 6 6 6 6 6 6 6 9 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< / K e y > < / a : K e y > < a : V a l u e   i : t y p e = " D i a g r a m D i s p l a y L i n k V i e w S t a t e " > < A u t o m a t i o n P r o p e r t y H e l p e r T e x t > E n d   p o i n t   1 :   ( 2 7 2 . 7 1 1 4 3 2 , 2 1 2 . 6 6 6 6 6 6 6 6 6 6 6 7 ) . 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 2 7 2 . 7 1 1 4 3 2 < / b : _ x > < b : _ y > 2 1 2 . 6 6 6 6 6 6 6 6 6 6 6 6 6 3 < / b : _ y > < / b : P o i n t > < b : P o i n t > < b : _ x > 2 7 2 . 7 1 1 4 3 2 < / b : _ x > < b : _ y > 7 7 < / b : _ y > < / b : P o i n t > < b : P o i n t > < b : _ x > 2 7 0 . 7 1 1 4 3 2 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 2 6 4 . 7 1 1 4 3 2 < / b : _ x > < b : _ y > 2 1 2 . 6 6 6 6 6 6 6 6 6 6 6 6 6 3 < / b : _ y > < / L a b e l L o c a t i o n > < L o c a t i o n   x m l n s : b = " h t t p : / / s c h e m a s . d a t a c o n t r a c t . o r g / 2 0 0 4 / 0 7 / S y s t e m . W i n d o w s " > < b : _ x > 2 7 2 . 7 1 1 4 3 2 < / b : _ x > < b : _ y > 2 2 8 . 6 6 6 6 6 6 6 6 6 6 6 6 6 3 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 2 7 2 . 7 1 1 4 3 2 < / b : _ x > < b : _ y > 2 1 2 . 6 6 6 6 6 6 6 6 6 6 6 6 6 3 < / b : _ y > < / b : P o i n t > < b : P o i n t > < b : _ x > 2 7 2 . 7 1 1 4 3 2 < / b : _ x > < b : _ y > 7 7 < / b : _ y > < / b : P o i n t > < b : P o i n t > < b : _ x > 2 7 0 . 7 1 1 4 3 2 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< / K e y > < / a : K e y > < a : V a l u e   i : t y p e = " D i a g r a m D i s p l a y L i n k V i e w S t a t e " > < A u t o m a t i o n P r o p e r t y H e l p e r T e x t > E n d   p o i n t   1 :   ( 2 9 2 . 7 1 1 4 3 2 , 2 1 2 . 6 6 6 6 6 6 6 6 6 6 6 7 ) . 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 2 9 2 . 7 1 1 4 3 2 < / b : _ x > < b : _ y > 2 1 2 . 6 6 6 6 6 6 6 6 6 6 6 6 6 3 < / b : _ y > < / b : P o i n t > < b : P o i n t > < b : _ x > 2 9 2 . 7 1 1 4 3 2 < / b : _ x > < b : _ y > 7 7 < / b : _ y > < / b : P o i n t > < b : P o i n t > < b : _ x > 2 9 4 . 7 1 1 4 3 2 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 2 8 4 . 7 1 1 4 3 2 < / b : _ x > < b : _ y > 2 1 2 . 6 6 6 6 6 6 6 6 6 6 6 6 6 3 < / b : _ y > < / L a b e l L o c a t i o n > < L o c a t i o n   x m l n s : b = " h t t p : / / s c h e m a s . d a t a c o n t r a c t . o r g / 2 0 0 4 / 0 7 / S y s t e m . W i n d o w s " > < b : _ x > 2 9 2 . 7 1 1 4 3 2 < / b : _ x > < b : _ y > 2 2 8 . 6 6 6 6 6 6 6 6 6 6 6 6 6 3 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 2 9 2 . 7 1 1 4 3 2 < / b : _ x > < b : _ y > 2 1 2 . 6 6 6 6 6 6 6 6 6 6 6 6 6 3 < / b : _ y > < / b : P o i n t > < b : P o i n t > < b : _ x > 2 9 2 . 7 1 1 4 3 2 < / b : _ x > < b : _ y > 7 7 < / b : _ y > < / b : P o i n t > < b : P o i n t > < b : _ x > 2 9 4 . 7 1 1 4 3 2 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< / K e y > < / a : K e y > < a : V a l u e   i : t y p e = " D i a g r a m D i s p l a y L i n k V i e w S t a t e " > < A u t o m a t i o n P r o p e r t y H e l p e r T e x t > E n d   p o i n t   1 :   ( 4 1 4 . 3 7 8 0 9 8 3 6 9 6 6 4 , 4 0 8 . 8 3 3 3 3 4 ) .   E n d   p o i n t   2 :   ( 4 5 8 . 2 8 1 9 0 8 9 3 7 3 3 , 3 8 8 . 8 3 3 3 3 4 ) 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 4 1 4 . 3 7 8 0 9 8 3 6 9 6 6 4 0 3 < / b : _ x > < b : _ y > 4 0 8 . 8 3 3 3 3 4 < / b : _ y > < / b : P o i n t > < b : P o i n t > < b : _ x > 4 3 4 . 3 3 0 0 0 3 5 < / b : _ x > < b : _ y > 4 0 8 . 8 3 3 3 3 4 < / b : _ y > < / b : P o i n t > < b : P o i n t > < b : _ x > 4 3 6 . 3 3 0 0 0 3 5 < / b : _ x > < b : _ y > 4 0 6 . 8 3 3 3 3 4 < / b : _ y > < / b : P o i n t > < b : P o i n t > < b : _ x > 4 3 6 . 3 3 0 0 0 3 5 < / b : _ x > < b : _ y > 3 9 0 . 8 3 3 3 3 4 < / b : _ y > < / b : P o i n t > < b : P o i n t > < b : _ x > 4 3 8 . 3 3 0 0 0 3 5 < / b : _ x > < b : _ y > 3 8 8 . 8 3 3 3 3 4 < / b : _ y > < / b : P o i n t > < b : P o i n t > < b : _ x > 4 5 8 . 2 8 1 9 0 8 9 3 7 3 2 9 8 9 < / b : _ x > < b : _ y > 3 8 8 . 8 3 3 3 3 4 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 3 9 8 . 3 7 8 0 9 8 3 6 9 6 6 4 0 3 < / b : _ x > < b : _ y > 4 0 0 . 8 3 3 3 3 4 < / b : _ y > < / L a b e l L o c a t i o n > < L o c a t i o n   x m l n s : b = " h t t p : / / s c h e m a s . d a t a c o n t r a c t . o r g / 2 0 0 4 / 0 7 / S y s t e m . W i n d o w s " > < b : _ x > 3 9 8 . 3 7 8 0 9 8 3 6 9 6 6 4 0 3 < / b : _ x > < b : _ y > 4 0 8 . 8 3 3 3 3 4 0 0 0 0 0 0 0 4 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 4 5 8 . 2 8 1 9 0 8 9 3 7 3 2 9 8 9 < / b : _ x > < b : _ y > 3 8 0 . 8 3 3 3 3 4 < / b : _ y > < / L a b e l L o c a t i o n > < L o c a t i o n   x m l n s : b = " h t t p : / / s c h e m a s . d a t a c o n t r a c t . o r g / 2 0 0 4 / 0 7 / S y s t e m . W i n d o w s " > < b : _ x > 4 7 4 . 2 8 1 9 0 8 9 3 7 3 2 9 8 9 < / b : _ x > < b : _ y > 3 8 8 . 8 3 3 3 3 4 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 4 1 4 . 3 7 8 0 9 8 3 6 9 6 6 4 0 3 < / b : _ x > < b : _ y > 4 0 8 . 8 3 3 3 3 4 < / b : _ y > < / b : P o i n t > < b : P o i n t > < b : _ x > 4 3 4 . 3 3 0 0 0 3 5 < / b : _ x > < b : _ y > 4 0 8 . 8 3 3 3 3 4 < / b : _ y > < / b : P o i n t > < b : P o i n t > < b : _ x > 4 3 6 . 3 3 0 0 0 3 5 < / b : _ x > < b : _ y > 4 0 6 . 8 3 3 3 3 4 < / b : _ y > < / b : P o i n t > < b : P o i n t > < b : _ x > 4 3 6 . 3 3 0 0 0 3 5 < / b : _ x > < b : _ y > 3 9 0 . 8 3 3 3 3 4 < / b : _ y > < / b : P o i n t > < b : P o i n t > < b : _ x > 4 3 8 . 3 3 0 0 0 3 5 < / b : _ x > < b : _ y > 3 8 8 . 8 3 3 3 3 4 < / b : _ y > < / b : P o i n t > < b : P o i n t > < b : _ x > 4 5 8 . 2 8 1 9 0 8 9 3 7 3 2 9 8 9 < / b : _ x > < b : _ y > 3 8 8 . 8 3 3 3 3 4 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 D i m _ b u s e s 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 D i m _ b u s e s 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 C o l u m n s \ B u s I D < / K e y > < / D i a g r a m O b j e c t K e y > < D i a g r a m O b j e c t K e y > < K e y > C o l u m n s \ R o u t e I D < / K e y > < / D i a g r a m O b j e c t K e y > < D i a g r a m O b j e c t K e y > < K e y > C o l u m n s \ B u s N u m b e r < / K e y > < / D i a g r a m O b j e c t K e y > < D i a g r a m O b j e c t K e y > < K e y > C o l u m n s \ C a p a c i t y 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 C o l u m n s \ M o n t h < / K e y > < / D i a g r a m O b j e c t K e y > < D i a g r a m O b j e c t K e y > < K e y > C o l u m n s \ D a y   N a m e < / K e y > < / D i a g r a m O b j e c t K e y > < D i a g r a m O b j e c t K e y > < K e y > C o l u m n s \ D a y   o f   W e e k < / K e y > < / D i a g r a m O b j e c t K e y > < D i a g r a m O b j e c t K e y > < K e y > C o l u m n s \ W e e k T y p e 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 D i m _ b u s e s _ e b 3 d e 4 0 a - 9 3 1 1 - 4 6 d 4 - 9 6 f d - b 6 6 7 6 a 1 9 5 5 1 9 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 D i m _ D a t e T a b l e _ 3 2 4 6 e c c 3 - e b 0 a - 4 1 d 3 - a 0 8 6 - 8 1 e 1 1 e b 8 6 d f 0 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 F a c t t a b l e _ r i d e r s h i p _ 2 c 9 8 8 8 d b - f 4 d e - 4 0 2 9 - 8 e 1 5 - a 9 1 d 6 8 f f 7 6 2 b 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 D i m _ d e m o g r a p h i c s _ 9 6 1 3 7 3 c 4 - 0 b 9 3 - 4 0 3 2 - 8 a a f - 5 7 a f f 6 7 3 e 6 9 b 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 C a l c u l a t i o n s _ d 2 2 b 3 f 4 d - 9 0 a 1 - 4 b 2 6 - 8 b 4 c - 6 c 0 a b 8 9 1 8 c 9 0 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s q m i d = " 0 8 8 7 a 5 5 2 - d 5 7 0 - 4 c 9 a - 8 2 2 6 - e d 9 1 1 c c 8 4 5 7 3 "   x m l n s = " h t t p : / / s c h e m a s . m i c r o s o f t . c o m / D a t a M a s h u p " > A A A A A L Q I A A B Q S w M E F A A C A A g A N Z h L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W Y S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1 m E t a Z N G 4 4 b Y F A A D 0 I Q A A E w A c A E Z v c m 1 1 b G F z L 1 N l Y 3 R p b 2 4 x L m 0 g o h g A K K A U A A A A A A A A A A A A A A A A A A A A A A A A A A A A 7 V l b b 9 s 2 F H 4 P 0 P 9 A s C 8 y Y H u W L x n a 1 Q U y O 7 1 s T Z z G D o r B C Q J G o m O h M m l Q l F f P y H / f o a 6 U R N V J + 7 T M e Y i l w 8 N z 4 7 l 8 t A P q S I 8 z N I 0 / 7 d + O j o I l E d R F Y 2 9 1 e x c G N E B D 5 F P 5 4 g j B 3 5 S H w q F A G Q W b 9 p g 7 4 Y o y a b 3 z f N o e c S b h J b D w 6 P X 1 V U B F c L 0 i 8 G / C 6 F h 4 G 3 o 9 p s F X y d f X Y / 4 3 8 z l x g + s x k S S g s n X 6 z a E + m g n C g j U X k k Q W j U m w v O N E u O g j C B Y E 7 F N C f m B L 6 k j b C T a 4 0 Z y P q e + t P G A Y 4 i Z u o h H 3 w x U L h v 0 m O m U O d z 1 2 P 7 S 7 g 2 4 T f Q 6 5 p F O 5 9 e k w f 2 y f c 0 Z v G s 0 4 I C / x h e A r W H P R B 0 p c 8 B p D d G b k D h i T l Y R u x b F r o n l C P / H 9 q U N 8 i N F Q i l A X O V o S d g 8 S Z 9 s 1 z c V F z i 6 4 W M U G q 8 X A M u h v 7 n b 4 9 z D 4 O A b f I A 7 H / b Z i f W i i H b 7 k o a S m h R F Z E 8 e T 2 + L K Q + P F k c e M V h X z x K U r f i / I e u k 5 z y J d d H / + R 1 l z 6 c G j K T 1 O 7 m m V + J 4 y Y A e 6 B A q S 9 J u M y B P H C d d R g A t L D 7 m h J 6 4 L i k d h I P k q N x S o s Y l W y Z U m U v p v 3 w s e r u G F E m e J v A W a A / E G v R k i + x W S S 8 o Q 7 r T s V x g d I e o H t M D R T T m 6 n V b 3 F T Z w 9 F K O X q f V M 3 L 0 U 4 5 + p 9 U 3 c g x S j k G n N c g 4 8 M k d 3 1 B 0 3 M H m k 7 L 3 H l U h X O q Y 9 G j o A a 4 r V r t U r U J 1 g W d R p 7 E n e y r 0 1 + d U o X U N P F o 4 J y t a q c e p J E J + 4 k 6 1 J N X q K X N r 1 2 b C W 7 + j h s q f k a 9 0 s l j M P E 0 d P M e t Q k B W E L + y 9 q h Z 8 g 7 O V q q g 3 A r V i o K l t / 6 v p 6 n B p T 3 5 e v y c 8 p U 6 X L i m h K 1 B K B D h L G 9 c e I 7 z z Z R o 5 + H q j o r J I h p a g a E i T M N M m 0 L T t e / J J O j o b o u y 0 8 g 9 j V i S o f R d 3 0 v z a l c y O W r P M M Y o a 1 1 N 4 e R R u h w p A J W x p h n w / b 7 N 7 L A w w v r Z t y H r G 2 k 4 2 j Z O x L S 7 + O F H R 0 t 9 D J o 7 T U 8 x 8 I n S m u F + S R l 0 I T f N 5 t y E e C E h W 2 V L M 3 1 K M J 6 s o X 6 i o j r j q s b x Q 9 V v / D R I U b Y L p K Q j N Y Y U + O I M m w X a Z o n F u R w b V U E p V m T 0 B y g 5 a 6 4 e b x r o L U C W D i I M X K + s v U H 2 o J H A C L v z u t N B J 2 e o h X r q C e w D 4 1 L Y Y R Z c L z c X 2 8 3 E D u K n / W I H 9 e Z 2 U r m D T G x q e C a X h b 5 v T t H u k 9 B P n i Z G / J N p O K N C K f g c U u F R L Q X P a Q A N 6 g / u l T G m S r q 0 J U G q Z T f G A h V n Z O B W Q v 7 0 m N v + R B d y A r N X 5 O p P v 6 0 h X P o V O j c h X o u e s 0 Q q m V v S p F 3 O i l e 1 m v T v m r P V Y B Q o u p K e 7 / 0 T l 9 q F I 9 P E n R e b 6 8 0 v 8 1 R r z X T o P e k c u 9 E 5 V n V f U B h M T J J 7 W u n W + v b e / k t D L 3 e O u r c j G C T 3 X G z 1 2 0 N J O y B 4 1 G k P k l y + U j e b V r p f r 4 / q v r f a v s n G t A 1 / o b 6 f k 2 t 7 p V 3 f L I v u 5 9 E r O q d y 9 b a 6 8 F A z H / p 7 D 6 1 i Y P L d g k H J 4 6 4 i / d J V R I 3 7 y I I D z D v A v A P M O 8 C 8 A 8 w 7 w L w D z D v A v A P M + y m Y d 0 l X f A O i J m C w q D b p K f W p I 3 O 9 B p w X j 2 i D y H E I 0 8 S B R U 3 e 2 A u k x x x p 1 W n O x X x k g N o U f v i L E l H X w y u a w O m I P z l Z Z V t b E a y 5 e o R s 1 a a / Q d c Z w M Y l i r 4 e N W o s G g X K t A 2 6 y o i s q L n e r D P p j U E q W K i + z / R E A I M X 8 K 5 6 1 8 F a q X w C y 2 x t B D K q x i g I 0 Y 6 + 2 L V u m 6 j X q G m Q R Y l 1 D a P W 2 D Q O 1 R A 8 M u x j s n 1 M 0 F M l O O P X F Q J x s v h C 6 d e f i H s 9 R C o E X t O / 2 1 W s e W r Q 1 X 6 + Q M r 0 p 4 b e T q O R 7 j c G 5 P u n k P Q S z l x P d T H i J 8 W 4 5 z C K W r H 6 T O B u 1 l M 1 l h u k w E j c F d U 7 Z S 7 O m 2 i J 8 d j I G L 2 6 w I k L t 8 Z a 8 / M L 5 I j 4 T u h H P d r 8 a 5 a d D z H O N r F / k s f e q z C 8 j G 5 s l q 2 O O 9 7 0 Y x C 3 K l y 1 7 p g h O k r N 0 t r b + F M v 4 7 E O T f C j f 7 r / F 1 B L A Q I t A B Q A A g A I A D W Y S 1 o 2 4 z 8 f p Q A A A P c A A A A S A A A A A A A A A A A A A A A A A A A A A A B D b 2 5 m a W c v U G F j a 2 F n Z S 5 4 b W x Q S w E C L Q A U A A I A C A A 1 m E t a U 3 I 4 L J s A A A D h A A A A E w A A A A A A A A A A A A A A A A D x A A A A W 0 N v b n R l b n R f V H l w Z X N d L n h t b F B L A Q I t A B Q A A g A I A D W Y S 1 p k 0 b j h t g U A A P Q h A A A T A A A A A A A A A A A A A A A A A N k B A A B G b 3 J t d W x h c y 9 T Z W N 0 a W 9 u M S 5 t U E s F B g A A A A A D A A M A w g A A A N w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1 Y A A A A A A A A + 1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p b V 9 i d X N l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w V D E y O j A 5 O j U 5 L j k 5 M z A y O T l a I i A v P j x F b n R y e S B U e X B l P S J G a W x s Q 2 9 s d W 1 u V H l w Z X M i I F Z h b H V l P S J z Q X d N R 0 F 3 P T 0 i I C 8 + P E V u d H J 5 I F R 5 c G U 9 I k Z p b G x D b 2 x 1 b W 5 O Y W 1 l c y I g V m F s d W U 9 I n N b J n F 1 b 3 Q 7 Q n V z S U Q m c X V v d D s s J n F 1 b 3 Q 7 U m 9 1 d G V J R C Z x d W 9 0 O y w m c X V v d D t C d X N O d W 1 i Z X I m c X V v d D s s J n F 1 b 3 Q 7 Q 2 F w Y W N p d H k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j M z N D N k O W Y t Z T g w N y 0 0 M z J i L T h i N D c t M G I z Y W V l N G Q y N j g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Y n V z Z X M v Q 2 h h b m d l Z C B U e X B l L n t C d X N J R C w w f S Z x d W 9 0 O y w m c X V v d D t T Z W N 0 a W 9 u M S 9 E a W 1 f Y n V z Z X M v Q 2 h h b m d l Z C B U e X B l L n t S b 3 V 0 Z U l E L D F 9 J n F 1 b 3 Q 7 L C Z x d W 9 0 O 1 N l Y 3 R p b 2 4 x L 0 R p b V 9 i d X N l c y 9 Q c m 9 t b 3 R l Z C B I Z W F k Z X J z L n t C d X N O d W 1 i Z X I s M n 0 m c X V v d D s s J n F 1 b 3 Q 7 U 2 V j d G l v b j E v R G l t X 2 J 1 c 2 V z L 0 N o Y W 5 n Z W Q g V H l w Z S 5 7 Q 2 F w Y W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t X 2 J 1 c 2 V z L 0 N o Y W 5 n Z W Q g V H l w Z S 5 7 Q n V z S U Q s M H 0 m c X V v d D s s J n F 1 b 3 Q 7 U 2 V j d G l v b j E v R G l t X 2 J 1 c 2 V z L 0 N o Y W 5 n Z W Q g V H l w Z S 5 7 U m 9 1 d G V J R C w x f S Z x d W 9 0 O y w m c X V v d D t T Z W N 0 a W 9 u M S 9 E a W 1 f Y n V z Z X M v U H J v b W 9 0 Z W Q g S G V h Z G V y c y 5 7 Q n V z T n V t Y m V y L D J 9 J n F 1 b 3 Q 7 L C Z x d W 9 0 O 1 N l Y 3 R p b 2 4 x L 0 R p b V 9 i d X N l c y 9 D a G F u Z 2 V k I F R 5 c G U u e 0 N h c G F j a X R 5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h U G l 2 b 3 R U Y W J s Z T M i I C 8 + P C 9 T d G F i b G V F b n R y a W V z P j w v S X R l b T 4 8 S X R l b T 4 8 S X R l b U x v Y 2 F 0 a W 9 u P j x J d G V t V H l w Z T 5 G b 3 J t d W x h P C 9 J d G V t V H l w Z T 4 8 S X R l b V B h d G g + U 2 V j d G l v b j E v R G l t X 2 R l b W 9 n c m F w a G l j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F Q x N D o z M z o y M S 4 w N z A 0 M T Y 1 W i I g L z 4 8 R W 5 0 c n k g V H l w Z T 0 i R m l s b E N v b H V t b l R 5 c G V z I i B W Y W x 1 Z T 0 i c 0 F 3 T U d C Z 1 k 9 I i A v P j x F b n R y e S B U e X B l P S J G a W x s Q 2 9 s d W 1 u T m F t Z X M i I F Z h b H V l P S J z W y Z x d W 9 0 O 1 J p Z G V y S U Q m c X V v d D s s J n F 1 b 3 Q 7 Q W d l J n F 1 b 3 Q 7 L C Z x d W 9 0 O 0 d l b m R l c i Z x d W 9 0 O y w m c X V v d D t P Y 2 N 1 c G F 0 a W 9 u J n F 1 b 3 Q 7 L C Z x d W 9 0 O 0 F n Z V 9 H c m 9 1 c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0 O T A 2 N T A 3 O C 1 k N G Z h L T R i N m Y t Y T c y Z C 0 w M z B l M D J h N T c 4 N 2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k Z W 1 v Z 3 J h c G h p Y 3 M v Q 2 h h b m d l Z C B U e X B l L n t S a W R l c k l E L D B 9 J n F 1 b 3 Q 7 L C Z x d W 9 0 O 1 N l Y 3 R p b 2 4 x L 0 R p b V 9 k Z W 1 v Z 3 J h c G h p Y 3 M v Q 2 h h b m d l Z C B U e X B l L n t B Z 2 U s M X 0 m c X V v d D s s J n F 1 b 3 Q 7 U 2 V j d G l v b j E v R G l t X 2 R l b W 9 n c m F w a G l j c y 9 D a G F u Z 2 V k I F R 5 c G U u e 0 d l b m R l c i w y f S Z x d W 9 0 O y w m c X V v d D t T Z W N 0 a W 9 u M S 9 E a W 1 f Z G V t b 2 d y Y X B o a W N z L 0 N o Y W 5 n Z W Q g V H l w Z S 5 7 T 2 N j d X B h d G l v b i w z f S Z x d W 9 0 O y w m c X V v d D t T Z W N 0 a W 9 u M S 9 E a W 1 f Z G V t b 2 d y Y X B o a W N z L 0 N o Y W 5 n Z W Q g V H l w Z T E u e 0 F n Z V 9 H c m 9 1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a W 1 f Z G V t b 2 d y Y X B o a W N z L 0 N o Y W 5 n Z W Q g V H l w Z S 5 7 U m l k Z X J J R C w w f S Z x d W 9 0 O y w m c X V v d D t T Z W N 0 a W 9 u M S 9 E a W 1 f Z G V t b 2 d y Y X B o a W N z L 0 N o Y W 5 n Z W Q g V H l w Z S 5 7 Q W d l L D F 9 J n F 1 b 3 Q 7 L C Z x d W 9 0 O 1 N l Y 3 R p b 2 4 x L 0 R p b V 9 k Z W 1 v Z 3 J h c G h p Y 3 M v Q 2 h h b m d l Z C B U e X B l L n t H Z W 5 k Z X I s M n 0 m c X V v d D s s J n F 1 b 3 Q 7 U 2 V j d G l v b j E v R G l t X 2 R l b W 9 n c m F w a G l j c y 9 D a G F u Z 2 V k I F R 5 c G U u e 0 9 j Y 3 V w Y X R p b 2 4 s M 3 0 m c X V v d D s s J n F 1 b 3 Q 7 U 2 V j d G l v b j E v R G l t X 2 R l b W 9 n c m F w a G l j c y 9 D a G F u Z 2 V k I F R 5 c G U x L n t B Z 2 V f R 3 J v d X A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N o Z W V 0 M i F Q a X Z v d F R h Y m x l M i I g L z 4 8 L 1 N 0 Y W J s Z U V u d H J p Z X M + P C 9 J d G V t P j x J d G V t P j x J d G V t T G 9 j Y X R p b 2 4 + P E l 0 Z W 1 U e X B l P k Z v c m 1 1 b G E 8 L 0 l 0 Z W 1 U e X B l P j x J d G V t U G F 0 a D 5 T Z W N 0 a W 9 u M S 9 E a W 1 f c m 9 1 d G V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B U M T I 6 M T U 6 M j Y u M z I z M D Y 5 M 1 o i I C 8 + P E V u d H J 5 I F R 5 c G U 9 I k Z p b G x D b 2 x 1 b W 5 U e X B l c y I g V m F s d W U 9 I n N B d 1 l H Q m d N S 0 N n P T 0 i I C 8 + P E V u d H J 5 I F R 5 c G U 9 I k Z p b G x D b 2 x 1 b W 5 O Y W 1 l c y I g V m F s d W U 9 I n N b J n F 1 b 3 Q 7 U m 9 1 d G V J R C Z x d W 9 0 O y w m c X V v d D t S b 3 V 0 Z U 5 h b W U m c X V v d D s s J n F 1 b 3 Q 7 U 3 R h c n R M b 2 N h d G l v b i Z x d W 9 0 O y w m c X V v d D t F b m R M b 2 N h d G l v b i Z x d W 9 0 O y w m c X V v d D t U c m l w R m V l J n F 1 b 3 Q 7 L C Z x d W 9 0 O 1 R h a 2 V P Z m Z U a W 1 l J n F 1 b 3 Q 7 L C Z x d W 9 0 O 0 F y c m l 2 Y W x U a W 1 l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k 5 M 2 R h O W J j L W F l Z j M t N D N m M C 1 i M m Y 1 L W Q y Z G Z m N m Y y N j c w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3 J v d X R l c y 9 D a G F u Z 2 V k I F R 5 c G U u e 1 J v d X R l S U Q s M H 0 m c X V v d D s s J n F 1 b 3 Q 7 U 2 V j d G l v b j E v R G l t X 3 J v d X R l c y 9 D a G F u Z 2 V k I F R 5 c G U u e 1 J v d X R l T m F t Z S w x f S Z x d W 9 0 O y w m c X V v d D t T Z W N 0 a W 9 u M S 9 E a W 1 f c m 9 1 d G V z L 0 N o Y W 5 n Z W Q g V H l w Z S 5 7 U 3 R h c n R M b 2 N h d G l v b i w y f S Z x d W 9 0 O y w m c X V v d D t T Z W N 0 a W 9 u M S 9 E a W 1 f c m 9 1 d G V z L 0 N o Y W 5 n Z W Q g V H l w Z S 5 7 R W 5 k T G 9 j Y X R p b 2 4 s M 3 0 m c X V v d D s s J n F 1 b 3 Q 7 U 2 V j d G l v b j E v R G l t X 3 J v d X R l c y 9 D a G F u Z 2 V k I F R 5 c G U u e 1 R y a X B G Z W U s N H 0 m c X V v d D s s J n F 1 b 3 Q 7 U 2 V j d G l v b j E v R G l t X 3 J v d X R l c y 9 D a G F u Z 2 V k I F R 5 c G U u e 1 R h a 2 V P Z m Z U a W 1 l L D V 9 J n F 1 b 3 Q 7 L C Z x d W 9 0 O 1 N l Y 3 R p b 2 4 x L 0 R p b V 9 y b 3 V 0 Z X M v Q 2 h h b m d l Z C B U e X B l L n t B c n J p d m F s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1 f c m 9 1 d G V z L 0 N o Y W 5 n Z W Q g V H l w Z S 5 7 U m 9 1 d G V J R C w w f S Z x d W 9 0 O y w m c X V v d D t T Z W N 0 a W 9 u M S 9 E a W 1 f c m 9 1 d G V z L 0 N o Y W 5 n Z W Q g V H l w Z S 5 7 U m 9 1 d G V O Y W 1 l L D F 9 J n F 1 b 3 Q 7 L C Z x d W 9 0 O 1 N l Y 3 R p b 2 4 x L 0 R p b V 9 y b 3 V 0 Z X M v Q 2 h h b m d l Z C B U e X B l L n t T d G F y d E x v Y 2 F 0 a W 9 u L D J 9 J n F 1 b 3 Q 7 L C Z x d W 9 0 O 1 N l Y 3 R p b 2 4 x L 0 R p b V 9 y b 3 V 0 Z X M v Q 2 h h b m d l Z C B U e X B l L n t F b m R M b 2 N h d G l v b i w z f S Z x d W 9 0 O y w m c X V v d D t T Z W N 0 a W 9 u M S 9 E a W 1 f c m 9 1 d G V z L 0 N o Y W 5 n Z W Q g V H l w Z S 5 7 V H J p c E Z l Z S w 0 f S Z x d W 9 0 O y w m c X V v d D t T Z W N 0 a W 9 u M S 9 E a W 1 f c m 9 1 d G V z L 0 N o Y W 5 n Z W Q g V H l w Z S 5 7 V G F r Z U 9 m Z l R p b W U s N X 0 m c X V v d D s s J n F 1 b 3 Q 7 U 2 V j d G l v b j E v R G l t X 3 J v d X R l c y 9 D a G F u Z 2 V k I F R 5 c G U u e 0 F y c m l 2 Y W x U a W 1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h U G l 2 b 3 R U Y W J s Z T M i I C 8 + P C 9 T d G F i b G V F b n R y a W V z P j w v S X R l b T 4 8 S X R l b T 4 8 S X R l b U x v Y 2 F 0 a W 9 u P j x J d G V t V H l w Z T 5 G b 3 J t d W x h P C 9 J d G V t V H l w Z T 4 8 S X R l b V B h d G g + U 2 V j d G l v b j E v R m F j d H R h Y m x l X 3 J p Z G V y c 2 h p c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U m V j b 3 J k S U Q m c X V v d D s s J n F 1 b 3 Q 7 Q n V z S U Q m c X V v d D s s J n F 1 b 3 Q 7 R G F 0 Z S Z x d W 9 0 O y w m c X V v d D t U a W 1 l J n F 1 b 3 Q 7 L C Z x d W 9 0 O 0 9 w Z X J h d G l v b i B N b 2 1 l b n Q m c X V v d D s s J n F 1 b 3 Q 7 T n V t Y m V y T 2 Z S a W R l c n M m c X V v d D s s J n F 1 b 3 Q 7 U m l k Z X J J R C Z x d W 9 0 O y w m c X V v d D t D d X N 0 b 2 0 m c X V v d D s s J n F 1 b 3 Q 7 V G l t Z V 9 H c m 9 1 c C Z x d W 9 0 O y w m c X V v d D t D Y X B h Y 2 l 0 e S Z x d W 9 0 O y w m c X V v d D t V d G l s a X p h d G l v b i B Q Y 3 Q m c X V v d D s s J n F 1 b 3 Q 7 Q n V z X 1 V 0 a W x p e m V k X 0 N h d G V n b 3 J 5 J n F 1 b 3 Q 7 X S I g L z 4 8 R W 5 0 c n k g V H l w Z T 0 i R m l s b E V u Y W J s Z W Q i I F Z h b H V l P S J s M C I g L z 4 8 R W 5 0 c n k g V H l w Z T 0 i R m l s b E N v b H V t b l R 5 c G V z I i B W Y W x 1 Z T 0 i c 0 F 3 T U p D Z 1 l E Q X d B R 0 F 3 U U c i I C 8 + P E V u d H J 5 I F R 5 c G U 9 I k Z p b G x M Y X N 0 V X B k Y X R l Z C I g V m F s d W U 9 I m Q y M D I 1 L T A y L T E x V D E z O j M x O j Q w L j E 4 M T g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I w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j Z G U y Z D M z Y i 1 i N D V i L T Q 1 Z m I t O T Q z N i 0 5 O D g 0 N D Z i Z T E 4 N 2 M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h U G l 2 b 3 R U Y W J s Z T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d G F i b G V f c m l k Z X J z a G l w L 0 N o Y W 5 n Z W Q g V H l w Z S 5 7 U m V j b 3 J k S U Q s M H 0 m c X V v d D s s J n F 1 b 3 Q 7 U 2 V j d G l v b j E v R m F j d H R h Y m x l X 3 J p Z G V y c 2 h p c C 9 D a G F u Z 2 V k I F R 5 c G U u e 0 J 1 c 0 l E L D F 9 J n F 1 b 3 Q 7 L C Z x d W 9 0 O 1 N l Y 3 R p b 2 4 x L 0 Z h Y 3 R 0 Y W J s Z V 9 y a W R l c n N o a X A v Q 2 h h b m d l Z C B U e X B l L n t E Y X R l L D J 9 J n F 1 b 3 Q 7 L C Z x d W 9 0 O 1 N l Y 3 R p b 2 4 x L 0 Z h Y 3 R 0 Y W J s Z V 9 y a W R l c n N o a X A v Q 2 h h b m d l Z C B U e X B l M S 5 7 V G l t Z S 4 x L D N 9 J n F 1 b 3 Q 7 L C Z x d W 9 0 O 1 N l Y 3 R p b 2 4 x L 0 Z h Y 3 R 0 Y W J s Z V 9 y a W R l c n N o a X A v Q 2 h h b m d l Z C B U e X B l M S 5 7 V G l t Z S 4 y L D R 9 J n F 1 b 3 Q 7 L C Z x d W 9 0 O 1 N l Y 3 R p b 2 4 x L 0 Z h Y 3 R 0 Y W J s Z V 9 y a W R l c n N o a X A v Q 2 h h b m d l Z C B U e X B l L n t O d W 1 i Z X J P Z l J p Z G V y c y w 0 f S Z x d W 9 0 O y w m c X V v d D t T Z W N 0 a W 9 u M S 9 G Y W N 0 d G F i b G V f c m l k Z X J z a G l w L 0 N o Y W 5 n Z W Q g V H l w Z S 5 7 U m l k Z X J J R C w 1 f S Z x d W 9 0 O y w m c X V v d D t T Z W N 0 a W 9 u M S 9 G Y W N 0 d G F i b G V f c m l k Z X J z a G l w L 0 F k Z G V k I E N 1 c 3 R v b S 5 7 Q 3 V z d G 9 t L D d 9 J n F 1 b 3 Q 7 L C Z x d W 9 0 O 1 N l Y 3 R p b 2 4 x L 0 Z h Y 3 R 0 Y W J s Z V 9 y a W R l c n N o a X A v Q 2 h h b m d l Z C B U e X B l M i 5 7 V G l t Z V 9 H c m 9 1 c C w 4 f S Z x d W 9 0 O y w m c X V v d D t T Z W N 0 a W 9 u M S 9 E a W 1 f Y n V z Z X M v Q 2 h h b m d l Z C B U e X B l L n t D Y X B h Y 2 l 0 e S w z f S Z x d W 9 0 O y w m c X V v d D t T Z W N 0 a W 9 u M S 9 G Y W N 0 d G F i b G V f c m l k Z X J z a G l w L 0 N o Y W 5 n Z W Q g V H l w Z T M u e 1 V 0 a W x p e m F 0 a W 9 u I F B j d C w x M H 0 m c X V v d D s s J n F 1 b 3 Q 7 U 2 V j d G l v b j E v R m F j d H R h Y m x l X 3 J p Z G V y c 2 h p c C 9 D a G F u Z 2 V k I F R 5 c G U 0 L n t C d X N f V X R p b G l 6 Z W R f Q 2 F 0 Z W d v c n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Y W N 0 d G F i b G V f c m l k Z X J z a G l w L 0 N o Y W 5 n Z W Q g V H l w Z S 5 7 U m V j b 3 J k S U Q s M H 0 m c X V v d D s s J n F 1 b 3 Q 7 U 2 V j d G l v b j E v R m F j d H R h Y m x l X 3 J p Z G V y c 2 h p c C 9 D a G F u Z 2 V k I F R 5 c G U u e 0 J 1 c 0 l E L D F 9 J n F 1 b 3 Q 7 L C Z x d W 9 0 O 1 N l Y 3 R p b 2 4 x L 0 Z h Y 3 R 0 Y W J s Z V 9 y a W R l c n N o a X A v Q 2 h h b m d l Z C B U e X B l L n t E Y X R l L D J 9 J n F 1 b 3 Q 7 L C Z x d W 9 0 O 1 N l Y 3 R p b 2 4 x L 0 Z h Y 3 R 0 Y W J s Z V 9 y a W R l c n N o a X A v Q 2 h h b m d l Z C B U e X B l M S 5 7 V G l t Z S 4 x L D N 9 J n F 1 b 3 Q 7 L C Z x d W 9 0 O 1 N l Y 3 R p b 2 4 x L 0 Z h Y 3 R 0 Y W J s Z V 9 y a W R l c n N o a X A v Q 2 h h b m d l Z C B U e X B l M S 5 7 V G l t Z S 4 y L D R 9 J n F 1 b 3 Q 7 L C Z x d W 9 0 O 1 N l Y 3 R p b 2 4 x L 0 Z h Y 3 R 0 Y W J s Z V 9 y a W R l c n N o a X A v Q 2 h h b m d l Z C B U e X B l L n t O d W 1 i Z X J P Z l J p Z G V y c y w 0 f S Z x d W 9 0 O y w m c X V v d D t T Z W N 0 a W 9 u M S 9 G Y W N 0 d G F i b G V f c m l k Z X J z a G l w L 0 N o Y W 5 n Z W Q g V H l w Z S 5 7 U m l k Z X J J R C w 1 f S Z x d W 9 0 O y w m c X V v d D t T Z W N 0 a W 9 u M S 9 G Y W N 0 d G F i b G V f c m l k Z X J z a G l w L 0 F k Z G V k I E N 1 c 3 R v b S 5 7 Q 3 V z d G 9 t L D d 9 J n F 1 b 3 Q 7 L C Z x d W 9 0 O 1 N l Y 3 R p b 2 4 x L 0 Z h Y 3 R 0 Y W J s Z V 9 y a W R l c n N o a X A v Q 2 h h b m d l Z C B U e X B l M i 5 7 V G l t Z V 9 H c m 9 1 c C w 4 f S Z x d W 9 0 O y w m c X V v d D t T Z W N 0 a W 9 u M S 9 E a W 1 f Y n V z Z X M v Q 2 h h b m d l Z C B U e X B l L n t D Y X B h Y 2 l 0 e S w z f S Z x d W 9 0 O y w m c X V v d D t T Z W N 0 a W 9 u M S 9 G Y W N 0 d G F i b G V f c m l k Z X J z a G l w L 0 N o Y W 5 n Z W Q g V H l w Z T M u e 1 V 0 a W x p e m F 0 a W 9 u I F B j d C w x M H 0 m c X V v d D s s J n F 1 b 3 Q 7 U 2 V j d G l v b j E v R m F j d H R h Y m x l X 3 J p Z G V y c 2 h p c C 9 D a G F u Z 2 V k I F R 5 c G U 0 L n t C d X N f V X R p b G l 6 Z W R f Q 2 F 0 Z W d v c n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R G F 0 Z V R h Y m x l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z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B U M T Q 6 M z M 6 M j Y u M T k 4 N z E 2 N l o i I C 8 + P E V u d H J 5 I F R 5 c G U 9 I k Z p b G x D b 2 x 1 b W 5 U e X B l c y I g V m F s d W U 9 I n N D U U 1 H Q X d Z R E F B P T 0 i I C 8 + P E V u d H J 5 I F R 5 c G U 9 I k Z p b G x D b 2 x 1 b W 5 O Y W 1 l c y I g V m F s d W U 9 I n N b J n F 1 b 3 Q 7 R G F 0 Z S Z x d W 9 0 O y w m c X V v d D t Z Z W F y J n F 1 b 3 Q 7 L C Z x d W 9 0 O 0 1 v b n R o I E 5 h b W U m c X V v d D s s J n F 1 b 3 Q 7 T W 9 u d G g m c X V v d D s s J n F 1 b 3 Q 7 R G F 5 I E 5 h b W U m c X V v d D s s J n F 1 b 3 Q 7 R G F 5 I G 9 m I F d l Z W s m c X V v d D s s J n F 1 b 3 Q 7 V 2 V l a 1 R 5 c G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W Q w Y W Q 4 O G E t Z j g y Y S 0 0 Z W J h L T g 1 N T M t Z T U 4 N D R i Y W U 1 M m Q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R G l t X 0 R h d G V U Y W J s Z S 9 D a G F u Z 2 V k I F R 5 c G U u e 0 R h d G U s M n 0 m c X V v d D s s J n F 1 b 3 Q 7 U 2 V j d G l v b j E v R G l t X 0 R h d G V U Y W J s Z S 9 J b n N l c n R l Z C B Z Z W F y L n t Z Z W F y L D F 9 J n F 1 b 3 Q 7 L C Z x d W 9 0 O 1 N l Y 3 R p b 2 4 x L 0 R p b V 9 E Y X R l V G F i b G U v R X h 0 c m F j d G V k I E Z p c n N 0 I E N o Y X J h Y 3 R l c n M u e 0 1 v b n R o I E 5 h b W U s M n 0 m c X V v d D s s J n F 1 b 3 Q 7 U 2 V j d G l v b j E v R G l t X 0 R h d G V U Y W J s Z S 9 J b n N l c n R l Z C B N b 2 5 0 a C 5 7 T W 9 u d G g s M 3 0 m c X V v d D s s J n F 1 b 3 Q 7 U 2 V j d G l v b j E v R G l t X 0 R h d G V U Y W J s Z S 9 F e H R y Y W N 0 Z W Q g R m l y c 3 Q g Q 2 h h c m F j d G V y c z E u e 0 R h e S B O Y W 1 l L D R 9 J n F 1 b 3 Q 7 L C Z x d W 9 0 O 1 N l Y 3 R p b 2 4 x L 0 R p b V 9 E Y X R l V G F i b G U v S W 5 z Z X J 0 Z W Q g R G F 5 I G 9 m I F d l Z W s u e 0 R h e S B v Z i B X Z W V r L D V 9 J n F 1 b 3 Q 7 L C Z x d W 9 0 O 1 N l Y 3 R p b 2 4 x L 0 R p b V 9 E Y X R l V G F i b G U v Q W R k Z W Q g Q 2 9 u Z G l 0 a W 9 u Y W w g Q 2 9 s d W 1 u L n t X Z W V r V H l w Z S w 2 f S Z x d W 9 0 O 1 0 s J n F 1 b 3 Q 7 Q 2 9 s d W 1 u Q 2 9 1 b n Q m c X V v d D s 6 N y w m c X V v d D t L Z X l D b 2 x 1 b W 5 O Y W 1 l c y Z x d W 9 0 O z p b J n F 1 b 3 Q 7 R G F 0 Z S Z x d W 9 0 O 1 0 s J n F 1 b 3 Q 7 Q 2 9 s d W 1 u S W R l b n R p d G l l c y Z x d W 9 0 O z p b J n F 1 b 3 Q 7 U 2 V j d G l v b j E v R G l t X 0 R h d G V U Y W J s Z S 9 D a G F u Z 2 V k I F R 5 c G U u e 0 R h d G U s M n 0 m c X V v d D s s J n F 1 b 3 Q 7 U 2 V j d G l v b j E v R G l t X 0 R h d G V U Y W J s Z S 9 J b n N l c n R l Z C B Z Z W F y L n t Z Z W F y L D F 9 J n F 1 b 3 Q 7 L C Z x d W 9 0 O 1 N l Y 3 R p b 2 4 x L 0 R p b V 9 E Y X R l V G F i b G U v R X h 0 c m F j d G V k I E Z p c n N 0 I E N o Y X J h Y 3 R l c n M u e 0 1 v b n R o I E 5 h b W U s M n 0 m c X V v d D s s J n F 1 b 3 Q 7 U 2 V j d G l v b j E v R G l t X 0 R h d G V U Y W J s Z S 9 J b n N l c n R l Z C B N b 2 5 0 a C 5 7 T W 9 u d G g s M 3 0 m c X V v d D s s J n F 1 b 3 Q 7 U 2 V j d G l v b j E v R G l t X 0 R h d G V U Y W J s Z S 9 F e H R y Y W N 0 Z W Q g R m l y c 3 Q g Q 2 h h c m F j d G V y c z E u e 0 R h e S B O Y W 1 l L D R 9 J n F 1 b 3 Q 7 L C Z x d W 9 0 O 1 N l Y 3 R p b 2 4 x L 0 R p b V 9 E Y X R l V G F i b G U v S W 5 z Z X J 0 Z W Q g R G F 5 I G 9 m I F d l Z W s u e 0 R h e S B v Z i B X Z W V r L D V 9 J n F 1 b 3 Q 7 L C Z x d W 9 0 O 1 N l Y 3 R p b 2 4 x L 0 R p b V 9 E Y X R l V G F i b G U v Q W R k Z W Q g Q 2 9 u Z G l 0 a W 9 u Y W w g Q 2 9 s d W 1 u L n t X Z W V r V H l w Z S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V B p d m 9 0 V G F i b G U 4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j d W x h d G l v b n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w V D E 0 O j M 2 O j U 3 L j c 1 N z A x O T V a I i A v P j x F b n R y e S B U e X B l P S J G a W x s Q 2 9 s d W 1 u V H l w Z X M i I F Z h b H V l P S J z Q X c 9 P S I g L z 4 8 R W 5 0 c n k g V H l w Z T 0 i R m l s b E N v b H V t b k 5 h b W V z I i B W Y W x 1 Z T 0 i c 1 s m c X V v d D t D Y W x j d W x h d G l v b i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5 Z j U 4 N 2 F l O C 0 5 N W E w L T Q w Z W I t O T Q 4 M i 1 m N T c 0 N j E 2 N W Z k Z j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F 0 a W 9 u c y 9 D a G F u Z 2 V k I F R 5 c G U u e 0 N h b G N 1 b G F 0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N 1 b G F 0 a W 9 u c y 9 D a G F u Z 2 V k I F R 5 c G U u e 0 N h b G N 1 b G F 0 a W 9 u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R G l t X 2 J 1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i d X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Y n V z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3 J v d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V 4 c G F u Z G V k J T I w R G l t X 2 J 1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U Y W J s Z S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R X h 0 c m F j d G V k J T I w R m l y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V G F i b G U v S W 5 z Z X J 0 Z W Q l M j B E Y X k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R h Y m x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F j d H R h Y m x l X 3 J p Z G V y c 2 h p c C 9 D a G F u Z 2 V k J T I w V H l w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0 x q / D L N 9 E q N 2 o 7 2 C S I 4 o Q A A A A A C A A A A A A A Q Z g A A A A E A A C A A A A D H P I p r a q U g w M b 6 M U / u V Z N P S 4 w H J Q v d y r q M E 9 N n Z y L / J A A A A A A O g A A A A A I A A C A A A A A P q k n u z A B W v T 0 t 1 M m 2 4 J V 0 t f + P R 8 y n W E Y 8 q d w y z i a i v V A A A A D K E Y Q x k c J 3 4 A N C o W g T W r S 4 K J P e j w k 3 H g 7 y h 5 L 0 Y M M O H B R x N g B a 8 C 4 t m Y d S w d 0 E W V E E 1 0 + L m i 9 1 x 8 z d R C F G G 2 S k X V 3 t r 9 A T 0 8 H n D Z x 0 g e V Z D k A A A A B q V R J 3 g H n W 5 e k T D T W H D X j Z 3 9 U 3 y z r n v F v l a i g R o X p G 1 e e d f 0 v D f X R j g t 3 b p Z h A 6 5 j R 0 D y q 0 J L N V O 0 h D g K + E q h I < / D a t a M a s h u p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D i m _ b u s e s _ e b 3 d e 4 0 a - 9 3 1 1 - 4 6 d 4 - 9 6 f d - b 6 6 7 6 a 1 9 5 5 1 9 , D i m _ d e m o g r a p h i c s _ 9 6 1 3 7 3 c 4 - 0 b 9 3 - 4 0 3 2 - 8 a a f - 5 7 a f f 6 7 3 e 6 9 b , D i m _ r o u t e s _ 5 c 2 8 b 6 6 f - e d 1 b - 4 a e 2 - 9 3 6 0 - 0 e a 0 4 0 1 b c f 4 c , F a c t t a b l e _ r i d e r s h i p _ 2 c 9 8 8 8 d b - f 4 d e - 4 0 2 9 - 8 e 1 5 - a 9 1 d 6 8 f f 7 6 2 b , D i m _ D a t e T a b l e _ 3 2 4 6 e c c 3 - e b 0 a - 4 1 d 3 - a 0 8 6 - 8 1 e 1 1 e b 8 6 d f 0 , C a l c u l a t i o n s _ d 2 2 b 3 f 4 d - 9 0 a 1 - 4 b 2 6 - 8 b 4 c - 6 c 0 a b 8 9 1 8 c 9 0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6 0 5 2 b 5 4 - 9 b 2 5 - 4 a 0 3 - b 8 1 5 - 3 6 0 a 3 f 9 c d 9 e b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0 1 d c a 1 d - 3 d d 7 - 4 0 b b - a 8 f 7 - 0 f c 9 2 2 9 3 8 5 7 0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6 a 1 0 5 a f - a b 6 c - 4 4 3 1 - 8 1 9 0 - b 3 4 e 2 5 7 2 6 5 9 9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8 0 2 8 8 f b - c 1 3 c - 4 5 5 3 - b b 4 2 - 3 1 2 6 0 4 c d b f 7 c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b 4 e 9 8 0 2 c - 0 3 b e - 4 0 2 3 - 8 a 9 d - 3 2 2 2 9 3 1 1 5 9 b e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4 d 1 d 3 c c 2 - 0 6 8 8 - 4 3 a 1 - b a 1 4 - f 7 f 5 1 9 1 7 a 7 4 9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7 8 c 8 c f 4 - b 0 d 9 - 4 6 d b - a 9 7 3 - 8 1 b 6 3 5 f a 7 1 3 7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c e 3 d 4 7 9 - 9 2 7 4 - 4 c b 0 - 9 f 7 7 - 1 0 b 4 e 3 8 a 4 6 f 3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2 e 9 6 0 a c c - f 6 c 1 - 4 b a 2 - 9 7 6 2 - 9 6 5 8 3 3 6 5 3 9 d 2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0 e c e 1 5 f - 6 d 2 3 - 4 2 0 1 - 8 f 6 f - 9 a 4 8 f 9 e 5 5 5 5 2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6 c 7 3 1 d a - c 2 4 e - 4 9 d 0 - 8 a c f - c 5 4 c 7 5 e 6 f a e 1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a 7 c 1 d 8 a 5 - 9 1 a a - 4 c 9 4 - 9 3 b b - 5 5 e 5 b 4 0 3 f 8 a 7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e 1 4 4 e 9 8 3 - f b e 0 - 4 a e f - 9 a e 7 - e 5 4 9 c f a 6 2 6 2 2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 T r u e < / V i s i b l e > < / i t e m > < i t e m > < M e a s u r e N a m e > A v g _ A g e < / M e a s u r e N a m e > < D i s p l a y N a m e > A v g _ A g e < / D i s p l a y N a m e > < V i s i b l e > T r u e < / V i s i b l e > < / i t e m > < i t e m > < M e a s u r e N a m e > T o t a l _ R i d e r s < / M e a s u r e N a m e > < D i s p l a y N a m e > T o t a l _ R i d e r s < / D i s p l a y N a m e > < V i s i b l e > F a l s e 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i t e m > < M e a s u r e N a m e > T o t a l _ B u s e s < / M e a s u r e N a m e > < D i s p l a y N a m e > T o t a l _ B u s e s 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 2 0 2 5 - 0 2 - 1 1 T 2 0 : 4 5 : 1 0 . 5 0 5 9 4 7 2 + 0 5 : 3 0 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0 5 c 7 7 c d - d 1 8 2 - 4 e 2 7 - 9 0 1 5 - c a 5 6 6 c 9 b 2 a a c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6 a 5 7 7 5 2 - f 1 9 e - 4 b 0 1 - 8 d 8 7 - d e 8 b 8 7 0 c e c 9 5 " > < C u s t o m C o n t e n t > < ! [ C D A T A [ < ? x m l   v e r s i o n = " 1 . 0 "   e n c o d i n g = " u t f - 1 6 " ? > < S e t t i n g s > < C a l c u l a t e d F i e l d s > < i t e m > < M e a s u r e N a m e > T o t a l _ T r a n s a c t i o n s < / M e a s u r e N a m e > < D i s p l a y N a m e > T o t a l _ T r a n s a c t i o n s < / D i s p l a y N a m e > < V i s i b l e > F a l s e < / V i s i b l e > < / i t e m > < i t e m > < M e a s u r e N a m e > A v g _ A g e < / M e a s u r e N a m e > < D i s p l a y N a m e > A v g _ A g e < / D i s p l a y N a m e > < V i s i b l e > F a l s e < / V i s i b l e > < / i t e m > < i t e m > < M e a s u r e N a m e > T o t a l _ R i d e r s < / M e a s u r e N a m e > < D i s p l a y N a m e > T o t a l _ R i d e r s < / D i s p l a y N a m e > < V i s i b l e > T r u e < / V i s i b l e > < / i t e m > < i t e m > < M e a s u r e N a m e > A v g _ R i d e r s   p e r   T r i p < / M e a s u r e N a m e > < D i s p l a y N a m e > A v g _ R i d e r s 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D a t e T a b l e _ 3 2 4 6 e c c 3 - e b 0 a - 4 1 d 3 - a 0 8 6 - 8 1 e 1 1 e b 8 6 d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  N a m e < / s t r i n g > < / k e y > < v a l u e > < i n t > 1 7 0 < / i n t > < / v a l u e > < / i t e m > < i t e m > < k e y > < s t r i n g > M o n t h < / s t r i n g > < / k e y > < v a l u e > < i n t > 1 1 1 < / i n t > < / v a l u e > < / i t e m > < i t e m > < k e y > < s t r i n g > D a y   N a m e < / s t r i n g > < / k e y > < v a l u e > < i n t > 1 4 3 < / i n t > < / v a l u e > < / i t e m > < i t e m > < k e y > < s t r i n g > D a y   o f   W e e k < / s t r i n g > < / k e y > < v a l u e > < i n t > 1 6 4 < / i n t > < / v a l u e > < / i t e m > < i t e m > < k e y > < s t r i n g > W e e k T y p e 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 D a y   o f   W e e k < / s t r i n g > < / k e y > < v a l u e > < i n t > 5 < / i n t > < / v a l u e > < / i t e m > < i t e m > < k e y > < s t r i n g > W e e k T y p e 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b u s e s _ e b 3 d e 4 0 a - 9 3 1 1 - 4 6 d 4 - 9 6 f d - b 6 6 7 6 a 1 9 5 5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 B u s I D < / s t r i n g > < / k e y > < v a l u e > < i n t > 1 0 2 < / i n t > < / v a l u e > < / i t e m > < i t e m > < k e y > < s t r i n g > R o u t e I D < / s t r i n g > < / k e y > < v a l u e > < i n t > 1 2 3 < / i n t > < / v a l u e > < / i t e m > < i t e m > < k e y > < s t r i n g > B u s N u m b e r < / s t r i n g > < / k e y > < v a l u e > < i n t > 1 5 7 < / i n t > < / v a l u e > < / i t e m > < i t e m > < k e y > < s t r i n g > C a p a c i t y < / s t r i n g > < / k e y > < v a l u e > < i n t > 1 2 6 < / i n t > < / v a l u e > < / i t e m > < / C o l u m n W i d t h s > < C o l u m n D i s p l a y I n d e x > < i t e m > < k e y > < s t r i n g > B u s I D < / s t r i n g > < / k e y > < v a l u e > < i n t > 0 < / i n t > < / v a l u e > < / i t e m > < i t e m > < k e y > < s t r i n g > R o u t e I D < / s t r i n g > < / k e y > < v a l u e > < i n t > 1 < / i n t > < / v a l u e > < / i t e m > < i t e m > < k e y > < s t r i n g > B u s N u m b e r < / s t r i n g > < / k e y > < v a l u e > < i n t > 2 < / i n t > < / v a l u e > < / i t e m > < i t e m > < k e y > < s t r i n g > C a p a c i t y 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C2683F9-0AF3-48D6-A9CE-C99077B9B6F3}">
  <ds:schemaRefs/>
</ds:datastoreItem>
</file>

<file path=customXml/itemProps10.xml><?xml version="1.0" encoding="utf-8"?>
<ds:datastoreItem xmlns:ds="http://schemas.openxmlformats.org/officeDocument/2006/customXml" ds:itemID="{4BB35F08-26E3-4AC3-B4EF-3B8221D30469}">
  <ds:schemaRefs/>
</ds:datastoreItem>
</file>

<file path=customXml/itemProps11.xml><?xml version="1.0" encoding="utf-8"?>
<ds:datastoreItem xmlns:ds="http://schemas.openxmlformats.org/officeDocument/2006/customXml" ds:itemID="{85CCD824-CF64-4837-A44E-8D69FBA1E5A7}">
  <ds:schemaRefs/>
</ds:datastoreItem>
</file>

<file path=customXml/itemProps12.xml><?xml version="1.0" encoding="utf-8"?>
<ds:datastoreItem xmlns:ds="http://schemas.openxmlformats.org/officeDocument/2006/customXml" ds:itemID="{467C095D-FB45-4829-83B2-439863D28647}">
  <ds:schemaRefs/>
</ds:datastoreItem>
</file>

<file path=customXml/itemProps13.xml><?xml version="1.0" encoding="utf-8"?>
<ds:datastoreItem xmlns:ds="http://schemas.openxmlformats.org/officeDocument/2006/customXml" ds:itemID="{420AA9A9-613C-4C81-AEDE-17E6BFA3608A}">
  <ds:schemaRefs/>
</ds:datastoreItem>
</file>

<file path=customXml/itemProps14.xml><?xml version="1.0" encoding="utf-8"?>
<ds:datastoreItem xmlns:ds="http://schemas.openxmlformats.org/officeDocument/2006/customXml" ds:itemID="{C0F40B01-DE5B-4526-A530-DB7256FF913F}">
  <ds:schemaRefs/>
</ds:datastoreItem>
</file>

<file path=customXml/itemProps15.xml><?xml version="1.0" encoding="utf-8"?>
<ds:datastoreItem xmlns:ds="http://schemas.openxmlformats.org/officeDocument/2006/customXml" ds:itemID="{D7B10826-91F6-4610-AABF-66F287096A09}">
  <ds:schemaRefs/>
</ds:datastoreItem>
</file>

<file path=customXml/itemProps16.xml><?xml version="1.0" encoding="utf-8"?>
<ds:datastoreItem xmlns:ds="http://schemas.openxmlformats.org/officeDocument/2006/customXml" ds:itemID="{1369AB7E-B501-43FC-AF82-A6B564B2383B}">
  <ds:schemaRefs/>
</ds:datastoreItem>
</file>

<file path=customXml/itemProps17.xml><?xml version="1.0" encoding="utf-8"?>
<ds:datastoreItem xmlns:ds="http://schemas.openxmlformats.org/officeDocument/2006/customXml" ds:itemID="{27775421-3DE5-4DE4-AC7B-1B1D328FEF92}">
  <ds:schemaRefs/>
</ds:datastoreItem>
</file>

<file path=customXml/itemProps18.xml><?xml version="1.0" encoding="utf-8"?>
<ds:datastoreItem xmlns:ds="http://schemas.openxmlformats.org/officeDocument/2006/customXml" ds:itemID="{5F88E04B-BF87-4665-A3C6-CE872BB5D45D}">
  <ds:schemaRefs/>
</ds:datastoreItem>
</file>

<file path=customXml/itemProps19.xml><?xml version="1.0" encoding="utf-8"?>
<ds:datastoreItem xmlns:ds="http://schemas.openxmlformats.org/officeDocument/2006/customXml" ds:itemID="{CBF76DFE-DB54-47AA-8F8D-4740E8E66A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05449F1-8F2A-4D6B-A9AC-25649C26305C}">
  <ds:schemaRefs/>
</ds:datastoreItem>
</file>

<file path=customXml/itemProps20.xml><?xml version="1.0" encoding="utf-8"?>
<ds:datastoreItem xmlns:ds="http://schemas.openxmlformats.org/officeDocument/2006/customXml" ds:itemID="{BD982284-E93F-4FC3-A208-620361C1AFC7}">
  <ds:schemaRefs/>
</ds:datastoreItem>
</file>

<file path=customXml/itemProps21.xml><?xml version="1.0" encoding="utf-8"?>
<ds:datastoreItem xmlns:ds="http://schemas.openxmlformats.org/officeDocument/2006/customXml" ds:itemID="{4223A367-8F7D-45F1-A179-BC5D118AD963}">
  <ds:schemaRefs/>
</ds:datastoreItem>
</file>

<file path=customXml/itemProps22.xml><?xml version="1.0" encoding="utf-8"?>
<ds:datastoreItem xmlns:ds="http://schemas.openxmlformats.org/officeDocument/2006/customXml" ds:itemID="{BEBF49F2-71BE-469E-9BE2-FFDBB1C0F6B8}">
  <ds:schemaRefs/>
</ds:datastoreItem>
</file>

<file path=customXml/itemProps23.xml><?xml version="1.0" encoding="utf-8"?>
<ds:datastoreItem xmlns:ds="http://schemas.openxmlformats.org/officeDocument/2006/customXml" ds:itemID="{EB7C6E8B-3E2F-4693-8998-C76C291EFF6A}">
  <ds:schemaRefs/>
</ds:datastoreItem>
</file>

<file path=customXml/itemProps24.xml><?xml version="1.0" encoding="utf-8"?>
<ds:datastoreItem xmlns:ds="http://schemas.openxmlformats.org/officeDocument/2006/customXml" ds:itemID="{4B425429-B4CC-497F-A90D-784CB6260085}">
  <ds:schemaRefs/>
</ds:datastoreItem>
</file>

<file path=customXml/itemProps25.xml><?xml version="1.0" encoding="utf-8"?>
<ds:datastoreItem xmlns:ds="http://schemas.openxmlformats.org/officeDocument/2006/customXml" ds:itemID="{D519B73E-48C2-44E4-8A19-1BE0DD4AE4A1}">
  <ds:schemaRefs/>
</ds:datastoreItem>
</file>

<file path=customXml/itemProps26.xml><?xml version="1.0" encoding="utf-8"?>
<ds:datastoreItem xmlns:ds="http://schemas.openxmlformats.org/officeDocument/2006/customXml" ds:itemID="{05018FB1-40CF-43AA-91B0-DD79CB5A3812}">
  <ds:schemaRefs/>
</ds:datastoreItem>
</file>

<file path=customXml/itemProps27.xml><?xml version="1.0" encoding="utf-8"?>
<ds:datastoreItem xmlns:ds="http://schemas.openxmlformats.org/officeDocument/2006/customXml" ds:itemID="{42FD054B-1ECA-4602-8E5D-71EC5AF5624D}">
  <ds:schemaRefs/>
</ds:datastoreItem>
</file>

<file path=customXml/itemProps28.xml><?xml version="1.0" encoding="utf-8"?>
<ds:datastoreItem xmlns:ds="http://schemas.openxmlformats.org/officeDocument/2006/customXml" ds:itemID="{B5E2AF9F-03C7-405A-A06F-4DAFDDFB0FA3}">
  <ds:schemaRefs/>
</ds:datastoreItem>
</file>

<file path=customXml/itemProps29.xml><?xml version="1.0" encoding="utf-8"?>
<ds:datastoreItem xmlns:ds="http://schemas.openxmlformats.org/officeDocument/2006/customXml" ds:itemID="{E22CE66D-6DB5-4F80-A23D-750B2D608FA5}">
  <ds:schemaRefs/>
</ds:datastoreItem>
</file>

<file path=customXml/itemProps3.xml><?xml version="1.0" encoding="utf-8"?>
<ds:datastoreItem xmlns:ds="http://schemas.openxmlformats.org/officeDocument/2006/customXml" ds:itemID="{AF5B8031-A514-4605-AD74-E3B0E344060F}">
  <ds:schemaRefs/>
</ds:datastoreItem>
</file>

<file path=customXml/itemProps30.xml><?xml version="1.0" encoding="utf-8"?>
<ds:datastoreItem xmlns:ds="http://schemas.openxmlformats.org/officeDocument/2006/customXml" ds:itemID="{76B54CD3-D970-4F71-9EC1-B00F0E3BB1A9}">
  <ds:schemaRefs/>
</ds:datastoreItem>
</file>

<file path=customXml/itemProps31.xml><?xml version="1.0" encoding="utf-8"?>
<ds:datastoreItem xmlns:ds="http://schemas.openxmlformats.org/officeDocument/2006/customXml" ds:itemID="{5E6689FE-8DAC-4730-9879-CD8028802E47}">
  <ds:schemaRefs/>
</ds:datastoreItem>
</file>

<file path=customXml/itemProps32.xml><?xml version="1.0" encoding="utf-8"?>
<ds:datastoreItem xmlns:ds="http://schemas.openxmlformats.org/officeDocument/2006/customXml" ds:itemID="{20DC3C5C-7460-4C8B-9FD2-0FC401ABD158}">
  <ds:schemaRefs/>
</ds:datastoreItem>
</file>

<file path=customXml/itemProps33.xml><?xml version="1.0" encoding="utf-8"?>
<ds:datastoreItem xmlns:ds="http://schemas.openxmlformats.org/officeDocument/2006/customXml" ds:itemID="{9B957340-6CAC-4F26-943D-BE70A565E0C7}">
  <ds:schemaRefs/>
</ds:datastoreItem>
</file>

<file path=customXml/itemProps34.xml><?xml version="1.0" encoding="utf-8"?>
<ds:datastoreItem xmlns:ds="http://schemas.openxmlformats.org/officeDocument/2006/customXml" ds:itemID="{6126AB25-87CC-44B1-8375-DFAE5AC2F493}">
  <ds:schemaRefs/>
</ds:datastoreItem>
</file>

<file path=customXml/itemProps35.xml><?xml version="1.0" encoding="utf-8"?>
<ds:datastoreItem xmlns:ds="http://schemas.openxmlformats.org/officeDocument/2006/customXml" ds:itemID="{5C458E01-DA7B-4314-ACCE-79812A4D68D9}">
  <ds:schemaRefs/>
</ds:datastoreItem>
</file>

<file path=customXml/itemProps36.xml><?xml version="1.0" encoding="utf-8"?>
<ds:datastoreItem xmlns:ds="http://schemas.openxmlformats.org/officeDocument/2006/customXml" ds:itemID="{0F561727-C8E0-4B0A-805B-C20173564870}">
  <ds:schemaRefs/>
</ds:datastoreItem>
</file>

<file path=customXml/itemProps4.xml><?xml version="1.0" encoding="utf-8"?>
<ds:datastoreItem xmlns:ds="http://schemas.openxmlformats.org/officeDocument/2006/customXml" ds:itemID="{C5399378-01CC-4F7D-B59C-021225A60EDC}">
  <ds:schemaRefs/>
</ds:datastoreItem>
</file>

<file path=customXml/itemProps5.xml><?xml version="1.0" encoding="utf-8"?>
<ds:datastoreItem xmlns:ds="http://schemas.openxmlformats.org/officeDocument/2006/customXml" ds:itemID="{A13806B2-91EA-4105-B195-1F0FA0E14788}">
  <ds:schemaRefs/>
</ds:datastoreItem>
</file>

<file path=customXml/itemProps6.xml><?xml version="1.0" encoding="utf-8"?>
<ds:datastoreItem xmlns:ds="http://schemas.openxmlformats.org/officeDocument/2006/customXml" ds:itemID="{5CAAFBF5-D1E1-42AD-AA5C-E07C399C87E3}">
  <ds:schemaRefs/>
</ds:datastoreItem>
</file>

<file path=customXml/itemProps7.xml><?xml version="1.0" encoding="utf-8"?>
<ds:datastoreItem xmlns:ds="http://schemas.openxmlformats.org/officeDocument/2006/customXml" ds:itemID="{3E6454FB-65AC-4626-826F-ACAA17AD40AD}">
  <ds:schemaRefs/>
</ds:datastoreItem>
</file>

<file path=customXml/itemProps8.xml><?xml version="1.0" encoding="utf-8"?>
<ds:datastoreItem xmlns:ds="http://schemas.openxmlformats.org/officeDocument/2006/customXml" ds:itemID="{E2F31F6A-9F90-4422-A4EC-57151A3C6BFD}">
  <ds:schemaRefs/>
</ds:datastoreItem>
</file>

<file path=customXml/itemProps9.xml><?xml version="1.0" encoding="utf-8"?>
<ds:datastoreItem xmlns:ds="http://schemas.openxmlformats.org/officeDocument/2006/customXml" ds:itemID="{3CAD04BE-E604-46EF-8F19-200BD9C175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Reddy</dc:creator>
  <cp:lastModifiedBy>Ashok Reddy</cp:lastModifiedBy>
  <dcterms:created xsi:type="dcterms:W3CDTF">2025-01-30T12:04:44Z</dcterms:created>
  <dcterms:modified xsi:type="dcterms:W3CDTF">2025-02-11T15:15:30Z</dcterms:modified>
</cp:coreProperties>
</file>