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r/Desktop/Make quant go brrr/"/>
    </mc:Choice>
  </mc:AlternateContent>
  <xr:revisionPtr revIDLastSave="0" documentId="13_ncr:1_{5D3DD584-6D98-0249-8D31-055B47AC12C9}" xr6:coauthVersionLast="47" xr6:coauthVersionMax="47" xr10:uidLastSave="{00000000-0000-0000-0000-000000000000}"/>
  <bookViews>
    <workbookView xWindow="0" yWindow="880" windowWidth="36000" windowHeight="22500" xr2:uid="{D496B981-803D-B54B-9A9B-5B391D962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K25" i="1"/>
  <c r="L8" i="1"/>
  <c r="P23" i="1"/>
  <c r="P24" i="1"/>
  <c r="L24" i="1"/>
  <c r="K24" i="1"/>
  <c r="L23" i="1"/>
  <c r="K23" i="1"/>
  <c r="L7" i="1"/>
  <c r="L6" i="1"/>
  <c r="L5" i="1"/>
  <c r="J24" i="1"/>
  <c r="H24" i="1"/>
  <c r="H23" i="1"/>
  <c r="J23" i="1"/>
  <c r="C22" i="1"/>
  <c r="C5" i="1"/>
  <c r="C4" i="1"/>
  <c r="C23" i="1"/>
  <c r="C3" i="1" s="1"/>
  <c r="C15" i="1" s="1"/>
  <c r="I5" i="1" l="1"/>
  <c r="I6" i="1"/>
  <c r="I23" i="1" s="1"/>
  <c r="I7" i="1"/>
  <c r="C6" i="1"/>
  <c r="C16" i="1" s="1"/>
  <c r="I24" i="1" l="1"/>
</calcChain>
</file>

<file path=xl/sharedStrings.xml><?xml version="1.0" encoding="utf-8"?>
<sst xmlns="http://schemas.openxmlformats.org/spreadsheetml/2006/main" count="106" uniqueCount="47">
  <si>
    <t>Specs of used GPU (T4)</t>
  </si>
  <si>
    <t>Observed attributes of implemented kernel</t>
  </si>
  <si>
    <t>Matrix size</t>
  </si>
  <si>
    <t>Util</t>
  </si>
  <si>
    <t>Giga</t>
  </si>
  <si>
    <t>Mega</t>
  </si>
  <si>
    <t>bytes per fp32</t>
  </si>
  <si>
    <t>Specs of operation (fp32 matmul)</t>
  </si>
  <si>
    <t>Terra</t>
  </si>
  <si>
    <t>fp32 Flops</t>
  </si>
  <si>
    <t>global memory bandwith</t>
  </si>
  <si>
    <t>GB/s</t>
  </si>
  <si>
    <t>MB</t>
  </si>
  <si>
    <t>total Flops</t>
  </si>
  <si>
    <t>total (min) data transfer</t>
  </si>
  <si>
    <t>total data store</t>
  </si>
  <si>
    <t>total (min) data read</t>
  </si>
  <si>
    <t>Compute time</t>
  </si>
  <si>
    <t>Data transfer time</t>
  </si>
  <si>
    <t>Kilo</t>
  </si>
  <si>
    <t>ms</t>
  </si>
  <si>
    <t>Theoretical attributes of optimal kernel</t>
  </si>
  <si>
    <t>Kernel name</t>
  </si>
  <si>
    <t>Kernel no</t>
  </si>
  <si>
    <t>Naive implementation</t>
  </si>
  <si>
    <t>GFlop</t>
  </si>
  <si>
    <t>TFlop/s</t>
  </si>
  <si>
    <t>in ms</t>
  </si>
  <si>
    <t>in TFlop/s</t>
  </si>
  <si>
    <t>in GB/s</t>
  </si>
  <si>
    <t>Compute throughput</t>
  </si>
  <si>
    <t>Notes</t>
  </si>
  <si>
    <t>Global memory coalescing</t>
  </si>
  <si>
    <t>* from torch profiling</t>
  </si>
  <si>
    <t>* from profiling with ncu</t>
  </si>
  <si>
    <t>Runtime in ms*</t>
  </si>
  <si>
    <t>Memory throughput**</t>
  </si>
  <si>
    <t>Shared Memory Cache-Blocking</t>
  </si>
  <si>
    <t>Runtime</t>
  </si>
  <si>
    <t>Memory throughput</t>
  </si>
  <si>
    <t>-</t>
  </si>
  <si>
    <t>Change (Simon's implementation)</t>
  </si>
  <si>
    <t>?</t>
  </si>
  <si>
    <t>Changes</t>
  </si>
  <si>
    <r>
      <rPr>
        <b/>
        <sz val="12"/>
        <color theme="1"/>
        <rFont val="Calibri"/>
        <family val="2"/>
        <scheme val="minor"/>
      </rPr>
      <t>My implementation</t>
    </r>
    <r>
      <rPr>
        <sz val="12"/>
        <color theme="1"/>
        <rFont val="Calibri"/>
        <family val="2"/>
        <scheme val="minor"/>
      </rPr>
      <t xml:space="preserve"> numba-cuda on T4</t>
    </r>
  </si>
  <si>
    <r>
      <t>Simon's implementation</t>
    </r>
    <r>
      <rPr>
        <sz val="12"/>
        <color theme="1"/>
        <rFont val="Calibri"/>
        <family val="2"/>
        <scheme val="minor"/>
      </rPr>
      <t xml:space="preserve"> cuda-c on a T4</t>
    </r>
  </si>
  <si>
    <r>
      <t>Simon's implementation</t>
    </r>
    <r>
      <rPr>
        <sz val="12"/>
        <color theme="1"/>
        <rFont val="Calibri"/>
        <family val="2"/>
        <scheme val="minor"/>
      </rPr>
      <t xml:space="preserve"> cuda-c on an A6000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</si>
</sst>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_-* #,##0_-;\-* #,##0_-;_-* &quot;-&quot;??_-;_-@_-"/>
    <numFmt numFmtId="167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0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3" borderId="0" xfId="0" applyFont="1" applyFill="1" applyAlignment="1">
      <alignment vertical="center"/>
    </xf>
    <xf numFmtId="166" fontId="0" fillId="3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67" fontId="0" fillId="0" borderId="3" xfId="0" applyNumberForma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3" fontId="0" fillId="0" borderId="4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6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7" fontId="0" fillId="0" borderId="2" xfId="0" applyNumberFormat="1" applyBorder="1" applyAlignment="1">
      <alignment horizontal="right" vertical="center"/>
    </xf>
    <xf numFmtId="9" fontId="0" fillId="0" borderId="1" xfId="2" applyFont="1" applyBorder="1" applyAlignment="1">
      <alignment horizontal="right" vertical="center"/>
    </xf>
    <xf numFmtId="9" fontId="0" fillId="0" borderId="6" xfId="2" applyFont="1" applyBorder="1" applyAlignment="1">
      <alignment horizontal="right" vertical="center"/>
    </xf>
    <xf numFmtId="9" fontId="0" fillId="0" borderId="2" xfId="2" applyFont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4" xfId="2" applyFont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FB11-ADAD-3840-8591-96506C8CED4E}">
  <dimension ref="B2:Y33"/>
  <sheetViews>
    <sheetView showGridLines="0" tabSelected="1" topLeftCell="C1" zoomScale="132" zoomScaleNormal="132" workbookViewId="0">
      <selection activeCell="K27" sqref="K27"/>
    </sheetView>
  </sheetViews>
  <sheetFormatPr baseColWidth="10" defaultRowHeight="16" outlineLevelCol="1" x14ac:dyDescent="0.2"/>
  <cols>
    <col min="1" max="1" width="3.1640625" style="4" customWidth="1"/>
    <col min="2" max="2" width="22.1640625" style="4" customWidth="1"/>
    <col min="3" max="3" width="13" style="5" bestFit="1" customWidth="1"/>
    <col min="4" max="4" width="6.83203125" style="4" bestFit="1" customWidth="1"/>
    <col min="5" max="5" width="4.33203125" style="4" customWidth="1"/>
    <col min="6" max="6" width="10.1640625" style="6" customWidth="1"/>
    <col min="7" max="7" width="28.83203125" style="4" customWidth="1"/>
    <col min="8" max="8" width="14.1640625" style="4" bestFit="1" customWidth="1"/>
    <col min="9" max="9" width="19.6640625" style="4" bestFit="1" customWidth="1"/>
    <col min="10" max="10" width="20.5" style="4" bestFit="1" customWidth="1"/>
    <col min="11" max="13" width="20.5" style="4" customWidth="1" outlineLevel="1"/>
    <col min="14" max="14" width="2.33203125" style="4" customWidth="1"/>
    <col min="15" max="15" width="14.83203125" style="4" customWidth="1" outlineLevel="1"/>
    <col min="16" max="17" width="20.5" style="4" customWidth="1" outlineLevel="1"/>
    <col min="18" max="18" width="2.33203125" style="4" customWidth="1"/>
    <col min="19" max="19" width="4" customWidth="1"/>
    <col min="20" max="20" width="14.83203125" style="4" customWidth="1"/>
    <col min="21" max="21" width="19" style="4" bestFit="1" customWidth="1"/>
    <col min="22" max="22" width="20.5" style="4" bestFit="1" customWidth="1"/>
    <col min="23" max="23" width="14.83203125" style="4" customWidth="1" outlineLevel="1"/>
    <col min="24" max="24" width="19" style="4" bestFit="1" customWidth="1" outlineLevel="1"/>
    <col min="25" max="25" width="20.5" style="4" bestFit="1" customWidth="1" outlineLevel="1"/>
    <col min="26" max="16384" width="10.83203125" style="4"/>
  </cols>
  <sheetData>
    <row r="2" spans="2:18" x14ac:dyDescent="0.2">
      <c r="B2" s="10" t="s">
        <v>7</v>
      </c>
      <c r="C2" s="11"/>
      <c r="D2" s="12"/>
      <c r="F2" s="15" t="s">
        <v>1</v>
      </c>
      <c r="G2" s="11"/>
      <c r="H2" s="39" t="s">
        <v>44</v>
      </c>
      <c r="I2" s="12"/>
      <c r="J2" s="12"/>
      <c r="K2" s="29" t="s">
        <v>45</v>
      </c>
      <c r="L2" s="12"/>
      <c r="M2" s="12"/>
      <c r="N2" s="46"/>
      <c r="O2" s="29" t="s">
        <v>46</v>
      </c>
      <c r="P2" s="12"/>
      <c r="Q2" s="12"/>
      <c r="R2" s="46"/>
    </row>
    <row r="3" spans="2:18" x14ac:dyDescent="0.2">
      <c r="B3" s="4" t="s">
        <v>13</v>
      </c>
      <c r="C3" s="5">
        <f>(2*POWER(C20,3)) /C23</f>
        <v>137.43895347200001</v>
      </c>
      <c r="D3" s="4" t="s">
        <v>25</v>
      </c>
      <c r="F3" s="52" t="s">
        <v>23</v>
      </c>
      <c r="G3" s="52" t="s">
        <v>22</v>
      </c>
      <c r="H3" s="27" t="s">
        <v>35</v>
      </c>
      <c r="I3" s="16" t="s">
        <v>30</v>
      </c>
      <c r="J3" s="16" t="s">
        <v>36</v>
      </c>
      <c r="K3" s="27" t="s">
        <v>38</v>
      </c>
      <c r="L3" s="16" t="s">
        <v>30</v>
      </c>
      <c r="M3" s="16" t="s">
        <v>39</v>
      </c>
      <c r="N3" s="47"/>
      <c r="O3" s="27" t="s">
        <v>38</v>
      </c>
      <c r="P3" s="16" t="s">
        <v>30</v>
      </c>
      <c r="Q3" s="16" t="s">
        <v>39</v>
      </c>
      <c r="R3" s="46"/>
    </row>
    <row r="4" spans="2:18" x14ac:dyDescent="0.2">
      <c r="B4" s="3" t="s">
        <v>16</v>
      </c>
      <c r="C4" s="2">
        <f>(2*POWER(C20,2)*C21) /C24</f>
        <v>134.21772799999999</v>
      </c>
      <c r="D4" s="1" t="s">
        <v>12</v>
      </c>
      <c r="F4" s="52"/>
      <c r="G4" s="52"/>
      <c r="H4" s="28" t="s">
        <v>27</v>
      </c>
      <c r="I4" s="17" t="s">
        <v>28</v>
      </c>
      <c r="J4" s="17" t="s">
        <v>29</v>
      </c>
      <c r="K4" s="28" t="s">
        <v>27</v>
      </c>
      <c r="L4" s="17" t="s">
        <v>28</v>
      </c>
      <c r="M4" s="17" t="s">
        <v>29</v>
      </c>
      <c r="N4" s="48"/>
      <c r="O4" s="28" t="s">
        <v>27</v>
      </c>
      <c r="P4" s="17" t="s">
        <v>28</v>
      </c>
      <c r="Q4" s="17" t="s">
        <v>29</v>
      </c>
      <c r="R4" s="46"/>
    </row>
    <row r="5" spans="2:18" x14ac:dyDescent="0.2">
      <c r="B5" s="3" t="s">
        <v>15</v>
      </c>
      <c r="C5" s="2">
        <f>(POWER(C20,2)*C21)/C24</f>
        <v>67.108863999999997</v>
      </c>
      <c r="D5" s="1" t="s">
        <v>12</v>
      </c>
      <c r="F5" s="18">
        <v>1</v>
      </c>
      <c r="G5" s="19" t="s">
        <v>24</v>
      </c>
      <c r="H5" s="41">
        <v>1244</v>
      </c>
      <c r="I5" s="20">
        <f>($C$3*$C$23)/(H5/$C$25)/$C$22</f>
        <v>0.11048147385209002</v>
      </c>
      <c r="J5" s="19">
        <v>86.42</v>
      </c>
      <c r="K5" s="30">
        <v>2216</v>
      </c>
      <c r="L5" s="20">
        <f>($C$3*$C$23)/(K5/$C$25)/$C$22</f>
        <v>6.2021188389891693E-2</v>
      </c>
      <c r="M5" s="32" t="s">
        <v>42</v>
      </c>
      <c r="N5" s="49"/>
      <c r="O5" s="30">
        <v>500</v>
      </c>
      <c r="P5" s="31">
        <v>0.3</v>
      </c>
      <c r="Q5" s="32">
        <v>15</v>
      </c>
      <c r="R5" s="46"/>
    </row>
    <row r="6" spans="2:18" x14ac:dyDescent="0.2">
      <c r="B6" s="4" t="s">
        <v>14</v>
      </c>
      <c r="C6" s="5">
        <f>C4+C5</f>
        <v>201.32659200000001</v>
      </c>
      <c r="D6" s="4" t="s">
        <v>12</v>
      </c>
      <c r="F6" s="21">
        <v>2</v>
      </c>
      <c r="G6" s="22" t="s">
        <v>32</v>
      </c>
      <c r="H6" s="42">
        <v>558</v>
      </c>
      <c r="I6" s="20">
        <f>($C$3*$C$23)/(H6/$C$25)/$C$22</f>
        <v>0.24630636822939064</v>
      </c>
      <c r="J6" s="22">
        <v>21.77</v>
      </c>
      <c r="K6" s="33">
        <v>219</v>
      </c>
      <c r="L6" s="20">
        <f>($C$3*$C$23)/(K6/$C$25)/$C$22</f>
        <v>0.62757513000913245</v>
      </c>
      <c r="M6" s="34" t="s">
        <v>42</v>
      </c>
      <c r="N6" s="50"/>
      <c r="O6" s="33" t="s">
        <v>42</v>
      </c>
      <c r="P6" s="31">
        <v>2</v>
      </c>
      <c r="Q6" s="34">
        <v>110</v>
      </c>
      <c r="R6" s="46"/>
    </row>
    <row r="7" spans="2:18" x14ac:dyDescent="0.2">
      <c r="F7" s="21">
        <v>3</v>
      </c>
      <c r="G7" s="22" t="s">
        <v>37</v>
      </c>
      <c r="H7" s="42">
        <v>1133</v>
      </c>
      <c r="I7" s="20">
        <f>($C$3*$C$23)/(H7/$C$25)/$C$22</f>
        <v>0.12130534287025595</v>
      </c>
      <c r="J7" s="22">
        <v>5.37</v>
      </c>
      <c r="K7" s="33">
        <v>143</v>
      </c>
      <c r="L7" s="20">
        <f>($C$3*$C$23)/(K7/$C$25)/$C$22</f>
        <v>0.96111156274125875</v>
      </c>
      <c r="M7" s="34" t="s">
        <v>42</v>
      </c>
      <c r="N7" s="50"/>
      <c r="O7" s="33" t="s">
        <v>42</v>
      </c>
      <c r="P7" s="31">
        <v>2.2000000000000002</v>
      </c>
      <c r="Q7" s="34" t="s">
        <v>42</v>
      </c>
      <c r="R7" s="46"/>
    </row>
    <row r="8" spans="2:18" x14ac:dyDescent="0.2">
      <c r="F8" s="21">
        <v>4</v>
      </c>
      <c r="G8" s="22"/>
      <c r="H8" s="42"/>
      <c r="I8" s="23"/>
      <c r="J8" s="22"/>
      <c r="K8" s="40">
        <v>68</v>
      </c>
      <c r="L8" s="20">
        <f>($C$3*$C$23)/(K8/$C$25)/$C$22</f>
        <v>2.0211610804705882</v>
      </c>
      <c r="M8" s="34" t="s">
        <v>42</v>
      </c>
      <c r="N8" s="50"/>
      <c r="O8" s="33"/>
      <c r="P8" s="35"/>
      <c r="Q8" s="34"/>
      <c r="R8" s="46"/>
    </row>
    <row r="9" spans="2:18" x14ac:dyDescent="0.2">
      <c r="B9" s="10" t="s">
        <v>0</v>
      </c>
      <c r="C9" s="10"/>
      <c r="D9" s="12"/>
      <c r="F9" s="21">
        <v>5</v>
      </c>
      <c r="G9" s="22"/>
      <c r="H9" s="42"/>
      <c r="I9" s="23"/>
      <c r="J9" s="22"/>
      <c r="K9" s="40"/>
      <c r="L9" s="22"/>
      <c r="M9" s="22"/>
      <c r="N9" s="50"/>
      <c r="O9" s="33"/>
      <c r="P9" s="35"/>
      <c r="Q9" s="34"/>
      <c r="R9" s="46"/>
    </row>
    <row r="10" spans="2:18" x14ac:dyDescent="0.2">
      <c r="B10" s="4" t="s">
        <v>9</v>
      </c>
      <c r="C10" s="4">
        <v>8</v>
      </c>
      <c r="D10" s="4" t="s">
        <v>26</v>
      </c>
      <c r="F10" s="21">
        <v>6</v>
      </c>
      <c r="G10" s="22"/>
      <c r="H10" s="42"/>
      <c r="I10" s="23"/>
      <c r="J10" s="22"/>
      <c r="K10" s="40"/>
      <c r="L10" s="22"/>
      <c r="M10" s="22"/>
      <c r="N10" s="50"/>
      <c r="O10" s="33"/>
      <c r="P10" s="35"/>
      <c r="Q10" s="34"/>
      <c r="R10" s="46"/>
    </row>
    <row r="11" spans="2:18" x14ac:dyDescent="0.2">
      <c r="B11" s="4" t="s">
        <v>10</v>
      </c>
      <c r="C11" s="4">
        <v>320</v>
      </c>
      <c r="D11" s="4" t="s">
        <v>11</v>
      </c>
      <c r="F11" s="21">
        <v>7</v>
      </c>
      <c r="G11" s="22"/>
      <c r="H11" s="42"/>
      <c r="I11" s="23"/>
      <c r="J11" s="22"/>
      <c r="K11" s="40"/>
      <c r="L11" s="22"/>
      <c r="M11" s="22"/>
      <c r="N11" s="50"/>
      <c r="O11" s="33"/>
      <c r="P11" s="35"/>
      <c r="Q11" s="34"/>
      <c r="R11" s="46"/>
    </row>
    <row r="12" spans="2:18" x14ac:dyDescent="0.2">
      <c r="F12" s="21">
        <v>8</v>
      </c>
      <c r="G12" s="22"/>
      <c r="H12" s="42"/>
      <c r="I12" s="23"/>
      <c r="J12" s="22"/>
      <c r="K12" s="40"/>
      <c r="L12" s="22"/>
      <c r="M12" s="22"/>
      <c r="N12" s="50"/>
      <c r="O12" s="33"/>
      <c r="P12" s="35"/>
      <c r="Q12" s="34"/>
      <c r="R12" s="46"/>
    </row>
    <row r="13" spans="2:18" x14ac:dyDescent="0.2">
      <c r="F13" s="21">
        <v>9</v>
      </c>
      <c r="G13" s="22"/>
      <c r="H13" s="42"/>
      <c r="I13" s="23"/>
      <c r="J13" s="22"/>
      <c r="K13" s="40"/>
      <c r="L13" s="22"/>
      <c r="M13" s="22"/>
      <c r="N13" s="50"/>
      <c r="O13" s="33"/>
      <c r="P13" s="35"/>
      <c r="Q13" s="34"/>
      <c r="R13" s="46"/>
    </row>
    <row r="14" spans="2:18" x14ac:dyDescent="0.2">
      <c r="B14" s="10" t="s">
        <v>21</v>
      </c>
      <c r="C14" s="12"/>
      <c r="D14" s="12"/>
      <c r="F14" s="21">
        <v>10</v>
      </c>
      <c r="G14" s="22"/>
      <c r="H14" s="42"/>
      <c r="I14" s="23"/>
      <c r="J14" s="22"/>
      <c r="K14" s="40"/>
      <c r="L14" s="22"/>
      <c r="M14" s="22"/>
      <c r="N14" s="50"/>
      <c r="O14" s="33"/>
      <c r="P14" s="35"/>
      <c r="Q14" s="34"/>
      <c r="R14" s="46"/>
    </row>
    <row r="15" spans="2:18" x14ac:dyDescent="0.2">
      <c r="B15" s="4" t="s">
        <v>17</v>
      </c>
      <c r="C15" s="8">
        <f>C3/C10</f>
        <v>17.179869184000001</v>
      </c>
      <c r="D15" s="4" t="s">
        <v>20</v>
      </c>
      <c r="F15" s="21">
        <v>11</v>
      </c>
      <c r="G15" s="22"/>
      <c r="H15" s="42"/>
      <c r="I15" s="23"/>
      <c r="J15" s="22"/>
      <c r="K15" s="40"/>
      <c r="L15" s="22"/>
      <c r="M15" s="22"/>
      <c r="N15" s="50"/>
      <c r="O15" s="33"/>
      <c r="P15" s="35"/>
      <c r="Q15" s="34"/>
      <c r="R15" s="46"/>
    </row>
    <row r="16" spans="2:18" x14ac:dyDescent="0.2">
      <c r="B16" s="4" t="s">
        <v>18</v>
      </c>
      <c r="C16" s="8">
        <f>C6/C11</f>
        <v>0.62914559999999997</v>
      </c>
      <c r="D16" s="4" t="s">
        <v>20</v>
      </c>
      <c r="F16" s="24">
        <v>12</v>
      </c>
      <c r="G16" s="25"/>
      <c r="H16" s="43"/>
      <c r="I16" s="26"/>
      <c r="J16" s="25"/>
      <c r="K16" s="44"/>
      <c r="N16" s="46"/>
      <c r="O16" s="51"/>
      <c r="R16" s="46"/>
    </row>
    <row r="17" spans="2:18" x14ac:dyDescent="0.2">
      <c r="C17" s="7"/>
      <c r="H17" s="9"/>
      <c r="I17" s="9"/>
    </row>
    <row r="18" spans="2:18" x14ac:dyDescent="0.2">
      <c r="C18" s="4"/>
      <c r="H18" s="9"/>
      <c r="I18" s="9"/>
    </row>
    <row r="19" spans="2:18" x14ac:dyDescent="0.2">
      <c r="B19" s="13" t="s">
        <v>3</v>
      </c>
      <c r="C19" s="14"/>
      <c r="F19" s="15" t="s">
        <v>43</v>
      </c>
      <c r="G19" s="10"/>
      <c r="H19" s="39" t="s">
        <v>44</v>
      </c>
      <c r="I19" s="10"/>
      <c r="J19" s="10"/>
      <c r="K19" s="10" t="s">
        <v>41</v>
      </c>
      <c r="L19" s="10"/>
      <c r="M19" s="10"/>
      <c r="N19" s="46"/>
      <c r="O19" s="10" t="s">
        <v>41</v>
      </c>
      <c r="P19" s="10"/>
      <c r="Q19" s="10"/>
      <c r="R19" s="46"/>
    </row>
    <row r="20" spans="2:18" x14ac:dyDescent="0.2">
      <c r="B20" s="1" t="s">
        <v>2</v>
      </c>
      <c r="C20" s="2">
        <v>4096</v>
      </c>
      <c r="F20" s="52" t="s">
        <v>23</v>
      </c>
      <c r="G20" s="52" t="s">
        <v>22</v>
      </c>
      <c r="H20" s="27" t="s">
        <v>38</v>
      </c>
      <c r="I20" s="16" t="s">
        <v>30</v>
      </c>
      <c r="J20" s="16" t="s">
        <v>39</v>
      </c>
      <c r="K20" s="27" t="s">
        <v>38</v>
      </c>
      <c r="L20" s="16" t="s">
        <v>30</v>
      </c>
      <c r="M20" s="16" t="s">
        <v>39</v>
      </c>
      <c r="N20" s="46"/>
      <c r="O20" s="27" t="s">
        <v>38</v>
      </c>
      <c r="P20" s="16" t="s">
        <v>30</v>
      </c>
      <c r="Q20" s="16" t="s">
        <v>39</v>
      </c>
      <c r="R20" s="46"/>
    </row>
    <row r="21" spans="2:18" x14ac:dyDescent="0.2">
      <c r="B21" s="1" t="s">
        <v>6</v>
      </c>
      <c r="C21" s="2">
        <v>4</v>
      </c>
      <c r="F21" s="52"/>
      <c r="G21" s="52"/>
      <c r="H21" s="28" t="s">
        <v>27</v>
      </c>
      <c r="I21" s="17" t="s">
        <v>28</v>
      </c>
      <c r="J21" s="17" t="s">
        <v>29</v>
      </c>
      <c r="K21" s="28" t="s">
        <v>27</v>
      </c>
      <c r="L21" s="17" t="s">
        <v>28</v>
      </c>
      <c r="M21" s="17" t="s">
        <v>29</v>
      </c>
      <c r="N21" s="46"/>
      <c r="O21" s="28" t="s">
        <v>27</v>
      </c>
      <c r="P21" s="17" t="s">
        <v>28</v>
      </c>
      <c r="Q21" s="17" t="s">
        <v>29</v>
      </c>
      <c r="R21" s="46"/>
    </row>
    <row r="22" spans="2:18" x14ac:dyDescent="0.2">
      <c r="B22" s="1" t="s">
        <v>8</v>
      </c>
      <c r="C22" s="2">
        <f>1000000000000</f>
        <v>1000000000000</v>
      </c>
      <c r="F22" s="18">
        <v>1</v>
      </c>
      <c r="G22" s="19" t="s">
        <v>24</v>
      </c>
      <c r="H22" s="30" t="s">
        <v>40</v>
      </c>
      <c r="I22" s="31" t="s">
        <v>40</v>
      </c>
      <c r="J22" s="32" t="s">
        <v>40</v>
      </c>
      <c r="K22" s="30" t="s">
        <v>40</v>
      </c>
      <c r="L22" s="31" t="s">
        <v>40</v>
      </c>
      <c r="M22" s="32" t="s">
        <v>40</v>
      </c>
      <c r="N22" s="46"/>
      <c r="O22" s="30" t="s">
        <v>40</v>
      </c>
      <c r="P22" s="31" t="s">
        <v>40</v>
      </c>
      <c r="Q22" s="32" t="s">
        <v>40</v>
      </c>
      <c r="R22" s="46"/>
    </row>
    <row r="23" spans="2:18" x14ac:dyDescent="0.2">
      <c r="B23" s="1" t="s">
        <v>4</v>
      </c>
      <c r="C23" s="2">
        <f>1000000000</f>
        <v>1000000000</v>
      </c>
      <c r="F23" s="21">
        <v>2</v>
      </c>
      <c r="G23" s="22" t="s">
        <v>32</v>
      </c>
      <c r="H23" s="45">
        <f t="shared" ref="H23:J24" si="0">H6/H5-1</f>
        <v>-0.55144694533762051</v>
      </c>
      <c r="I23" s="36">
        <f t="shared" si="0"/>
        <v>1.2293906810035842</v>
      </c>
      <c r="J23" s="36">
        <f t="shared" si="0"/>
        <v>-0.74809071974080077</v>
      </c>
      <c r="K23" s="45">
        <f t="shared" ref="K23:L23" si="1">K6/K5-1</f>
        <v>-0.901173285198556</v>
      </c>
      <c r="L23" s="36">
        <f t="shared" si="1"/>
        <v>9.1187214611872154</v>
      </c>
      <c r="M23" s="36" t="s">
        <v>42</v>
      </c>
      <c r="N23" s="46"/>
      <c r="O23" s="45" t="s">
        <v>42</v>
      </c>
      <c r="P23" s="36">
        <f t="shared" ref="P23" si="2">P6/P5-1</f>
        <v>5.666666666666667</v>
      </c>
      <c r="Q23" s="36" t="s">
        <v>42</v>
      </c>
      <c r="R23" s="46"/>
    </row>
    <row r="24" spans="2:18" x14ac:dyDescent="0.2">
      <c r="B24" s="1" t="s">
        <v>5</v>
      </c>
      <c r="C24" s="2">
        <v>1000000</v>
      </c>
      <c r="F24" s="21">
        <v>3</v>
      </c>
      <c r="G24" s="22" t="s">
        <v>37</v>
      </c>
      <c r="H24" s="45">
        <f t="shared" si="0"/>
        <v>1.0304659498207887</v>
      </c>
      <c r="I24" s="36">
        <f t="shared" si="0"/>
        <v>-0.50750220653133271</v>
      </c>
      <c r="J24" s="36">
        <f t="shared" si="0"/>
        <v>-0.75333027101515848</v>
      </c>
      <c r="K24" s="45">
        <f t="shared" ref="K24:L25" si="3">K7/K6-1</f>
        <v>-0.34703196347031962</v>
      </c>
      <c r="L24" s="36">
        <f t="shared" si="3"/>
        <v>0.53146853146853146</v>
      </c>
      <c r="M24" s="36" t="s">
        <v>42</v>
      </c>
      <c r="N24" s="46"/>
      <c r="O24" s="45" t="s">
        <v>42</v>
      </c>
      <c r="P24" s="36">
        <f t="shared" ref="P24" si="4">P7/P6-1</f>
        <v>0.10000000000000009</v>
      </c>
      <c r="Q24" s="36" t="s">
        <v>42</v>
      </c>
      <c r="R24" s="46"/>
    </row>
    <row r="25" spans="2:18" x14ac:dyDescent="0.2">
      <c r="B25" s="1" t="s">
        <v>19</v>
      </c>
      <c r="C25" s="2">
        <v>1000</v>
      </c>
      <c r="F25" s="21">
        <v>4</v>
      </c>
      <c r="G25" s="22"/>
      <c r="H25" s="37"/>
      <c r="I25" s="38"/>
      <c r="J25" s="38"/>
      <c r="K25" s="45">
        <f t="shared" si="3"/>
        <v>-0.52447552447552448</v>
      </c>
      <c r="L25" s="36">
        <f t="shared" si="3"/>
        <v>1.1029411764705883</v>
      </c>
      <c r="M25" s="36" t="s">
        <v>42</v>
      </c>
      <c r="N25" s="46"/>
      <c r="O25" s="37"/>
      <c r="P25" s="38"/>
      <c r="Q25" s="38"/>
      <c r="R25" s="46"/>
    </row>
    <row r="26" spans="2:18" x14ac:dyDescent="0.2">
      <c r="F26" s="21">
        <v>5</v>
      </c>
      <c r="G26" s="22"/>
      <c r="H26" s="37"/>
      <c r="I26" s="38"/>
      <c r="J26" s="38"/>
      <c r="K26" s="37"/>
      <c r="L26" s="38"/>
      <c r="M26" s="38"/>
      <c r="N26" s="46"/>
      <c r="O26" s="37"/>
      <c r="P26" s="38"/>
      <c r="Q26" s="38"/>
      <c r="R26" s="46"/>
    </row>
    <row r="27" spans="2:18" x14ac:dyDescent="0.2">
      <c r="F27" s="21">
        <v>6</v>
      </c>
      <c r="G27" s="22"/>
      <c r="H27" s="37"/>
      <c r="I27" s="38"/>
      <c r="J27" s="38"/>
      <c r="K27" s="37"/>
      <c r="L27" s="38"/>
      <c r="M27" s="38"/>
      <c r="N27" s="46"/>
      <c r="O27" s="37"/>
      <c r="P27" s="38"/>
      <c r="Q27" s="38"/>
      <c r="R27" s="46"/>
    </row>
    <row r="28" spans="2:18" x14ac:dyDescent="0.2">
      <c r="B28" s="4" t="s">
        <v>31</v>
      </c>
      <c r="F28" s="21">
        <v>7</v>
      </c>
      <c r="G28" s="22"/>
      <c r="H28" s="37"/>
      <c r="I28" s="38"/>
      <c r="J28" s="38"/>
      <c r="K28" s="37"/>
      <c r="L28" s="38"/>
      <c r="M28" s="38"/>
      <c r="N28" s="46"/>
      <c r="O28" s="37"/>
      <c r="P28" s="38"/>
      <c r="Q28" s="38"/>
      <c r="R28" s="46"/>
    </row>
    <row r="29" spans="2:18" x14ac:dyDescent="0.2">
      <c r="B29" s="4" t="s">
        <v>33</v>
      </c>
      <c r="F29" s="21">
        <v>8</v>
      </c>
      <c r="G29" s="22"/>
      <c r="H29" s="37"/>
      <c r="I29" s="38"/>
      <c r="J29" s="38"/>
      <c r="K29" s="37"/>
      <c r="L29" s="38"/>
      <c r="M29" s="38"/>
      <c r="N29" s="46"/>
      <c r="O29" s="37"/>
      <c r="P29" s="38"/>
      <c r="Q29" s="38"/>
      <c r="R29" s="46"/>
    </row>
    <row r="30" spans="2:18" x14ac:dyDescent="0.2">
      <c r="B30" s="4" t="s">
        <v>34</v>
      </c>
      <c r="F30" s="21">
        <v>9</v>
      </c>
      <c r="G30" s="22"/>
      <c r="H30" s="37"/>
      <c r="I30" s="38"/>
      <c r="J30" s="38"/>
      <c r="K30" s="37"/>
      <c r="L30" s="38"/>
      <c r="M30" s="38"/>
      <c r="N30" s="46"/>
      <c r="O30" s="37"/>
      <c r="P30" s="38"/>
      <c r="Q30" s="38"/>
      <c r="R30" s="46"/>
    </row>
    <row r="31" spans="2:18" x14ac:dyDescent="0.2">
      <c r="F31" s="21">
        <v>10</v>
      </c>
      <c r="G31" s="22"/>
      <c r="H31" s="37"/>
      <c r="I31" s="38"/>
      <c r="J31" s="38"/>
      <c r="K31" s="37"/>
      <c r="L31" s="38"/>
      <c r="M31" s="38"/>
      <c r="N31" s="46"/>
      <c r="O31" s="37"/>
      <c r="P31" s="38"/>
      <c r="Q31" s="38"/>
      <c r="R31" s="46"/>
    </row>
    <row r="32" spans="2:18" x14ac:dyDescent="0.2">
      <c r="F32" s="21">
        <v>11</v>
      </c>
      <c r="G32" s="22"/>
      <c r="H32" s="37"/>
      <c r="I32" s="38"/>
      <c r="J32" s="38"/>
      <c r="K32" s="37"/>
      <c r="L32" s="38"/>
      <c r="M32" s="38"/>
      <c r="N32" s="46"/>
      <c r="O32" s="37"/>
      <c r="P32" s="38"/>
      <c r="Q32" s="38"/>
      <c r="R32" s="46"/>
    </row>
    <row r="33" spans="6:18" x14ac:dyDescent="0.2">
      <c r="F33" s="24">
        <v>12</v>
      </c>
      <c r="G33" s="25"/>
      <c r="H33" s="44"/>
      <c r="K33" s="44"/>
      <c r="N33" s="46"/>
      <c r="O33" s="44"/>
      <c r="R33" s="46"/>
    </row>
  </sheetData>
  <mergeCells count="4">
    <mergeCell ref="F3:F4"/>
    <mergeCell ref="G3:G4"/>
    <mergeCell ref="F20:F21"/>
    <mergeCell ref="G20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H. Adil</dc:creator>
  <cp:lastModifiedBy>Umer H. Adil</cp:lastModifiedBy>
  <dcterms:created xsi:type="dcterms:W3CDTF">2024-05-02T10:41:23Z</dcterms:created>
  <dcterms:modified xsi:type="dcterms:W3CDTF">2024-05-05T13:32:49Z</dcterms:modified>
</cp:coreProperties>
</file>