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1ng/Projects/"/>
    </mc:Choice>
  </mc:AlternateContent>
  <xr:revisionPtr revIDLastSave="0" documentId="8_{D67F2ED0-C49A-D847-8BB2-C0D828421353}" xr6:coauthVersionLast="36" xr6:coauthVersionMax="36" xr10:uidLastSave="{00000000-0000-0000-0000-000000000000}"/>
  <bookViews>
    <workbookView xWindow="0" yWindow="460" windowWidth="28800" windowHeight="16460" xr2:uid="{00000000-000D-0000-FFFF-FFFF00000000}"/>
  </bookViews>
  <sheets>
    <sheet name="Point Sheet" sheetId="1" r:id="rId1"/>
    <sheet name="Hidden Point Sheet" sheetId="2" r:id="rId2"/>
    <sheet name="Master Calculations" sheetId="3" r:id="rId3"/>
    <sheet name="Master Truth" sheetId="4" r:id="rId4"/>
    <sheet name="Meeting 1" sheetId="5" r:id="rId5"/>
    <sheet name="Meeting 2" sheetId="6" r:id="rId6"/>
    <sheet name="Meeting 3" sheetId="7" r:id="rId7"/>
    <sheet name="Meeting 4" sheetId="8" r:id="rId8"/>
    <sheet name="Ski Trip" sheetId="9" r:id="rId9"/>
    <sheet name="Data 1" sheetId="10" r:id="rId10"/>
    <sheet name="Data 2" sheetId="11" r:id="rId11"/>
    <sheet name="Data 3" sheetId="12" r:id="rId12"/>
    <sheet name="Data 4" sheetId="13" r:id="rId13"/>
    <sheet name="Ski Trip Data" sheetId="14" r:id="rId14"/>
    <sheet name="Scoring" sheetId="15" r:id="rId15"/>
    <sheet name="Secret Scoring" sheetId="16" r:id="rId16"/>
    <sheet name="Draft Secrets" sheetId="17" r:id="rId17"/>
    <sheet name="Copy of Master Truth" sheetId="18" r:id="rId18"/>
  </sheets>
  <calcPr calcId="162913"/>
  <fileRecoveryPr repairLoad="1"/>
</workbook>
</file>

<file path=xl/calcChain.xml><?xml version="1.0" encoding="utf-8"?>
<calcChain xmlns="http://schemas.openxmlformats.org/spreadsheetml/2006/main">
  <c r="G2" i="17" l="1"/>
  <c r="G3" i="17" s="1"/>
  <c r="G4" i="17" s="1"/>
  <c r="G5" i="17" s="1"/>
  <c r="G6" i="17" s="1"/>
  <c r="C2" i="17"/>
  <c r="C3" i="17" s="1"/>
  <c r="C4" i="17" s="1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G7" i="17" s="1"/>
  <c r="G8" i="17" s="1"/>
  <c r="G9" i="17" s="1"/>
  <c r="G10" i="17" s="1"/>
  <c r="G11" i="17" s="1"/>
  <c r="G12" i="17" s="1"/>
  <c r="B11" i="15"/>
  <c r="B12" i="15" s="1"/>
  <c r="B120" i="14"/>
  <c r="A120" i="14"/>
  <c r="B119" i="14"/>
  <c r="A119" i="14"/>
  <c r="B118" i="14"/>
  <c r="A118" i="14"/>
  <c r="B117" i="14"/>
  <c r="A117" i="14"/>
  <c r="B116" i="14"/>
  <c r="A116" i="14"/>
  <c r="B115" i="14"/>
  <c r="A115" i="14"/>
  <c r="B114" i="14"/>
  <c r="A114" i="14"/>
  <c r="B113" i="14"/>
  <c r="A113" i="14"/>
  <c r="B112" i="14"/>
  <c r="A112" i="14"/>
  <c r="B111" i="14"/>
  <c r="A111" i="14"/>
  <c r="B110" i="14"/>
  <c r="A110" i="14"/>
  <c r="B109" i="14"/>
  <c r="A109" i="14"/>
  <c r="B108" i="14"/>
  <c r="A108" i="14"/>
  <c r="B107" i="14"/>
  <c r="A107" i="14"/>
  <c r="B106" i="14"/>
  <c r="A106" i="14"/>
  <c r="B105" i="14"/>
  <c r="A105" i="14"/>
  <c r="B104" i="14"/>
  <c r="A104" i="14"/>
  <c r="B103" i="14"/>
  <c r="A103" i="14"/>
  <c r="B102" i="14"/>
  <c r="A102" i="14"/>
  <c r="B101" i="14"/>
  <c r="A101" i="14"/>
  <c r="B100" i="14"/>
  <c r="A100" i="14"/>
  <c r="B99" i="14"/>
  <c r="A99" i="14"/>
  <c r="B98" i="14"/>
  <c r="A98" i="14"/>
  <c r="B97" i="14"/>
  <c r="A97" i="14"/>
  <c r="B96" i="14"/>
  <c r="A96" i="14"/>
  <c r="B95" i="14"/>
  <c r="A95" i="14"/>
  <c r="B94" i="14"/>
  <c r="A94" i="14"/>
  <c r="B93" i="14"/>
  <c r="A93" i="14"/>
  <c r="B92" i="14"/>
  <c r="A92" i="14"/>
  <c r="B91" i="14"/>
  <c r="A91" i="14"/>
  <c r="B90" i="14"/>
  <c r="A90" i="14"/>
  <c r="B89" i="14"/>
  <c r="A89" i="14"/>
  <c r="B88" i="14"/>
  <c r="A88" i="14"/>
  <c r="B87" i="14"/>
  <c r="A87" i="14"/>
  <c r="B86" i="14"/>
  <c r="A86" i="14"/>
  <c r="B85" i="14"/>
  <c r="A85" i="14"/>
  <c r="B84" i="14"/>
  <c r="A84" i="14"/>
  <c r="B83" i="14"/>
  <c r="A83" i="14"/>
  <c r="B82" i="14"/>
  <c r="A82" i="14"/>
  <c r="B81" i="14"/>
  <c r="A81" i="14"/>
  <c r="B80" i="14"/>
  <c r="A80" i="14"/>
  <c r="B79" i="14"/>
  <c r="A79" i="14"/>
  <c r="B78" i="14"/>
  <c r="A78" i="14"/>
  <c r="B77" i="14"/>
  <c r="A77" i="14"/>
  <c r="B76" i="14"/>
  <c r="A76" i="14"/>
  <c r="B75" i="14"/>
  <c r="A75" i="14"/>
  <c r="B74" i="14"/>
  <c r="A74" i="14"/>
  <c r="B73" i="14"/>
  <c r="A73" i="14"/>
  <c r="B72" i="14"/>
  <c r="A72" i="14"/>
  <c r="B71" i="14"/>
  <c r="A71" i="14"/>
  <c r="B70" i="14"/>
  <c r="A70" i="14"/>
  <c r="B69" i="14"/>
  <c r="A69" i="14"/>
  <c r="B68" i="14"/>
  <c r="A68" i="14"/>
  <c r="B67" i="14"/>
  <c r="A67" i="14"/>
  <c r="B66" i="14"/>
  <c r="A66" i="14"/>
  <c r="B65" i="14"/>
  <c r="A65" i="14"/>
  <c r="B64" i="14"/>
  <c r="A64" i="14"/>
  <c r="B63" i="14"/>
  <c r="A63" i="14"/>
  <c r="B62" i="14"/>
  <c r="A62" i="14"/>
  <c r="B61" i="14"/>
  <c r="A61" i="14"/>
  <c r="B60" i="14"/>
  <c r="A60" i="1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E23" i="13"/>
  <c r="D23" i="13"/>
  <c r="C23" i="13"/>
  <c r="B23" i="13"/>
  <c r="A23" i="13"/>
  <c r="E22" i="13"/>
  <c r="D22" i="13"/>
  <c r="C22" i="13"/>
  <c r="B22" i="13"/>
  <c r="A22" i="13"/>
  <c r="E21" i="13"/>
  <c r="D21" i="13"/>
  <c r="C21" i="13"/>
  <c r="B21" i="13"/>
  <c r="A21" i="13"/>
  <c r="E20" i="13"/>
  <c r="D20" i="13"/>
  <c r="B20" i="8" s="1"/>
  <c r="C20" i="13"/>
  <c r="B20" i="13"/>
  <c r="A20" i="13"/>
  <c r="E19" i="13"/>
  <c r="D19" i="13"/>
  <c r="B19" i="8" s="1"/>
  <c r="C19" i="13"/>
  <c r="B19" i="13"/>
  <c r="A19" i="13"/>
  <c r="E18" i="13"/>
  <c r="D18" i="13"/>
  <c r="C18" i="13"/>
  <c r="B18" i="13"/>
  <c r="A18" i="13"/>
  <c r="E17" i="13"/>
  <c r="D17" i="13"/>
  <c r="C17" i="13"/>
  <c r="B17" i="13"/>
  <c r="A17" i="13"/>
  <c r="E16" i="13"/>
  <c r="D16" i="13"/>
  <c r="B16" i="8" s="1"/>
  <c r="C16" i="13"/>
  <c r="B16" i="13"/>
  <c r="A16" i="13"/>
  <c r="E15" i="13"/>
  <c r="D15" i="13"/>
  <c r="B15" i="8" s="1"/>
  <c r="C15" i="13"/>
  <c r="B15" i="13"/>
  <c r="A15" i="13"/>
  <c r="E14" i="13"/>
  <c r="D14" i="13"/>
  <c r="C14" i="13"/>
  <c r="B14" i="13"/>
  <c r="A14" i="13"/>
  <c r="E13" i="13"/>
  <c r="D13" i="13"/>
  <c r="C13" i="13"/>
  <c r="B13" i="13"/>
  <c r="A13" i="13"/>
  <c r="E12" i="13"/>
  <c r="D12" i="13"/>
  <c r="B12" i="8" s="1"/>
  <c r="C12" i="13"/>
  <c r="B12" i="13"/>
  <c r="A12" i="13"/>
  <c r="E11" i="13"/>
  <c r="D11" i="13"/>
  <c r="B11" i="8" s="1"/>
  <c r="C11" i="13"/>
  <c r="B11" i="13"/>
  <c r="A11" i="13"/>
  <c r="E10" i="13"/>
  <c r="D10" i="13"/>
  <c r="C10" i="13"/>
  <c r="B10" i="13"/>
  <c r="A10" i="13"/>
  <c r="E9" i="13"/>
  <c r="D9" i="13"/>
  <c r="C9" i="13"/>
  <c r="B9" i="13"/>
  <c r="A9" i="13"/>
  <c r="E8" i="13"/>
  <c r="D8" i="13"/>
  <c r="B8" i="8" s="1"/>
  <c r="C8" i="13"/>
  <c r="B8" i="13"/>
  <c r="A8" i="13"/>
  <c r="E7" i="13"/>
  <c r="D7" i="13"/>
  <c r="B7" i="8" s="1"/>
  <c r="C7" i="13"/>
  <c r="B7" i="13"/>
  <c r="A7" i="13"/>
  <c r="E6" i="13"/>
  <c r="D6" i="13"/>
  <c r="C6" i="13"/>
  <c r="B6" i="13"/>
  <c r="A6" i="13"/>
  <c r="E5" i="13"/>
  <c r="D5" i="13"/>
  <c r="C5" i="13"/>
  <c r="B5" i="13"/>
  <c r="A5" i="13"/>
  <c r="E4" i="13"/>
  <c r="D4" i="13"/>
  <c r="B4" i="8" s="1"/>
  <c r="C4" i="13"/>
  <c r="B4" i="13"/>
  <c r="A4" i="13"/>
  <c r="E3" i="13"/>
  <c r="D3" i="13"/>
  <c r="B3" i="8" s="1"/>
  <c r="C3" i="13"/>
  <c r="B3" i="13"/>
  <c r="A3" i="13"/>
  <c r="E2" i="13"/>
  <c r="D2" i="13"/>
  <c r="C2" i="13"/>
  <c r="B2" i="13"/>
  <c r="A2" i="8" s="1"/>
  <c r="A2" i="13"/>
  <c r="E1" i="13"/>
  <c r="D1" i="13"/>
  <c r="C1" i="13"/>
  <c r="B1" i="13"/>
  <c r="A1" i="13"/>
  <c r="C1001" i="10"/>
  <c r="B1001" i="10"/>
  <c r="A1001" i="10"/>
  <c r="C1000" i="10"/>
  <c r="B1000" i="10"/>
  <c r="A1000" i="10"/>
  <c r="C999" i="10"/>
  <c r="B999" i="10"/>
  <c r="A999" i="10"/>
  <c r="C998" i="10"/>
  <c r="B998" i="10"/>
  <c r="A998" i="10"/>
  <c r="C997" i="10"/>
  <c r="B997" i="10"/>
  <c r="A997" i="10"/>
  <c r="C996" i="10"/>
  <c r="B996" i="10"/>
  <c r="A996" i="10"/>
  <c r="C995" i="10"/>
  <c r="B995" i="10"/>
  <c r="A995" i="10"/>
  <c r="C994" i="10"/>
  <c r="B994" i="10"/>
  <c r="A994" i="10"/>
  <c r="C993" i="10"/>
  <c r="B993" i="10"/>
  <c r="A993" i="10"/>
  <c r="C992" i="10"/>
  <c r="B992" i="10"/>
  <c r="A992" i="10"/>
  <c r="C991" i="10"/>
  <c r="B991" i="10"/>
  <c r="A991" i="10"/>
  <c r="C990" i="10"/>
  <c r="B990" i="10"/>
  <c r="A990" i="10"/>
  <c r="C989" i="10"/>
  <c r="B989" i="10"/>
  <c r="A989" i="10"/>
  <c r="C988" i="10"/>
  <c r="B988" i="10"/>
  <c r="A988" i="10"/>
  <c r="C987" i="10"/>
  <c r="B987" i="10"/>
  <c r="A987" i="10"/>
  <c r="C986" i="10"/>
  <c r="B986" i="10"/>
  <c r="A986" i="10"/>
  <c r="C985" i="10"/>
  <c r="B985" i="10"/>
  <c r="A985" i="10"/>
  <c r="C984" i="10"/>
  <c r="B984" i="10"/>
  <c r="A984" i="10"/>
  <c r="C983" i="10"/>
  <c r="B983" i="10"/>
  <c r="A983" i="10"/>
  <c r="C982" i="10"/>
  <c r="B982" i="10"/>
  <c r="A982" i="10"/>
  <c r="C981" i="10"/>
  <c r="B981" i="10"/>
  <c r="A981" i="10"/>
  <c r="C980" i="10"/>
  <c r="B980" i="10"/>
  <c r="A980" i="10"/>
  <c r="C979" i="10"/>
  <c r="B979" i="10"/>
  <c r="A979" i="10"/>
  <c r="C978" i="10"/>
  <c r="B978" i="10"/>
  <c r="A978" i="10"/>
  <c r="C977" i="10"/>
  <c r="B977" i="10"/>
  <c r="A977" i="10"/>
  <c r="C976" i="10"/>
  <c r="B976" i="10"/>
  <c r="A976" i="10"/>
  <c r="C975" i="10"/>
  <c r="B975" i="10"/>
  <c r="A975" i="10"/>
  <c r="C974" i="10"/>
  <c r="B974" i="10"/>
  <c r="A974" i="10"/>
  <c r="C973" i="10"/>
  <c r="B973" i="10"/>
  <c r="A973" i="10"/>
  <c r="C972" i="10"/>
  <c r="B972" i="10"/>
  <c r="A972" i="10"/>
  <c r="C971" i="10"/>
  <c r="B971" i="10"/>
  <c r="A971" i="10"/>
  <c r="C970" i="10"/>
  <c r="B970" i="10"/>
  <c r="A970" i="10"/>
  <c r="C969" i="10"/>
  <c r="B969" i="10"/>
  <c r="A969" i="10"/>
  <c r="C968" i="10"/>
  <c r="B968" i="10"/>
  <c r="A968" i="10"/>
  <c r="C967" i="10"/>
  <c r="B967" i="10"/>
  <c r="A967" i="10"/>
  <c r="C966" i="10"/>
  <c r="B966" i="10"/>
  <c r="A966" i="10"/>
  <c r="C965" i="10"/>
  <c r="B965" i="10"/>
  <c r="A965" i="10"/>
  <c r="C964" i="10"/>
  <c r="B964" i="10"/>
  <c r="A964" i="10"/>
  <c r="C963" i="10"/>
  <c r="B963" i="10"/>
  <c r="A963" i="10"/>
  <c r="C962" i="10"/>
  <c r="B962" i="10"/>
  <c r="A962" i="10"/>
  <c r="C961" i="10"/>
  <c r="B961" i="10"/>
  <c r="A961" i="10"/>
  <c r="C960" i="10"/>
  <c r="B960" i="10"/>
  <c r="A960" i="10"/>
  <c r="C959" i="10"/>
  <c r="B959" i="10"/>
  <c r="A959" i="10"/>
  <c r="C958" i="10"/>
  <c r="B958" i="10"/>
  <c r="A958" i="10"/>
  <c r="C957" i="10"/>
  <c r="B957" i="10"/>
  <c r="A957" i="10"/>
  <c r="C956" i="10"/>
  <c r="B956" i="10"/>
  <c r="A956" i="10"/>
  <c r="C955" i="10"/>
  <c r="B955" i="10"/>
  <c r="A955" i="10"/>
  <c r="C954" i="10"/>
  <c r="B954" i="10"/>
  <c r="A954" i="10"/>
  <c r="C953" i="10"/>
  <c r="B953" i="10"/>
  <c r="A953" i="10"/>
  <c r="C952" i="10"/>
  <c r="B952" i="10"/>
  <c r="A952" i="10"/>
  <c r="C951" i="10"/>
  <c r="B951" i="10"/>
  <c r="A951" i="10"/>
  <c r="C950" i="10"/>
  <c r="B950" i="10"/>
  <c r="A950" i="10"/>
  <c r="C949" i="10"/>
  <c r="B949" i="10"/>
  <c r="A949" i="10"/>
  <c r="C948" i="10"/>
  <c r="B948" i="10"/>
  <c r="A948" i="10"/>
  <c r="C947" i="10"/>
  <c r="B947" i="10"/>
  <c r="A947" i="10"/>
  <c r="C946" i="10"/>
  <c r="B946" i="10"/>
  <c r="A946" i="10"/>
  <c r="C945" i="10"/>
  <c r="B945" i="10"/>
  <c r="A945" i="10"/>
  <c r="C944" i="10"/>
  <c r="B944" i="10"/>
  <c r="A944" i="10"/>
  <c r="C943" i="10"/>
  <c r="B943" i="10"/>
  <c r="A943" i="10"/>
  <c r="C942" i="10"/>
  <c r="B942" i="10"/>
  <c r="A942" i="10"/>
  <c r="C941" i="10"/>
  <c r="B941" i="10"/>
  <c r="A941" i="10"/>
  <c r="C940" i="10"/>
  <c r="B940" i="10"/>
  <c r="A940" i="10"/>
  <c r="C939" i="10"/>
  <c r="B939" i="10"/>
  <c r="A939" i="10"/>
  <c r="C938" i="10"/>
  <c r="B938" i="10"/>
  <c r="A938" i="10"/>
  <c r="C937" i="10"/>
  <c r="B937" i="10"/>
  <c r="A937" i="10"/>
  <c r="C936" i="10"/>
  <c r="B936" i="10"/>
  <c r="A936" i="10"/>
  <c r="C935" i="10"/>
  <c r="B935" i="10"/>
  <c r="A935" i="10"/>
  <c r="C934" i="10"/>
  <c r="B934" i="10"/>
  <c r="A934" i="10"/>
  <c r="C933" i="10"/>
  <c r="B933" i="10"/>
  <c r="A933" i="10"/>
  <c r="C932" i="10"/>
  <c r="B932" i="10"/>
  <c r="A932" i="10"/>
  <c r="C931" i="10"/>
  <c r="B931" i="10"/>
  <c r="A931" i="10"/>
  <c r="C930" i="10"/>
  <c r="B930" i="10"/>
  <c r="A930" i="10"/>
  <c r="C929" i="10"/>
  <c r="B929" i="10"/>
  <c r="A929" i="10"/>
  <c r="C928" i="10"/>
  <c r="B928" i="10"/>
  <c r="A928" i="10"/>
  <c r="C927" i="10"/>
  <c r="B927" i="10"/>
  <c r="A927" i="10"/>
  <c r="C926" i="10"/>
  <c r="B926" i="10"/>
  <c r="A926" i="10"/>
  <c r="C925" i="10"/>
  <c r="B925" i="10"/>
  <c r="A925" i="10"/>
  <c r="C924" i="10"/>
  <c r="B924" i="10"/>
  <c r="A924" i="10"/>
  <c r="C923" i="10"/>
  <c r="B923" i="10"/>
  <c r="A923" i="10"/>
  <c r="C922" i="10"/>
  <c r="B922" i="10"/>
  <c r="A922" i="10"/>
  <c r="C921" i="10"/>
  <c r="B921" i="10"/>
  <c r="A921" i="10"/>
  <c r="C920" i="10"/>
  <c r="B920" i="10"/>
  <c r="A920" i="10"/>
  <c r="C919" i="10"/>
  <c r="B919" i="10"/>
  <c r="A919" i="10"/>
  <c r="C918" i="10"/>
  <c r="B918" i="10"/>
  <c r="A918" i="10"/>
  <c r="C917" i="10"/>
  <c r="B917" i="10"/>
  <c r="A917" i="10"/>
  <c r="C916" i="10"/>
  <c r="B916" i="10"/>
  <c r="A916" i="10"/>
  <c r="C915" i="10"/>
  <c r="B915" i="10"/>
  <c r="A915" i="10"/>
  <c r="C914" i="10"/>
  <c r="B914" i="10"/>
  <c r="A914" i="10"/>
  <c r="C913" i="10"/>
  <c r="B913" i="10"/>
  <c r="A913" i="10"/>
  <c r="C912" i="10"/>
  <c r="B912" i="10"/>
  <c r="A912" i="10"/>
  <c r="C911" i="10"/>
  <c r="B911" i="10"/>
  <c r="A911" i="10"/>
  <c r="C910" i="10"/>
  <c r="B910" i="10"/>
  <c r="A910" i="10"/>
  <c r="C909" i="10"/>
  <c r="B909" i="10"/>
  <c r="A909" i="10"/>
  <c r="C908" i="10"/>
  <c r="B908" i="10"/>
  <c r="A908" i="10"/>
  <c r="C907" i="10"/>
  <c r="B907" i="10"/>
  <c r="A907" i="10"/>
  <c r="C906" i="10"/>
  <c r="B906" i="10"/>
  <c r="A906" i="10"/>
  <c r="C905" i="10"/>
  <c r="B905" i="10"/>
  <c r="A905" i="10"/>
  <c r="C904" i="10"/>
  <c r="B904" i="10"/>
  <c r="A904" i="10"/>
  <c r="C903" i="10"/>
  <c r="B903" i="10"/>
  <c r="A903" i="10"/>
  <c r="C902" i="10"/>
  <c r="B902" i="10"/>
  <c r="A902" i="10"/>
  <c r="C901" i="10"/>
  <c r="B901" i="10"/>
  <c r="A901" i="10"/>
  <c r="C900" i="10"/>
  <c r="B900" i="10"/>
  <c r="A900" i="10"/>
  <c r="C899" i="10"/>
  <c r="B899" i="10"/>
  <c r="A899" i="10"/>
  <c r="C898" i="10"/>
  <c r="B898" i="10"/>
  <c r="A898" i="10"/>
  <c r="C897" i="10"/>
  <c r="B897" i="10"/>
  <c r="A897" i="10"/>
  <c r="C896" i="10"/>
  <c r="B896" i="10"/>
  <c r="A896" i="10"/>
  <c r="C895" i="10"/>
  <c r="B895" i="10"/>
  <c r="A895" i="10"/>
  <c r="C894" i="10"/>
  <c r="B894" i="10"/>
  <c r="A894" i="10"/>
  <c r="C893" i="10"/>
  <c r="B893" i="10"/>
  <c r="A893" i="10"/>
  <c r="C892" i="10"/>
  <c r="B892" i="10"/>
  <c r="A892" i="10"/>
  <c r="C891" i="10"/>
  <c r="B891" i="10"/>
  <c r="A891" i="10"/>
  <c r="C890" i="10"/>
  <c r="B890" i="10"/>
  <c r="A890" i="10"/>
  <c r="C889" i="10"/>
  <c r="B889" i="10"/>
  <c r="A889" i="10"/>
  <c r="C888" i="10"/>
  <c r="B888" i="10"/>
  <c r="A888" i="10"/>
  <c r="C887" i="10"/>
  <c r="B887" i="10"/>
  <c r="A887" i="10"/>
  <c r="C886" i="10"/>
  <c r="B886" i="10"/>
  <c r="A886" i="10"/>
  <c r="C885" i="10"/>
  <c r="B885" i="10"/>
  <c r="A885" i="10"/>
  <c r="C884" i="10"/>
  <c r="B884" i="10"/>
  <c r="A884" i="10"/>
  <c r="C883" i="10"/>
  <c r="B883" i="10"/>
  <c r="A883" i="10"/>
  <c r="C882" i="10"/>
  <c r="B882" i="10"/>
  <c r="A882" i="10"/>
  <c r="C881" i="10"/>
  <c r="B881" i="10"/>
  <c r="A881" i="10"/>
  <c r="C880" i="10"/>
  <c r="B880" i="10"/>
  <c r="A880" i="10"/>
  <c r="C879" i="10"/>
  <c r="B879" i="10"/>
  <c r="A879" i="10"/>
  <c r="C878" i="10"/>
  <c r="B878" i="10"/>
  <c r="A878" i="10"/>
  <c r="C877" i="10"/>
  <c r="B877" i="10"/>
  <c r="A877" i="10"/>
  <c r="C876" i="10"/>
  <c r="B876" i="10"/>
  <c r="A876" i="10"/>
  <c r="C875" i="10"/>
  <c r="B875" i="10"/>
  <c r="A875" i="10"/>
  <c r="C874" i="10"/>
  <c r="B874" i="10"/>
  <c r="A874" i="10"/>
  <c r="C873" i="10"/>
  <c r="B873" i="10"/>
  <c r="A873" i="10"/>
  <c r="C872" i="10"/>
  <c r="B872" i="10"/>
  <c r="A872" i="10"/>
  <c r="C871" i="10"/>
  <c r="B871" i="10"/>
  <c r="A871" i="10"/>
  <c r="C870" i="10"/>
  <c r="B870" i="10"/>
  <c r="A870" i="10"/>
  <c r="C869" i="10"/>
  <c r="B869" i="10"/>
  <c r="A869" i="10"/>
  <c r="C868" i="10"/>
  <c r="B868" i="10"/>
  <c r="A868" i="10"/>
  <c r="C867" i="10"/>
  <c r="B867" i="10"/>
  <c r="A867" i="10"/>
  <c r="C866" i="10"/>
  <c r="B866" i="10"/>
  <c r="A866" i="10"/>
  <c r="C865" i="10"/>
  <c r="B865" i="10"/>
  <c r="A865" i="10"/>
  <c r="C864" i="10"/>
  <c r="B864" i="10"/>
  <c r="A864" i="10"/>
  <c r="C863" i="10"/>
  <c r="B863" i="10"/>
  <c r="A863" i="10"/>
  <c r="C862" i="10"/>
  <c r="B862" i="10"/>
  <c r="A862" i="10"/>
  <c r="C861" i="10"/>
  <c r="B861" i="10"/>
  <c r="A861" i="10"/>
  <c r="C860" i="10"/>
  <c r="B860" i="10"/>
  <c r="A860" i="10"/>
  <c r="C859" i="10"/>
  <c r="B859" i="10"/>
  <c r="A859" i="10"/>
  <c r="C858" i="10"/>
  <c r="B858" i="10"/>
  <c r="A858" i="10"/>
  <c r="C857" i="10"/>
  <c r="B857" i="10"/>
  <c r="A857" i="10"/>
  <c r="C856" i="10"/>
  <c r="B856" i="10"/>
  <c r="A856" i="10"/>
  <c r="C855" i="10"/>
  <c r="B855" i="10"/>
  <c r="A855" i="10"/>
  <c r="C854" i="10"/>
  <c r="B854" i="10"/>
  <c r="A854" i="10"/>
  <c r="C853" i="10"/>
  <c r="B853" i="10"/>
  <c r="A853" i="10"/>
  <c r="C852" i="10"/>
  <c r="B852" i="10"/>
  <c r="A852" i="10"/>
  <c r="C851" i="10"/>
  <c r="B851" i="10"/>
  <c r="A851" i="10"/>
  <c r="C850" i="10"/>
  <c r="B850" i="10"/>
  <c r="A850" i="10"/>
  <c r="C849" i="10"/>
  <c r="B849" i="10"/>
  <c r="A849" i="10"/>
  <c r="C848" i="10"/>
  <c r="B848" i="10"/>
  <c r="A848" i="10"/>
  <c r="C847" i="10"/>
  <c r="B847" i="10"/>
  <c r="A847" i="10"/>
  <c r="C846" i="10"/>
  <c r="B846" i="10"/>
  <c r="A846" i="10"/>
  <c r="C845" i="10"/>
  <c r="B845" i="10"/>
  <c r="A845" i="10"/>
  <c r="C844" i="10"/>
  <c r="B844" i="10"/>
  <c r="A844" i="10"/>
  <c r="C843" i="10"/>
  <c r="B843" i="10"/>
  <c r="A843" i="10"/>
  <c r="C842" i="10"/>
  <c r="B842" i="10"/>
  <c r="A842" i="10"/>
  <c r="C841" i="10"/>
  <c r="B841" i="10"/>
  <c r="A841" i="10"/>
  <c r="C840" i="10"/>
  <c r="B840" i="10"/>
  <c r="A840" i="10"/>
  <c r="C839" i="10"/>
  <c r="B839" i="10"/>
  <c r="A839" i="10"/>
  <c r="C838" i="10"/>
  <c r="B838" i="10"/>
  <c r="A838" i="10"/>
  <c r="C837" i="10"/>
  <c r="B837" i="10"/>
  <c r="A837" i="10"/>
  <c r="C836" i="10"/>
  <c r="B836" i="10"/>
  <c r="A836" i="10"/>
  <c r="C835" i="10"/>
  <c r="B835" i="10"/>
  <c r="A835" i="10"/>
  <c r="C834" i="10"/>
  <c r="B834" i="10"/>
  <c r="A834" i="10"/>
  <c r="C833" i="10"/>
  <c r="B833" i="10"/>
  <c r="A833" i="10"/>
  <c r="C832" i="10"/>
  <c r="B832" i="10"/>
  <c r="A832" i="10"/>
  <c r="C831" i="10"/>
  <c r="B831" i="10"/>
  <c r="A831" i="10"/>
  <c r="C830" i="10"/>
  <c r="B830" i="10"/>
  <c r="A830" i="10"/>
  <c r="C829" i="10"/>
  <c r="B829" i="10"/>
  <c r="A829" i="10"/>
  <c r="C828" i="10"/>
  <c r="B828" i="10"/>
  <c r="A828" i="10"/>
  <c r="C827" i="10"/>
  <c r="B827" i="10"/>
  <c r="A827" i="10"/>
  <c r="C826" i="10"/>
  <c r="B826" i="10"/>
  <c r="A826" i="10"/>
  <c r="C825" i="10"/>
  <c r="B825" i="10"/>
  <c r="A825" i="10"/>
  <c r="C824" i="10"/>
  <c r="B824" i="10"/>
  <c r="A824" i="10"/>
  <c r="C823" i="10"/>
  <c r="B823" i="10"/>
  <c r="A823" i="10"/>
  <c r="C822" i="10"/>
  <c r="B822" i="10"/>
  <c r="A822" i="10"/>
  <c r="C821" i="10"/>
  <c r="B821" i="10"/>
  <c r="A821" i="10"/>
  <c r="C820" i="10"/>
  <c r="B820" i="10"/>
  <c r="A820" i="10"/>
  <c r="C819" i="10"/>
  <c r="B819" i="10"/>
  <c r="A819" i="10"/>
  <c r="C818" i="10"/>
  <c r="B818" i="10"/>
  <c r="A818" i="10"/>
  <c r="C817" i="10"/>
  <c r="B817" i="10"/>
  <c r="A817" i="10"/>
  <c r="C816" i="10"/>
  <c r="B816" i="10"/>
  <c r="A816" i="10"/>
  <c r="C815" i="10"/>
  <c r="B815" i="10"/>
  <c r="A815" i="10"/>
  <c r="C814" i="10"/>
  <c r="B814" i="10"/>
  <c r="A814" i="10"/>
  <c r="C813" i="10"/>
  <c r="B813" i="10"/>
  <c r="A813" i="10"/>
  <c r="C812" i="10"/>
  <c r="B812" i="10"/>
  <c r="A812" i="10"/>
  <c r="C811" i="10"/>
  <c r="B811" i="10"/>
  <c r="A811" i="10"/>
  <c r="C810" i="10"/>
  <c r="B810" i="10"/>
  <c r="A810" i="10"/>
  <c r="C809" i="10"/>
  <c r="B809" i="10"/>
  <c r="A809" i="10"/>
  <c r="C808" i="10"/>
  <c r="B808" i="10"/>
  <c r="A808" i="10"/>
  <c r="C807" i="10"/>
  <c r="B807" i="10"/>
  <c r="A807" i="10"/>
  <c r="C806" i="10"/>
  <c r="B806" i="10"/>
  <c r="A806" i="10"/>
  <c r="C805" i="10"/>
  <c r="B805" i="10"/>
  <c r="A805" i="10"/>
  <c r="C804" i="10"/>
  <c r="B804" i="10"/>
  <c r="A804" i="10"/>
  <c r="C803" i="10"/>
  <c r="B803" i="10"/>
  <c r="A803" i="10"/>
  <c r="C802" i="10"/>
  <c r="B802" i="10"/>
  <c r="A802" i="10"/>
  <c r="C801" i="10"/>
  <c r="B801" i="10"/>
  <c r="A801" i="10"/>
  <c r="C800" i="10"/>
  <c r="B800" i="10"/>
  <c r="A800" i="10"/>
  <c r="C799" i="10"/>
  <c r="B799" i="10"/>
  <c r="A799" i="10"/>
  <c r="C798" i="10"/>
  <c r="B798" i="10"/>
  <c r="A798" i="10"/>
  <c r="C797" i="10"/>
  <c r="B797" i="10"/>
  <c r="A797" i="10"/>
  <c r="C796" i="10"/>
  <c r="B796" i="10"/>
  <c r="A796" i="10"/>
  <c r="C795" i="10"/>
  <c r="B795" i="10"/>
  <c r="A795" i="10"/>
  <c r="C794" i="10"/>
  <c r="B794" i="10"/>
  <c r="A794" i="10"/>
  <c r="C793" i="10"/>
  <c r="B793" i="10"/>
  <c r="A793" i="10"/>
  <c r="C792" i="10"/>
  <c r="B792" i="10"/>
  <c r="A792" i="10"/>
  <c r="C791" i="10"/>
  <c r="B791" i="10"/>
  <c r="A791" i="10"/>
  <c r="C790" i="10"/>
  <c r="B790" i="10"/>
  <c r="A790" i="10"/>
  <c r="C789" i="10"/>
  <c r="B789" i="10"/>
  <c r="A789" i="10"/>
  <c r="C788" i="10"/>
  <c r="B788" i="10"/>
  <c r="A788" i="10"/>
  <c r="C787" i="10"/>
  <c r="B787" i="10"/>
  <c r="A787" i="10"/>
  <c r="C786" i="10"/>
  <c r="B786" i="10"/>
  <c r="A786" i="10"/>
  <c r="C785" i="10"/>
  <c r="B785" i="10"/>
  <c r="A785" i="10"/>
  <c r="C784" i="10"/>
  <c r="B784" i="10"/>
  <c r="A784" i="10"/>
  <c r="C783" i="10"/>
  <c r="B783" i="10"/>
  <c r="A783" i="10"/>
  <c r="C782" i="10"/>
  <c r="B782" i="10"/>
  <c r="A782" i="10"/>
  <c r="C781" i="10"/>
  <c r="B781" i="10"/>
  <c r="A781" i="10"/>
  <c r="C780" i="10"/>
  <c r="B780" i="10"/>
  <c r="A780" i="10"/>
  <c r="C779" i="10"/>
  <c r="B779" i="10"/>
  <c r="A779" i="10"/>
  <c r="C778" i="10"/>
  <c r="B778" i="10"/>
  <c r="A778" i="10"/>
  <c r="C777" i="10"/>
  <c r="B777" i="10"/>
  <c r="A777" i="10"/>
  <c r="C776" i="10"/>
  <c r="B776" i="10"/>
  <c r="A776" i="10"/>
  <c r="C775" i="10"/>
  <c r="B775" i="10"/>
  <c r="A775" i="10"/>
  <c r="C774" i="10"/>
  <c r="B774" i="10"/>
  <c r="A774" i="10"/>
  <c r="C773" i="10"/>
  <c r="B773" i="10"/>
  <c r="A773" i="10"/>
  <c r="C772" i="10"/>
  <c r="B772" i="10"/>
  <c r="A772" i="10"/>
  <c r="C771" i="10"/>
  <c r="B771" i="10"/>
  <c r="A771" i="10"/>
  <c r="C770" i="10"/>
  <c r="B770" i="10"/>
  <c r="A770" i="10"/>
  <c r="C769" i="10"/>
  <c r="B769" i="10"/>
  <c r="A769" i="10"/>
  <c r="C768" i="10"/>
  <c r="B768" i="10"/>
  <c r="A768" i="10"/>
  <c r="C767" i="10"/>
  <c r="B767" i="10"/>
  <c r="A767" i="10"/>
  <c r="C766" i="10"/>
  <c r="B766" i="10"/>
  <c r="A766" i="10"/>
  <c r="C765" i="10"/>
  <c r="B765" i="10"/>
  <c r="A765" i="10"/>
  <c r="C764" i="10"/>
  <c r="B764" i="10"/>
  <c r="A764" i="10"/>
  <c r="C763" i="10"/>
  <c r="B763" i="10"/>
  <c r="A763" i="10"/>
  <c r="C762" i="10"/>
  <c r="B762" i="10"/>
  <c r="A762" i="10"/>
  <c r="C761" i="10"/>
  <c r="B761" i="10"/>
  <c r="A761" i="10"/>
  <c r="C760" i="10"/>
  <c r="B760" i="10"/>
  <c r="A760" i="10"/>
  <c r="C759" i="10"/>
  <c r="B759" i="10"/>
  <c r="A759" i="10"/>
  <c r="C758" i="10"/>
  <c r="B758" i="10"/>
  <c r="A758" i="10"/>
  <c r="C757" i="10"/>
  <c r="B757" i="10"/>
  <c r="A757" i="10"/>
  <c r="C756" i="10"/>
  <c r="B756" i="10"/>
  <c r="A756" i="10"/>
  <c r="C755" i="10"/>
  <c r="B755" i="10"/>
  <c r="A755" i="10"/>
  <c r="C754" i="10"/>
  <c r="B754" i="10"/>
  <c r="A754" i="10"/>
  <c r="C753" i="10"/>
  <c r="B753" i="10"/>
  <c r="A753" i="10"/>
  <c r="C752" i="10"/>
  <c r="B752" i="10"/>
  <c r="A752" i="10"/>
  <c r="C751" i="10"/>
  <c r="B751" i="10"/>
  <c r="A751" i="10"/>
  <c r="C750" i="10"/>
  <c r="B750" i="10"/>
  <c r="A750" i="10"/>
  <c r="C749" i="10"/>
  <c r="B749" i="10"/>
  <c r="A749" i="10"/>
  <c r="C748" i="10"/>
  <c r="B748" i="10"/>
  <c r="A748" i="10"/>
  <c r="C747" i="10"/>
  <c r="B747" i="10"/>
  <c r="A747" i="10"/>
  <c r="C746" i="10"/>
  <c r="B746" i="10"/>
  <c r="A746" i="10"/>
  <c r="C745" i="10"/>
  <c r="B745" i="10"/>
  <c r="A745" i="10"/>
  <c r="C744" i="10"/>
  <c r="B744" i="10"/>
  <c r="A744" i="10"/>
  <c r="C743" i="10"/>
  <c r="B743" i="10"/>
  <c r="A743" i="10"/>
  <c r="C742" i="10"/>
  <c r="B742" i="10"/>
  <c r="A742" i="10"/>
  <c r="C741" i="10"/>
  <c r="B741" i="10"/>
  <c r="A741" i="10"/>
  <c r="C740" i="10"/>
  <c r="B740" i="10"/>
  <c r="A740" i="10"/>
  <c r="C739" i="10"/>
  <c r="B739" i="10"/>
  <c r="A739" i="10"/>
  <c r="C738" i="10"/>
  <c r="B738" i="10"/>
  <c r="A738" i="10"/>
  <c r="C737" i="10"/>
  <c r="B737" i="10"/>
  <c r="A737" i="10"/>
  <c r="C736" i="10"/>
  <c r="B736" i="10"/>
  <c r="A736" i="10"/>
  <c r="C735" i="10"/>
  <c r="B735" i="10"/>
  <c r="A735" i="10"/>
  <c r="C734" i="10"/>
  <c r="B734" i="10"/>
  <c r="A734" i="10"/>
  <c r="C733" i="10"/>
  <c r="B733" i="10"/>
  <c r="A733" i="10"/>
  <c r="C732" i="10"/>
  <c r="B732" i="10"/>
  <c r="A732" i="10"/>
  <c r="C731" i="10"/>
  <c r="B731" i="10"/>
  <c r="A731" i="10"/>
  <c r="C730" i="10"/>
  <c r="B730" i="10"/>
  <c r="A730" i="10"/>
  <c r="C729" i="10"/>
  <c r="B729" i="10"/>
  <c r="A729" i="10"/>
  <c r="C728" i="10"/>
  <c r="B728" i="10"/>
  <c r="A728" i="10"/>
  <c r="C727" i="10"/>
  <c r="B727" i="10"/>
  <c r="A727" i="10"/>
  <c r="C726" i="10"/>
  <c r="B726" i="10"/>
  <c r="A726" i="10"/>
  <c r="C725" i="10"/>
  <c r="B725" i="10"/>
  <c r="A725" i="10"/>
  <c r="C724" i="10"/>
  <c r="B724" i="10"/>
  <c r="A724" i="10"/>
  <c r="C723" i="10"/>
  <c r="B723" i="10"/>
  <c r="A723" i="10"/>
  <c r="C722" i="10"/>
  <c r="B722" i="10"/>
  <c r="A722" i="10"/>
  <c r="C721" i="10"/>
  <c r="B721" i="10"/>
  <c r="A721" i="10"/>
  <c r="C720" i="10"/>
  <c r="B720" i="10"/>
  <c r="A720" i="10"/>
  <c r="C719" i="10"/>
  <c r="B719" i="10"/>
  <c r="A719" i="10"/>
  <c r="C718" i="10"/>
  <c r="B718" i="10"/>
  <c r="A718" i="10"/>
  <c r="C717" i="10"/>
  <c r="B717" i="10"/>
  <c r="A717" i="10"/>
  <c r="C716" i="10"/>
  <c r="B716" i="10"/>
  <c r="A716" i="10"/>
  <c r="C715" i="10"/>
  <c r="B715" i="10"/>
  <c r="A715" i="10"/>
  <c r="C714" i="10"/>
  <c r="B714" i="10"/>
  <c r="A714" i="10"/>
  <c r="C713" i="10"/>
  <c r="B713" i="10"/>
  <c r="A713" i="10"/>
  <c r="C712" i="10"/>
  <c r="B712" i="10"/>
  <c r="A712" i="10"/>
  <c r="C711" i="10"/>
  <c r="B711" i="10"/>
  <c r="A711" i="10"/>
  <c r="C710" i="10"/>
  <c r="B710" i="10"/>
  <c r="A710" i="10"/>
  <c r="C709" i="10"/>
  <c r="B709" i="10"/>
  <c r="A709" i="10"/>
  <c r="C708" i="10"/>
  <c r="B708" i="10"/>
  <c r="A708" i="10"/>
  <c r="C707" i="10"/>
  <c r="B707" i="10"/>
  <c r="A707" i="10"/>
  <c r="C706" i="10"/>
  <c r="B706" i="10"/>
  <c r="A706" i="10"/>
  <c r="C705" i="10"/>
  <c r="B705" i="10"/>
  <c r="A705" i="10"/>
  <c r="C704" i="10"/>
  <c r="B704" i="10"/>
  <c r="A704" i="10"/>
  <c r="C703" i="10"/>
  <c r="B703" i="10"/>
  <c r="A703" i="10"/>
  <c r="C702" i="10"/>
  <c r="B702" i="10"/>
  <c r="A702" i="10"/>
  <c r="C701" i="10"/>
  <c r="B701" i="10"/>
  <c r="A701" i="10"/>
  <c r="C700" i="10"/>
  <c r="B700" i="10"/>
  <c r="A700" i="10"/>
  <c r="C699" i="10"/>
  <c r="B699" i="10"/>
  <c r="A699" i="10"/>
  <c r="C698" i="10"/>
  <c r="B698" i="10"/>
  <c r="A698" i="10"/>
  <c r="C697" i="10"/>
  <c r="B697" i="10"/>
  <c r="A697" i="10"/>
  <c r="C696" i="10"/>
  <c r="B696" i="10"/>
  <c r="A696" i="10"/>
  <c r="C695" i="10"/>
  <c r="B695" i="10"/>
  <c r="A695" i="10"/>
  <c r="C694" i="10"/>
  <c r="B694" i="10"/>
  <c r="A694" i="10"/>
  <c r="C693" i="10"/>
  <c r="B693" i="10"/>
  <c r="A693" i="10"/>
  <c r="C692" i="10"/>
  <c r="B692" i="10"/>
  <c r="A692" i="10"/>
  <c r="C691" i="10"/>
  <c r="B691" i="10"/>
  <c r="A691" i="10"/>
  <c r="C690" i="10"/>
  <c r="B690" i="10"/>
  <c r="A690" i="10"/>
  <c r="C689" i="10"/>
  <c r="B689" i="10"/>
  <c r="A689" i="10"/>
  <c r="C688" i="10"/>
  <c r="B688" i="10"/>
  <c r="A688" i="10"/>
  <c r="C687" i="10"/>
  <c r="B687" i="10"/>
  <c r="A687" i="10"/>
  <c r="C686" i="10"/>
  <c r="B686" i="10"/>
  <c r="A686" i="10"/>
  <c r="C685" i="10"/>
  <c r="B685" i="10"/>
  <c r="A685" i="10"/>
  <c r="C684" i="10"/>
  <c r="B684" i="10"/>
  <c r="A684" i="10"/>
  <c r="C683" i="10"/>
  <c r="B683" i="10"/>
  <c r="A683" i="10"/>
  <c r="C682" i="10"/>
  <c r="B682" i="10"/>
  <c r="A682" i="10"/>
  <c r="C681" i="10"/>
  <c r="B681" i="10"/>
  <c r="A681" i="10"/>
  <c r="C680" i="10"/>
  <c r="B680" i="10"/>
  <c r="A680" i="10"/>
  <c r="C679" i="10"/>
  <c r="B679" i="10"/>
  <c r="A679" i="10"/>
  <c r="C678" i="10"/>
  <c r="B678" i="10"/>
  <c r="A678" i="10"/>
  <c r="C677" i="10"/>
  <c r="B677" i="10"/>
  <c r="A677" i="10"/>
  <c r="C676" i="10"/>
  <c r="B676" i="10"/>
  <c r="A676" i="10"/>
  <c r="C675" i="10"/>
  <c r="B675" i="10"/>
  <c r="A675" i="10"/>
  <c r="C674" i="10"/>
  <c r="B674" i="10"/>
  <c r="A674" i="10"/>
  <c r="C673" i="10"/>
  <c r="B673" i="10"/>
  <c r="A673" i="10"/>
  <c r="C672" i="10"/>
  <c r="B672" i="10"/>
  <c r="A672" i="10"/>
  <c r="C671" i="10"/>
  <c r="B671" i="10"/>
  <c r="A671" i="10"/>
  <c r="C670" i="10"/>
  <c r="B670" i="10"/>
  <c r="A670" i="10"/>
  <c r="C669" i="10"/>
  <c r="B669" i="10"/>
  <c r="A669" i="10"/>
  <c r="C668" i="10"/>
  <c r="B668" i="10"/>
  <c r="A668" i="10"/>
  <c r="C667" i="10"/>
  <c r="B667" i="10"/>
  <c r="A667" i="10"/>
  <c r="C666" i="10"/>
  <c r="B666" i="10"/>
  <c r="A666" i="10"/>
  <c r="C665" i="10"/>
  <c r="B665" i="10"/>
  <c r="A665" i="10"/>
  <c r="C664" i="10"/>
  <c r="B664" i="10"/>
  <c r="A664" i="10"/>
  <c r="C663" i="10"/>
  <c r="B663" i="10"/>
  <c r="A663" i="10"/>
  <c r="C662" i="10"/>
  <c r="B662" i="10"/>
  <c r="A662" i="10"/>
  <c r="C661" i="10"/>
  <c r="B661" i="10"/>
  <c r="A661" i="10"/>
  <c r="C660" i="10"/>
  <c r="B660" i="10"/>
  <c r="A660" i="10"/>
  <c r="C659" i="10"/>
  <c r="B659" i="10"/>
  <c r="A659" i="10"/>
  <c r="C658" i="10"/>
  <c r="B658" i="10"/>
  <c r="A658" i="10"/>
  <c r="C657" i="10"/>
  <c r="B657" i="10"/>
  <c r="A657" i="10"/>
  <c r="C656" i="10"/>
  <c r="B656" i="10"/>
  <c r="A656" i="10"/>
  <c r="C655" i="10"/>
  <c r="B655" i="10"/>
  <c r="A655" i="10"/>
  <c r="C654" i="10"/>
  <c r="B654" i="10"/>
  <c r="A654" i="10"/>
  <c r="C653" i="10"/>
  <c r="B653" i="10"/>
  <c r="A653" i="10"/>
  <c r="C652" i="10"/>
  <c r="B652" i="10"/>
  <c r="A652" i="10"/>
  <c r="C651" i="10"/>
  <c r="B651" i="10"/>
  <c r="A651" i="10"/>
  <c r="C650" i="10"/>
  <c r="B650" i="10"/>
  <c r="A650" i="10"/>
  <c r="C649" i="10"/>
  <c r="B649" i="10"/>
  <c r="A649" i="10"/>
  <c r="C648" i="10"/>
  <c r="B648" i="10"/>
  <c r="A648" i="10"/>
  <c r="C647" i="10"/>
  <c r="B647" i="10"/>
  <c r="A647" i="10"/>
  <c r="C646" i="10"/>
  <c r="B646" i="10"/>
  <c r="A646" i="10"/>
  <c r="C645" i="10"/>
  <c r="B645" i="10"/>
  <c r="A645" i="10"/>
  <c r="C644" i="10"/>
  <c r="B644" i="10"/>
  <c r="A644" i="10"/>
  <c r="C643" i="10"/>
  <c r="B643" i="10"/>
  <c r="A643" i="10"/>
  <c r="C642" i="10"/>
  <c r="B642" i="10"/>
  <c r="A642" i="10"/>
  <c r="C641" i="10"/>
  <c r="B641" i="10"/>
  <c r="A641" i="10"/>
  <c r="C640" i="10"/>
  <c r="B640" i="10"/>
  <c r="A640" i="10"/>
  <c r="C639" i="10"/>
  <c r="B639" i="10"/>
  <c r="A639" i="10"/>
  <c r="C638" i="10"/>
  <c r="B638" i="10"/>
  <c r="A638" i="10"/>
  <c r="C637" i="10"/>
  <c r="B637" i="10"/>
  <c r="A637" i="10"/>
  <c r="C636" i="10"/>
  <c r="B636" i="10"/>
  <c r="A636" i="10"/>
  <c r="C635" i="10"/>
  <c r="B635" i="10"/>
  <c r="A635" i="10"/>
  <c r="C634" i="10"/>
  <c r="B634" i="10"/>
  <c r="A634" i="10"/>
  <c r="C633" i="10"/>
  <c r="B633" i="10"/>
  <c r="A633" i="10"/>
  <c r="C632" i="10"/>
  <c r="B632" i="10"/>
  <c r="A632" i="10"/>
  <c r="C631" i="10"/>
  <c r="B631" i="10"/>
  <c r="A631" i="10"/>
  <c r="C630" i="10"/>
  <c r="B630" i="10"/>
  <c r="A630" i="10"/>
  <c r="C629" i="10"/>
  <c r="B629" i="10"/>
  <c r="A629" i="10"/>
  <c r="C628" i="10"/>
  <c r="B628" i="10"/>
  <c r="A628" i="10"/>
  <c r="C627" i="10"/>
  <c r="B627" i="10"/>
  <c r="A627" i="10"/>
  <c r="C626" i="10"/>
  <c r="B626" i="10"/>
  <c r="A626" i="10"/>
  <c r="C625" i="10"/>
  <c r="B625" i="10"/>
  <c r="A625" i="10"/>
  <c r="C624" i="10"/>
  <c r="B624" i="10"/>
  <c r="A624" i="10"/>
  <c r="C623" i="10"/>
  <c r="B623" i="10"/>
  <c r="A623" i="10"/>
  <c r="C622" i="10"/>
  <c r="B622" i="10"/>
  <c r="A622" i="10"/>
  <c r="C621" i="10"/>
  <c r="B621" i="10"/>
  <c r="A621" i="10"/>
  <c r="C620" i="10"/>
  <c r="B620" i="10"/>
  <c r="A620" i="10"/>
  <c r="C619" i="10"/>
  <c r="B619" i="10"/>
  <c r="A619" i="10"/>
  <c r="C618" i="10"/>
  <c r="B618" i="10"/>
  <c r="A618" i="10"/>
  <c r="C617" i="10"/>
  <c r="B617" i="10"/>
  <c r="A617" i="10"/>
  <c r="C616" i="10"/>
  <c r="B616" i="10"/>
  <c r="A616" i="10"/>
  <c r="C615" i="10"/>
  <c r="B615" i="10"/>
  <c r="A615" i="10"/>
  <c r="C614" i="10"/>
  <c r="B614" i="10"/>
  <c r="A614" i="10"/>
  <c r="C613" i="10"/>
  <c r="B613" i="10"/>
  <c r="A613" i="10"/>
  <c r="C612" i="10"/>
  <c r="B612" i="10"/>
  <c r="A612" i="10"/>
  <c r="C611" i="10"/>
  <c r="B611" i="10"/>
  <c r="A611" i="10"/>
  <c r="C610" i="10"/>
  <c r="B610" i="10"/>
  <c r="A610" i="10"/>
  <c r="C609" i="10"/>
  <c r="B609" i="10"/>
  <c r="A609" i="10"/>
  <c r="C608" i="10"/>
  <c r="B608" i="10"/>
  <c r="A608" i="10"/>
  <c r="C607" i="10"/>
  <c r="B607" i="10"/>
  <c r="A607" i="10"/>
  <c r="C606" i="10"/>
  <c r="B606" i="10"/>
  <c r="A606" i="10"/>
  <c r="C605" i="10"/>
  <c r="B605" i="10"/>
  <c r="A605" i="10"/>
  <c r="C604" i="10"/>
  <c r="B604" i="10"/>
  <c r="A604" i="10"/>
  <c r="C603" i="10"/>
  <c r="B603" i="10"/>
  <c r="A603" i="10"/>
  <c r="C602" i="10"/>
  <c r="B602" i="10"/>
  <c r="A602" i="10"/>
  <c r="C601" i="10"/>
  <c r="B601" i="10"/>
  <c r="A601" i="10"/>
  <c r="C600" i="10"/>
  <c r="B600" i="10"/>
  <c r="A600" i="10"/>
  <c r="C599" i="10"/>
  <c r="B599" i="10"/>
  <c r="A599" i="10"/>
  <c r="C598" i="10"/>
  <c r="B598" i="10"/>
  <c r="A598" i="10"/>
  <c r="C597" i="10"/>
  <c r="B597" i="10"/>
  <c r="A597" i="10"/>
  <c r="C596" i="10"/>
  <c r="B596" i="10"/>
  <c r="A596" i="10"/>
  <c r="C595" i="10"/>
  <c r="B595" i="10"/>
  <c r="A595" i="10"/>
  <c r="C594" i="10"/>
  <c r="B594" i="10"/>
  <c r="A594" i="10"/>
  <c r="C593" i="10"/>
  <c r="B593" i="10"/>
  <c r="A593" i="10"/>
  <c r="C592" i="10"/>
  <c r="B592" i="10"/>
  <c r="A592" i="10"/>
  <c r="C591" i="10"/>
  <c r="B591" i="10"/>
  <c r="A591" i="10"/>
  <c r="C590" i="10"/>
  <c r="B590" i="10"/>
  <c r="A590" i="10"/>
  <c r="C589" i="10"/>
  <c r="B589" i="10"/>
  <c r="A589" i="10"/>
  <c r="C588" i="10"/>
  <c r="B588" i="10"/>
  <c r="A588" i="10"/>
  <c r="C587" i="10"/>
  <c r="B587" i="10"/>
  <c r="A587" i="10"/>
  <c r="C586" i="10"/>
  <c r="B586" i="10"/>
  <c r="A586" i="10"/>
  <c r="C585" i="10"/>
  <c r="B585" i="10"/>
  <c r="A585" i="10"/>
  <c r="C584" i="10"/>
  <c r="B584" i="10"/>
  <c r="A584" i="10"/>
  <c r="C583" i="10"/>
  <c r="B583" i="10"/>
  <c r="A583" i="10"/>
  <c r="C582" i="10"/>
  <c r="B582" i="10"/>
  <c r="A582" i="10"/>
  <c r="C581" i="10"/>
  <c r="B581" i="10"/>
  <c r="A581" i="10"/>
  <c r="C580" i="10"/>
  <c r="B580" i="10"/>
  <c r="A580" i="10"/>
  <c r="C579" i="10"/>
  <c r="B579" i="10"/>
  <c r="A579" i="10"/>
  <c r="C578" i="10"/>
  <c r="B578" i="10"/>
  <c r="A578" i="10"/>
  <c r="C577" i="10"/>
  <c r="B577" i="10"/>
  <c r="A577" i="10"/>
  <c r="C576" i="10"/>
  <c r="B576" i="10"/>
  <c r="A576" i="10"/>
  <c r="C575" i="10"/>
  <c r="B575" i="10"/>
  <c r="A575" i="10"/>
  <c r="C574" i="10"/>
  <c r="B574" i="10"/>
  <c r="A574" i="10"/>
  <c r="C573" i="10"/>
  <c r="B573" i="10"/>
  <c r="A573" i="10"/>
  <c r="C572" i="10"/>
  <c r="B572" i="10"/>
  <c r="A572" i="10"/>
  <c r="C571" i="10"/>
  <c r="B571" i="10"/>
  <c r="A571" i="10"/>
  <c r="C570" i="10"/>
  <c r="B570" i="10"/>
  <c r="A570" i="10"/>
  <c r="C569" i="10"/>
  <c r="B569" i="10"/>
  <c r="A569" i="10"/>
  <c r="C568" i="10"/>
  <c r="B568" i="10"/>
  <c r="A568" i="10"/>
  <c r="C567" i="10"/>
  <c r="B567" i="10"/>
  <c r="A567" i="10"/>
  <c r="C566" i="10"/>
  <c r="B566" i="10"/>
  <c r="A566" i="10"/>
  <c r="C565" i="10"/>
  <c r="B565" i="10"/>
  <c r="A565" i="10"/>
  <c r="C564" i="10"/>
  <c r="B564" i="10"/>
  <c r="A564" i="10"/>
  <c r="C563" i="10"/>
  <c r="B563" i="10"/>
  <c r="A563" i="10"/>
  <c r="C562" i="10"/>
  <c r="B562" i="10"/>
  <c r="A562" i="10"/>
  <c r="C561" i="10"/>
  <c r="B561" i="10"/>
  <c r="A561" i="10"/>
  <c r="C560" i="10"/>
  <c r="B560" i="10"/>
  <c r="A560" i="10"/>
  <c r="C559" i="10"/>
  <c r="B559" i="10"/>
  <c r="A559" i="10"/>
  <c r="C558" i="10"/>
  <c r="B558" i="10"/>
  <c r="A558" i="10"/>
  <c r="C557" i="10"/>
  <c r="B557" i="10"/>
  <c r="A557" i="10"/>
  <c r="C556" i="10"/>
  <c r="B556" i="10"/>
  <c r="A556" i="10"/>
  <c r="C555" i="10"/>
  <c r="B555" i="10"/>
  <c r="A555" i="10"/>
  <c r="C554" i="10"/>
  <c r="B554" i="10"/>
  <c r="A554" i="10"/>
  <c r="C553" i="10"/>
  <c r="B553" i="10"/>
  <c r="A553" i="10"/>
  <c r="C552" i="10"/>
  <c r="B552" i="10"/>
  <c r="A552" i="10"/>
  <c r="C551" i="10"/>
  <c r="B551" i="10"/>
  <c r="A551" i="10"/>
  <c r="C550" i="10"/>
  <c r="B550" i="10"/>
  <c r="A550" i="10"/>
  <c r="C549" i="10"/>
  <c r="B549" i="10"/>
  <c r="A549" i="10"/>
  <c r="C548" i="10"/>
  <c r="B548" i="10"/>
  <c r="A548" i="10"/>
  <c r="C547" i="10"/>
  <c r="B547" i="10"/>
  <c r="A547" i="10"/>
  <c r="C546" i="10"/>
  <c r="B546" i="10"/>
  <c r="A546" i="10"/>
  <c r="C545" i="10"/>
  <c r="B545" i="10"/>
  <c r="A545" i="10"/>
  <c r="C544" i="10"/>
  <c r="B544" i="10"/>
  <c r="A544" i="10"/>
  <c r="C543" i="10"/>
  <c r="B543" i="10"/>
  <c r="A543" i="10"/>
  <c r="C542" i="10"/>
  <c r="B542" i="10"/>
  <c r="A542" i="10"/>
  <c r="C541" i="10"/>
  <c r="B541" i="10"/>
  <c r="A541" i="10"/>
  <c r="C540" i="10"/>
  <c r="B540" i="10"/>
  <c r="A540" i="10"/>
  <c r="C539" i="10"/>
  <c r="B539" i="10"/>
  <c r="A539" i="10"/>
  <c r="C538" i="10"/>
  <c r="B538" i="10"/>
  <c r="A538" i="10"/>
  <c r="C537" i="10"/>
  <c r="B537" i="10"/>
  <c r="A537" i="10"/>
  <c r="C536" i="10"/>
  <c r="B536" i="10"/>
  <c r="A536" i="10"/>
  <c r="C535" i="10"/>
  <c r="B535" i="10"/>
  <c r="A535" i="10"/>
  <c r="C534" i="10"/>
  <c r="B534" i="10"/>
  <c r="A534" i="10"/>
  <c r="C533" i="10"/>
  <c r="B533" i="10"/>
  <c r="A533" i="10"/>
  <c r="C532" i="10"/>
  <c r="B532" i="10"/>
  <c r="A532" i="10"/>
  <c r="C531" i="10"/>
  <c r="B531" i="10"/>
  <c r="A531" i="10"/>
  <c r="C530" i="10"/>
  <c r="B530" i="10"/>
  <c r="A530" i="10"/>
  <c r="C529" i="10"/>
  <c r="B529" i="10"/>
  <c r="A529" i="10"/>
  <c r="C528" i="10"/>
  <c r="B528" i="10"/>
  <c r="A528" i="10"/>
  <c r="C527" i="10"/>
  <c r="B527" i="10"/>
  <c r="A527" i="10"/>
  <c r="C526" i="10"/>
  <c r="B526" i="10"/>
  <c r="A526" i="10"/>
  <c r="C525" i="10"/>
  <c r="B525" i="10"/>
  <c r="A525" i="10"/>
  <c r="C524" i="10"/>
  <c r="B524" i="10"/>
  <c r="A524" i="10"/>
  <c r="C523" i="10"/>
  <c r="B523" i="10"/>
  <c r="A523" i="10"/>
  <c r="C522" i="10"/>
  <c r="B522" i="10"/>
  <c r="A522" i="10"/>
  <c r="C521" i="10"/>
  <c r="B521" i="10"/>
  <c r="A521" i="10"/>
  <c r="C520" i="10"/>
  <c r="B520" i="10"/>
  <c r="A520" i="10"/>
  <c r="C519" i="10"/>
  <c r="B519" i="10"/>
  <c r="A519" i="10"/>
  <c r="C518" i="10"/>
  <c r="B518" i="10"/>
  <c r="A518" i="10"/>
  <c r="C517" i="10"/>
  <c r="B517" i="10"/>
  <c r="A517" i="10"/>
  <c r="C516" i="10"/>
  <c r="B516" i="10"/>
  <c r="A516" i="10"/>
  <c r="C515" i="10"/>
  <c r="B515" i="10"/>
  <c r="A515" i="10"/>
  <c r="C514" i="10"/>
  <c r="B514" i="10"/>
  <c r="A514" i="10"/>
  <c r="C513" i="10"/>
  <c r="B513" i="10"/>
  <c r="A513" i="10"/>
  <c r="C512" i="10"/>
  <c r="B512" i="10"/>
  <c r="A512" i="10"/>
  <c r="C511" i="10"/>
  <c r="B511" i="10"/>
  <c r="A511" i="10"/>
  <c r="C510" i="10"/>
  <c r="B510" i="10"/>
  <c r="A510" i="10"/>
  <c r="C509" i="10"/>
  <c r="B509" i="10"/>
  <c r="A509" i="10"/>
  <c r="C508" i="10"/>
  <c r="B508" i="10"/>
  <c r="A508" i="10"/>
  <c r="C507" i="10"/>
  <c r="B507" i="10"/>
  <c r="A507" i="10"/>
  <c r="C506" i="10"/>
  <c r="B506" i="10"/>
  <c r="A506" i="10"/>
  <c r="C505" i="10"/>
  <c r="B505" i="10"/>
  <c r="A505" i="10"/>
  <c r="C504" i="10"/>
  <c r="B504" i="10"/>
  <c r="A504" i="10"/>
  <c r="C503" i="10"/>
  <c r="B503" i="10"/>
  <c r="A503" i="10"/>
  <c r="C502" i="10"/>
  <c r="B502" i="10"/>
  <c r="A502" i="10"/>
  <c r="C501" i="10"/>
  <c r="B501" i="10"/>
  <c r="A501" i="10"/>
  <c r="C500" i="10"/>
  <c r="B500" i="10"/>
  <c r="A500" i="10"/>
  <c r="C499" i="10"/>
  <c r="B499" i="10"/>
  <c r="A499" i="10"/>
  <c r="C498" i="10"/>
  <c r="B498" i="10"/>
  <c r="A498" i="10"/>
  <c r="C497" i="10"/>
  <c r="B497" i="10"/>
  <c r="A497" i="10"/>
  <c r="C496" i="10"/>
  <c r="B496" i="10"/>
  <c r="A496" i="10"/>
  <c r="C495" i="10"/>
  <c r="B495" i="10"/>
  <c r="A495" i="10"/>
  <c r="C494" i="10"/>
  <c r="B494" i="10"/>
  <c r="A494" i="10"/>
  <c r="C493" i="10"/>
  <c r="B493" i="10"/>
  <c r="A493" i="10"/>
  <c r="C492" i="10"/>
  <c r="B492" i="10"/>
  <c r="A492" i="10"/>
  <c r="C491" i="10"/>
  <c r="B491" i="10"/>
  <c r="A491" i="10"/>
  <c r="C490" i="10"/>
  <c r="B490" i="10"/>
  <c r="A490" i="10"/>
  <c r="C489" i="10"/>
  <c r="B489" i="10"/>
  <c r="A489" i="10"/>
  <c r="C488" i="10"/>
  <c r="B488" i="10"/>
  <c r="A488" i="10"/>
  <c r="C487" i="10"/>
  <c r="B487" i="10"/>
  <c r="A487" i="10"/>
  <c r="C486" i="10"/>
  <c r="B486" i="10"/>
  <c r="A486" i="10"/>
  <c r="C485" i="10"/>
  <c r="B485" i="10"/>
  <c r="A485" i="10"/>
  <c r="C484" i="10"/>
  <c r="B484" i="10"/>
  <c r="A484" i="10"/>
  <c r="C483" i="10"/>
  <c r="B483" i="10"/>
  <c r="A483" i="10"/>
  <c r="C482" i="10"/>
  <c r="B482" i="10"/>
  <c r="A482" i="10"/>
  <c r="C481" i="10"/>
  <c r="B481" i="10"/>
  <c r="A481" i="10"/>
  <c r="C480" i="10"/>
  <c r="B480" i="10"/>
  <c r="A480" i="10"/>
  <c r="C479" i="10"/>
  <c r="B479" i="10"/>
  <c r="A479" i="10"/>
  <c r="C478" i="10"/>
  <c r="B478" i="10"/>
  <c r="A478" i="10"/>
  <c r="C477" i="10"/>
  <c r="B477" i="10"/>
  <c r="A477" i="10"/>
  <c r="C476" i="10"/>
  <c r="B476" i="10"/>
  <c r="A476" i="10"/>
  <c r="C475" i="10"/>
  <c r="B475" i="10"/>
  <c r="A475" i="10"/>
  <c r="C474" i="10"/>
  <c r="B474" i="10"/>
  <c r="A474" i="10"/>
  <c r="C473" i="10"/>
  <c r="B473" i="10"/>
  <c r="A473" i="10"/>
  <c r="C472" i="10"/>
  <c r="B472" i="10"/>
  <c r="A472" i="10"/>
  <c r="C471" i="10"/>
  <c r="B471" i="10"/>
  <c r="A471" i="10"/>
  <c r="C470" i="10"/>
  <c r="B470" i="10"/>
  <c r="A470" i="10"/>
  <c r="C469" i="10"/>
  <c r="B469" i="10"/>
  <c r="A469" i="10"/>
  <c r="C468" i="10"/>
  <c r="B468" i="10"/>
  <c r="A468" i="10"/>
  <c r="C467" i="10"/>
  <c r="B467" i="10"/>
  <c r="A467" i="10"/>
  <c r="C466" i="10"/>
  <c r="B466" i="10"/>
  <c r="A466" i="10"/>
  <c r="C465" i="10"/>
  <c r="B465" i="10"/>
  <c r="A465" i="10"/>
  <c r="C464" i="10"/>
  <c r="B464" i="10"/>
  <c r="A464" i="10"/>
  <c r="C463" i="10"/>
  <c r="B463" i="10"/>
  <c r="A463" i="10"/>
  <c r="C462" i="10"/>
  <c r="B462" i="10"/>
  <c r="A462" i="10"/>
  <c r="C461" i="10"/>
  <c r="B461" i="10"/>
  <c r="A461" i="10"/>
  <c r="C460" i="10"/>
  <c r="B460" i="10"/>
  <c r="A460" i="10"/>
  <c r="C459" i="10"/>
  <c r="B459" i="10"/>
  <c r="A459" i="10"/>
  <c r="C458" i="10"/>
  <c r="B458" i="10"/>
  <c r="A458" i="10"/>
  <c r="C457" i="10"/>
  <c r="B457" i="10"/>
  <c r="A457" i="10"/>
  <c r="C456" i="10"/>
  <c r="B456" i="10"/>
  <c r="A456" i="10"/>
  <c r="C455" i="10"/>
  <c r="B455" i="10"/>
  <c r="A455" i="10"/>
  <c r="C454" i="10"/>
  <c r="B454" i="10"/>
  <c r="A454" i="10"/>
  <c r="C453" i="10"/>
  <c r="B453" i="10"/>
  <c r="A453" i="10"/>
  <c r="C452" i="10"/>
  <c r="B452" i="10"/>
  <c r="A452" i="10"/>
  <c r="C451" i="10"/>
  <c r="B451" i="10"/>
  <c r="A451" i="10"/>
  <c r="C450" i="10"/>
  <c r="B450" i="10"/>
  <c r="A450" i="10"/>
  <c r="C449" i="10"/>
  <c r="B449" i="10"/>
  <c r="A449" i="10"/>
  <c r="C448" i="10"/>
  <c r="B448" i="10"/>
  <c r="A448" i="10"/>
  <c r="C447" i="10"/>
  <c r="B447" i="10"/>
  <c r="A447" i="10"/>
  <c r="C446" i="10"/>
  <c r="B446" i="10"/>
  <c r="A446" i="10"/>
  <c r="C445" i="10"/>
  <c r="B445" i="10"/>
  <c r="A445" i="10"/>
  <c r="C444" i="10"/>
  <c r="B444" i="10"/>
  <c r="A444" i="10"/>
  <c r="C443" i="10"/>
  <c r="B443" i="10"/>
  <c r="A443" i="10"/>
  <c r="C442" i="10"/>
  <c r="B442" i="10"/>
  <c r="A442" i="10"/>
  <c r="C441" i="10"/>
  <c r="B441" i="10"/>
  <c r="A441" i="10"/>
  <c r="C440" i="10"/>
  <c r="B440" i="10"/>
  <c r="A440" i="10"/>
  <c r="C439" i="10"/>
  <c r="B439" i="10"/>
  <c r="A439" i="10"/>
  <c r="C438" i="10"/>
  <c r="B438" i="10"/>
  <c r="A438" i="10"/>
  <c r="C437" i="10"/>
  <c r="B437" i="10"/>
  <c r="A437" i="10"/>
  <c r="C436" i="10"/>
  <c r="B436" i="10"/>
  <c r="A436" i="10"/>
  <c r="C435" i="10"/>
  <c r="B435" i="10"/>
  <c r="A435" i="10"/>
  <c r="C434" i="10"/>
  <c r="B434" i="10"/>
  <c r="A434" i="10"/>
  <c r="C433" i="10"/>
  <c r="B433" i="10"/>
  <c r="A433" i="10"/>
  <c r="C432" i="10"/>
  <c r="B432" i="10"/>
  <c r="A432" i="10"/>
  <c r="C431" i="10"/>
  <c r="B431" i="10"/>
  <c r="A431" i="10"/>
  <c r="C430" i="10"/>
  <c r="B430" i="10"/>
  <c r="A430" i="10"/>
  <c r="C429" i="10"/>
  <c r="B429" i="10"/>
  <c r="A429" i="10"/>
  <c r="C428" i="10"/>
  <c r="B428" i="10"/>
  <c r="A428" i="10"/>
  <c r="C427" i="10"/>
  <c r="B427" i="10"/>
  <c r="A427" i="10"/>
  <c r="C426" i="10"/>
  <c r="B426" i="10"/>
  <c r="A426" i="10"/>
  <c r="C425" i="10"/>
  <c r="B425" i="10"/>
  <c r="A425" i="10"/>
  <c r="C424" i="10"/>
  <c r="B424" i="10"/>
  <c r="A424" i="10"/>
  <c r="C423" i="10"/>
  <c r="B423" i="10"/>
  <c r="A423" i="10"/>
  <c r="C422" i="10"/>
  <c r="B422" i="10"/>
  <c r="A422" i="10"/>
  <c r="C421" i="10"/>
  <c r="B421" i="10"/>
  <c r="A421" i="10"/>
  <c r="C420" i="10"/>
  <c r="B420" i="10"/>
  <c r="A420" i="10"/>
  <c r="C419" i="10"/>
  <c r="B419" i="10"/>
  <c r="A419" i="10"/>
  <c r="C418" i="10"/>
  <c r="B418" i="10"/>
  <c r="A418" i="10"/>
  <c r="C417" i="10"/>
  <c r="B417" i="10"/>
  <c r="A417" i="10"/>
  <c r="C416" i="10"/>
  <c r="B416" i="10"/>
  <c r="A416" i="10"/>
  <c r="C415" i="10"/>
  <c r="B415" i="10"/>
  <c r="A415" i="10"/>
  <c r="C414" i="10"/>
  <c r="B414" i="10"/>
  <c r="A414" i="10"/>
  <c r="C413" i="10"/>
  <c r="B413" i="10"/>
  <c r="A413" i="10"/>
  <c r="C412" i="10"/>
  <c r="B412" i="10"/>
  <c r="A412" i="10"/>
  <c r="C411" i="10"/>
  <c r="B411" i="10"/>
  <c r="A411" i="10"/>
  <c r="C410" i="10"/>
  <c r="B410" i="10"/>
  <c r="A410" i="10"/>
  <c r="C409" i="10"/>
  <c r="B409" i="10"/>
  <c r="A409" i="10"/>
  <c r="C408" i="10"/>
  <c r="B408" i="10"/>
  <c r="A408" i="10"/>
  <c r="C407" i="10"/>
  <c r="B407" i="10"/>
  <c r="A407" i="10"/>
  <c r="C406" i="10"/>
  <c r="B406" i="10"/>
  <c r="A406" i="10"/>
  <c r="C405" i="10"/>
  <c r="B405" i="10"/>
  <c r="A405" i="10"/>
  <c r="C404" i="10"/>
  <c r="B404" i="10"/>
  <c r="A404" i="10"/>
  <c r="C403" i="10"/>
  <c r="B403" i="10"/>
  <c r="A403" i="10"/>
  <c r="C402" i="10"/>
  <c r="B402" i="10"/>
  <c r="A402" i="10"/>
  <c r="C401" i="10"/>
  <c r="B401" i="10"/>
  <c r="A401" i="10"/>
  <c r="C400" i="10"/>
  <c r="B400" i="10"/>
  <c r="A400" i="10"/>
  <c r="C399" i="10"/>
  <c r="B399" i="10"/>
  <c r="A399" i="10"/>
  <c r="C398" i="10"/>
  <c r="B398" i="10"/>
  <c r="A398" i="10"/>
  <c r="C397" i="10"/>
  <c r="B397" i="10"/>
  <c r="A397" i="10"/>
  <c r="C396" i="10"/>
  <c r="B396" i="10"/>
  <c r="A396" i="10"/>
  <c r="C395" i="10"/>
  <c r="B395" i="10"/>
  <c r="A395" i="10"/>
  <c r="C394" i="10"/>
  <c r="B394" i="10"/>
  <c r="A394" i="10"/>
  <c r="C393" i="10"/>
  <c r="B393" i="10"/>
  <c r="A393" i="10"/>
  <c r="C392" i="10"/>
  <c r="B392" i="10"/>
  <c r="A392" i="10"/>
  <c r="C391" i="10"/>
  <c r="B391" i="10"/>
  <c r="A391" i="10"/>
  <c r="C390" i="10"/>
  <c r="B390" i="10"/>
  <c r="A390" i="10"/>
  <c r="C389" i="10"/>
  <c r="B389" i="10"/>
  <c r="A389" i="10"/>
  <c r="C388" i="10"/>
  <c r="B388" i="10"/>
  <c r="A388" i="10"/>
  <c r="C387" i="10"/>
  <c r="B387" i="10"/>
  <c r="A387" i="10"/>
  <c r="C386" i="10"/>
  <c r="B386" i="10"/>
  <c r="A386" i="10"/>
  <c r="C385" i="10"/>
  <c r="B385" i="10"/>
  <c r="A385" i="10"/>
  <c r="C384" i="10"/>
  <c r="B384" i="10"/>
  <c r="A384" i="10"/>
  <c r="C383" i="10"/>
  <c r="B383" i="10"/>
  <c r="A383" i="10"/>
  <c r="C382" i="10"/>
  <c r="B382" i="10"/>
  <c r="A382" i="10"/>
  <c r="C381" i="10"/>
  <c r="B381" i="10"/>
  <c r="A381" i="10"/>
  <c r="C380" i="10"/>
  <c r="B380" i="10"/>
  <c r="A380" i="10"/>
  <c r="C379" i="10"/>
  <c r="B379" i="10"/>
  <c r="A379" i="10"/>
  <c r="C378" i="10"/>
  <c r="B378" i="10"/>
  <c r="A378" i="10"/>
  <c r="C377" i="10"/>
  <c r="B377" i="10"/>
  <c r="A377" i="10"/>
  <c r="C376" i="10"/>
  <c r="B376" i="10"/>
  <c r="A376" i="10"/>
  <c r="C375" i="10"/>
  <c r="B375" i="10"/>
  <c r="A375" i="10"/>
  <c r="C374" i="10"/>
  <c r="B374" i="10"/>
  <c r="A374" i="10"/>
  <c r="C373" i="10"/>
  <c r="B373" i="10"/>
  <c r="A373" i="10"/>
  <c r="C372" i="10"/>
  <c r="B372" i="10"/>
  <c r="A372" i="10"/>
  <c r="C371" i="10"/>
  <c r="B371" i="10"/>
  <c r="A371" i="10"/>
  <c r="C370" i="10"/>
  <c r="B370" i="10"/>
  <c r="A370" i="10"/>
  <c r="C369" i="10"/>
  <c r="B369" i="10"/>
  <c r="A369" i="10"/>
  <c r="C368" i="10"/>
  <c r="B368" i="10"/>
  <c r="A368" i="10"/>
  <c r="C367" i="10"/>
  <c r="B367" i="10"/>
  <c r="A367" i="10"/>
  <c r="C366" i="10"/>
  <c r="B366" i="10"/>
  <c r="A366" i="10"/>
  <c r="C365" i="10"/>
  <c r="B365" i="10"/>
  <c r="A365" i="10"/>
  <c r="C364" i="10"/>
  <c r="B364" i="10"/>
  <c r="A364" i="10"/>
  <c r="C363" i="10"/>
  <c r="B363" i="10"/>
  <c r="A363" i="10"/>
  <c r="C362" i="10"/>
  <c r="B362" i="10"/>
  <c r="A362" i="10"/>
  <c r="C361" i="10"/>
  <c r="B361" i="10"/>
  <c r="A361" i="10"/>
  <c r="C360" i="10"/>
  <c r="B360" i="10"/>
  <c r="A360" i="10"/>
  <c r="C359" i="10"/>
  <c r="B359" i="10"/>
  <c r="A359" i="10"/>
  <c r="C358" i="10"/>
  <c r="B358" i="10"/>
  <c r="A358" i="10"/>
  <c r="C357" i="10"/>
  <c r="B357" i="10"/>
  <c r="A357" i="10"/>
  <c r="C356" i="10"/>
  <c r="B356" i="10"/>
  <c r="A356" i="10"/>
  <c r="C355" i="10"/>
  <c r="B355" i="10"/>
  <c r="A355" i="10"/>
  <c r="C354" i="10"/>
  <c r="B354" i="10"/>
  <c r="A354" i="10"/>
  <c r="C353" i="10"/>
  <c r="B353" i="10"/>
  <c r="A353" i="10"/>
  <c r="C352" i="10"/>
  <c r="B352" i="10"/>
  <c r="A352" i="10"/>
  <c r="C351" i="10"/>
  <c r="B351" i="10"/>
  <c r="A351" i="10"/>
  <c r="C350" i="10"/>
  <c r="B350" i="10"/>
  <c r="A350" i="10"/>
  <c r="C349" i="10"/>
  <c r="B349" i="10"/>
  <c r="A349" i="10"/>
  <c r="C348" i="10"/>
  <c r="B348" i="10"/>
  <c r="A348" i="10"/>
  <c r="C347" i="10"/>
  <c r="B347" i="10"/>
  <c r="A347" i="10"/>
  <c r="C346" i="10"/>
  <c r="B346" i="10"/>
  <c r="A346" i="10"/>
  <c r="C345" i="10"/>
  <c r="B345" i="10"/>
  <c r="A345" i="10"/>
  <c r="C344" i="10"/>
  <c r="B344" i="10"/>
  <c r="A344" i="10"/>
  <c r="C343" i="10"/>
  <c r="B343" i="10"/>
  <c r="A343" i="10"/>
  <c r="C342" i="10"/>
  <c r="B342" i="10"/>
  <c r="A342" i="10"/>
  <c r="C341" i="10"/>
  <c r="B341" i="10"/>
  <c r="A341" i="10"/>
  <c r="C340" i="10"/>
  <c r="B340" i="10"/>
  <c r="A340" i="10"/>
  <c r="C339" i="10"/>
  <c r="B339" i="10"/>
  <c r="A339" i="10"/>
  <c r="C338" i="10"/>
  <c r="B338" i="10"/>
  <c r="A338" i="10"/>
  <c r="C337" i="10"/>
  <c r="B337" i="10"/>
  <c r="A337" i="10"/>
  <c r="C336" i="10"/>
  <c r="B336" i="10"/>
  <c r="A336" i="10"/>
  <c r="C335" i="10"/>
  <c r="B335" i="10"/>
  <c r="A335" i="10"/>
  <c r="C334" i="10"/>
  <c r="B334" i="10"/>
  <c r="A334" i="10"/>
  <c r="C333" i="10"/>
  <c r="B333" i="10"/>
  <c r="A333" i="10"/>
  <c r="C332" i="10"/>
  <c r="B332" i="10"/>
  <c r="A332" i="10"/>
  <c r="C331" i="10"/>
  <c r="B331" i="10"/>
  <c r="A331" i="10"/>
  <c r="C330" i="10"/>
  <c r="B330" i="10"/>
  <c r="A330" i="10"/>
  <c r="C329" i="10"/>
  <c r="B329" i="10"/>
  <c r="A329" i="10"/>
  <c r="C328" i="10"/>
  <c r="B328" i="10"/>
  <c r="A328" i="10"/>
  <c r="C327" i="10"/>
  <c r="B327" i="10"/>
  <c r="A327" i="10"/>
  <c r="C326" i="10"/>
  <c r="B326" i="10"/>
  <c r="A326" i="10"/>
  <c r="C325" i="10"/>
  <c r="B325" i="10"/>
  <c r="A325" i="10"/>
  <c r="C324" i="10"/>
  <c r="B324" i="10"/>
  <c r="A324" i="10"/>
  <c r="C323" i="10"/>
  <c r="B323" i="10"/>
  <c r="A323" i="10"/>
  <c r="C322" i="10"/>
  <c r="B322" i="10"/>
  <c r="A322" i="10"/>
  <c r="C321" i="10"/>
  <c r="B321" i="10"/>
  <c r="A321" i="10"/>
  <c r="C320" i="10"/>
  <c r="B320" i="10"/>
  <c r="A320" i="10"/>
  <c r="C319" i="10"/>
  <c r="B319" i="10"/>
  <c r="A319" i="10"/>
  <c r="C318" i="10"/>
  <c r="B318" i="10"/>
  <c r="A318" i="10"/>
  <c r="C317" i="10"/>
  <c r="B317" i="10"/>
  <c r="A317" i="10"/>
  <c r="C316" i="10"/>
  <c r="B316" i="10"/>
  <c r="A316" i="10"/>
  <c r="C315" i="10"/>
  <c r="B315" i="10"/>
  <c r="A315" i="10"/>
  <c r="C314" i="10"/>
  <c r="B314" i="10"/>
  <c r="A314" i="10"/>
  <c r="C313" i="10"/>
  <c r="B313" i="10"/>
  <c r="A313" i="10"/>
  <c r="C312" i="10"/>
  <c r="B312" i="10"/>
  <c r="A312" i="10"/>
  <c r="C311" i="10"/>
  <c r="B311" i="10"/>
  <c r="A311" i="10"/>
  <c r="C310" i="10"/>
  <c r="B310" i="10"/>
  <c r="A310" i="10"/>
  <c r="C309" i="10"/>
  <c r="B309" i="10"/>
  <c r="A309" i="10"/>
  <c r="C308" i="10"/>
  <c r="B308" i="10"/>
  <c r="A308" i="10"/>
  <c r="C307" i="10"/>
  <c r="B307" i="10"/>
  <c r="A307" i="10"/>
  <c r="C306" i="10"/>
  <c r="B306" i="10"/>
  <c r="A306" i="10"/>
  <c r="C305" i="10"/>
  <c r="B305" i="10"/>
  <c r="A305" i="10"/>
  <c r="C304" i="10"/>
  <c r="B304" i="10"/>
  <c r="A304" i="10"/>
  <c r="C303" i="10"/>
  <c r="B303" i="10"/>
  <c r="A303" i="10"/>
  <c r="C302" i="10"/>
  <c r="B302" i="10"/>
  <c r="A302" i="10"/>
  <c r="C301" i="10"/>
  <c r="B301" i="10"/>
  <c r="A301" i="10"/>
  <c r="C300" i="10"/>
  <c r="B300" i="10"/>
  <c r="A300" i="10"/>
  <c r="C299" i="10"/>
  <c r="B299" i="10"/>
  <c r="A299" i="10"/>
  <c r="C298" i="10"/>
  <c r="B298" i="10"/>
  <c r="A298" i="10"/>
  <c r="C297" i="10"/>
  <c r="B297" i="10"/>
  <c r="A297" i="10"/>
  <c r="C296" i="10"/>
  <c r="B296" i="10"/>
  <c r="A296" i="10"/>
  <c r="C295" i="10"/>
  <c r="B295" i="10"/>
  <c r="A295" i="10"/>
  <c r="C294" i="10"/>
  <c r="B294" i="10"/>
  <c r="A294" i="10"/>
  <c r="C293" i="10"/>
  <c r="B293" i="10"/>
  <c r="A293" i="10"/>
  <c r="C292" i="10"/>
  <c r="B292" i="10"/>
  <c r="A292" i="10"/>
  <c r="C291" i="10"/>
  <c r="B291" i="10"/>
  <c r="A291" i="10"/>
  <c r="C290" i="10"/>
  <c r="B290" i="10"/>
  <c r="A290" i="10"/>
  <c r="C289" i="10"/>
  <c r="B289" i="10"/>
  <c r="A289" i="10"/>
  <c r="C288" i="10"/>
  <c r="B288" i="10"/>
  <c r="A288" i="10"/>
  <c r="C287" i="10"/>
  <c r="B287" i="10"/>
  <c r="A287" i="10"/>
  <c r="C286" i="10"/>
  <c r="B286" i="10"/>
  <c r="A286" i="10"/>
  <c r="C285" i="10"/>
  <c r="B285" i="10"/>
  <c r="A285" i="10"/>
  <c r="C284" i="10"/>
  <c r="B284" i="10"/>
  <c r="A284" i="10"/>
  <c r="C283" i="10"/>
  <c r="B283" i="10"/>
  <c r="A283" i="10"/>
  <c r="C282" i="10"/>
  <c r="B282" i="10"/>
  <c r="A282" i="10"/>
  <c r="C281" i="10"/>
  <c r="B281" i="10"/>
  <c r="A281" i="10"/>
  <c r="C280" i="10"/>
  <c r="B280" i="10"/>
  <c r="A280" i="10"/>
  <c r="C279" i="10"/>
  <c r="B279" i="10"/>
  <c r="A279" i="10"/>
  <c r="C278" i="10"/>
  <c r="B278" i="10"/>
  <c r="A278" i="10"/>
  <c r="C277" i="10"/>
  <c r="B277" i="10"/>
  <c r="A277" i="10"/>
  <c r="C276" i="10"/>
  <c r="B276" i="10"/>
  <c r="A276" i="10"/>
  <c r="C275" i="10"/>
  <c r="B275" i="10"/>
  <c r="A275" i="10"/>
  <c r="C274" i="10"/>
  <c r="B274" i="10"/>
  <c r="A274" i="10"/>
  <c r="C273" i="10"/>
  <c r="B273" i="10"/>
  <c r="A273" i="10"/>
  <c r="C272" i="10"/>
  <c r="B272" i="10"/>
  <c r="A272" i="10"/>
  <c r="C271" i="10"/>
  <c r="B271" i="10"/>
  <c r="A271" i="10"/>
  <c r="C270" i="10"/>
  <c r="B270" i="10"/>
  <c r="A270" i="10"/>
  <c r="C269" i="10"/>
  <c r="B269" i="10"/>
  <c r="A269" i="10"/>
  <c r="C268" i="10"/>
  <c r="B268" i="10"/>
  <c r="A268" i="10"/>
  <c r="C267" i="10"/>
  <c r="B267" i="10"/>
  <c r="A267" i="10"/>
  <c r="C266" i="10"/>
  <c r="B266" i="10"/>
  <c r="A266" i="10"/>
  <c r="C265" i="10"/>
  <c r="B265" i="10"/>
  <c r="A265" i="10"/>
  <c r="C264" i="10"/>
  <c r="B264" i="10"/>
  <c r="A264" i="10"/>
  <c r="C263" i="10"/>
  <c r="B263" i="10"/>
  <c r="A263" i="10"/>
  <c r="C262" i="10"/>
  <c r="B262" i="10"/>
  <c r="A262" i="10"/>
  <c r="C261" i="10"/>
  <c r="B261" i="10"/>
  <c r="A261" i="10"/>
  <c r="C260" i="10"/>
  <c r="B260" i="10"/>
  <c r="A260" i="10"/>
  <c r="C259" i="10"/>
  <c r="B259" i="10"/>
  <c r="A259" i="10"/>
  <c r="C258" i="10"/>
  <c r="B258" i="10"/>
  <c r="A258" i="10"/>
  <c r="C257" i="10"/>
  <c r="B257" i="10"/>
  <c r="A257" i="10"/>
  <c r="C256" i="10"/>
  <c r="B256" i="10"/>
  <c r="A256" i="10"/>
  <c r="C255" i="10"/>
  <c r="B255" i="10"/>
  <c r="A255" i="10"/>
  <c r="C254" i="10"/>
  <c r="B254" i="10"/>
  <c r="A254" i="10"/>
  <c r="C253" i="10"/>
  <c r="B253" i="10"/>
  <c r="A253" i="10"/>
  <c r="C252" i="10"/>
  <c r="B252" i="10"/>
  <c r="A252" i="10"/>
  <c r="C251" i="10"/>
  <c r="B251" i="10"/>
  <c r="A251" i="10"/>
  <c r="C250" i="10"/>
  <c r="B250" i="10"/>
  <c r="A250" i="10"/>
  <c r="C249" i="10"/>
  <c r="B249" i="10"/>
  <c r="A249" i="10"/>
  <c r="C248" i="10"/>
  <c r="B248" i="10"/>
  <c r="A248" i="10"/>
  <c r="C247" i="10"/>
  <c r="B247" i="10"/>
  <c r="A247" i="10"/>
  <c r="C246" i="10"/>
  <c r="B246" i="10"/>
  <c r="A246" i="10"/>
  <c r="C245" i="10"/>
  <c r="B245" i="10"/>
  <c r="A245" i="10"/>
  <c r="C244" i="10"/>
  <c r="B244" i="10"/>
  <c r="A244" i="10"/>
  <c r="C243" i="10"/>
  <c r="B243" i="10"/>
  <c r="A243" i="10"/>
  <c r="C242" i="10"/>
  <c r="B242" i="10"/>
  <c r="A242" i="10"/>
  <c r="C241" i="10"/>
  <c r="B241" i="10"/>
  <c r="A241" i="10"/>
  <c r="C240" i="10"/>
  <c r="B240" i="10"/>
  <c r="A240" i="10"/>
  <c r="C239" i="10"/>
  <c r="B239" i="10"/>
  <c r="A239" i="10"/>
  <c r="C238" i="10"/>
  <c r="B238" i="10"/>
  <c r="A238" i="10"/>
  <c r="C237" i="10"/>
  <c r="B237" i="10"/>
  <c r="A237" i="10"/>
  <c r="C236" i="10"/>
  <c r="B236" i="10"/>
  <c r="A236" i="10"/>
  <c r="C235" i="10"/>
  <c r="B235" i="10"/>
  <c r="A235" i="10"/>
  <c r="C234" i="10"/>
  <c r="B234" i="10"/>
  <c r="A234" i="10"/>
  <c r="C233" i="10"/>
  <c r="B233" i="10"/>
  <c r="A233" i="10"/>
  <c r="C232" i="10"/>
  <c r="B232" i="10"/>
  <c r="A232" i="10"/>
  <c r="C231" i="10"/>
  <c r="B231" i="10"/>
  <c r="A231" i="10"/>
  <c r="C230" i="10"/>
  <c r="B230" i="10"/>
  <c r="A230" i="10"/>
  <c r="C229" i="10"/>
  <c r="B229" i="10"/>
  <c r="A229" i="10"/>
  <c r="C228" i="10"/>
  <c r="B228" i="10"/>
  <c r="A228" i="10"/>
  <c r="C227" i="10"/>
  <c r="B227" i="10"/>
  <c r="A227" i="10"/>
  <c r="C226" i="10"/>
  <c r="B226" i="10"/>
  <c r="A226" i="10"/>
  <c r="C225" i="10"/>
  <c r="B225" i="10"/>
  <c r="A225" i="10"/>
  <c r="C224" i="10"/>
  <c r="B224" i="10"/>
  <c r="A224" i="10"/>
  <c r="C223" i="10"/>
  <c r="B223" i="10"/>
  <c r="A223" i="10"/>
  <c r="C222" i="10"/>
  <c r="B222" i="10"/>
  <c r="A222" i="10"/>
  <c r="C221" i="10"/>
  <c r="B221" i="10"/>
  <c r="A221" i="10"/>
  <c r="C220" i="10"/>
  <c r="B220" i="10"/>
  <c r="A220" i="10"/>
  <c r="C219" i="10"/>
  <c r="B219" i="10"/>
  <c r="A219" i="10"/>
  <c r="C218" i="10"/>
  <c r="B218" i="10"/>
  <c r="A218" i="10"/>
  <c r="C217" i="10"/>
  <c r="B217" i="10"/>
  <c r="A217" i="10"/>
  <c r="C216" i="10"/>
  <c r="B216" i="10"/>
  <c r="A216" i="10"/>
  <c r="C215" i="10"/>
  <c r="B215" i="10"/>
  <c r="A215" i="10"/>
  <c r="C214" i="10"/>
  <c r="B214" i="10"/>
  <c r="A214" i="10"/>
  <c r="C213" i="10"/>
  <c r="B213" i="10"/>
  <c r="A213" i="10"/>
  <c r="C212" i="10"/>
  <c r="B212" i="10"/>
  <c r="A212" i="10"/>
  <c r="C211" i="10"/>
  <c r="B211" i="10"/>
  <c r="A211" i="10"/>
  <c r="C210" i="10"/>
  <c r="B210" i="10"/>
  <c r="A210" i="10"/>
  <c r="C209" i="10"/>
  <c r="B209" i="10"/>
  <c r="A209" i="10"/>
  <c r="C208" i="10"/>
  <c r="B208" i="10"/>
  <c r="A208" i="10"/>
  <c r="C207" i="10"/>
  <c r="B207" i="10"/>
  <c r="A207" i="10"/>
  <c r="C206" i="10"/>
  <c r="B206" i="10"/>
  <c r="A206" i="10"/>
  <c r="C205" i="10"/>
  <c r="B205" i="10"/>
  <c r="A205" i="10"/>
  <c r="C204" i="10"/>
  <c r="B204" i="10"/>
  <c r="A204" i="10"/>
  <c r="C203" i="10"/>
  <c r="B203" i="10"/>
  <c r="A203" i="10"/>
  <c r="C202" i="10"/>
  <c r="B202" i="10"/>
  <c r="A202" i="10"/>
  <c r="C201" i="10"/>
  <c r="B201" i="10"/>
  <c r="A201" i="10"/>
  <c r="C200" i="10"/>
  <c r="B200" i="10"/>
  <c r="A200" i="10"/>
  <c r="C199" i="10"/>
  <c r="B199" i="10"/>
  <c r="A199" i="10"/>
  <c r="C198" i="10"/>
  <c r="B198" i="10"/>
  <c r="A198" i="10"/>
  <c r="C197" i="10"/>
  <c r="B197" i="10"/>
  <c r="A197" i="10"/>
  <c r="C196" i="10"/>
  <c r="B196" i="10"/>
  <c r="A196" i="10"/>
  <c r="C195" i="10"/>
  <c r="B195" i="10"/>
  <c r="A195" i="10"/>
  <c r="C194" i="10"/>
  <c r="B194" i="10"/>
  <c r="A194" i="10"/>
  <c r="C193" i="10"/>
  <c r="B193" i="10"/>
  <c r="A193" i="10"/>
  <c r="C192" i="10"/>
  <c r="B192" i="10"/>
  <c r="A192" i="10"/>
  <c r="C191" i="10"/>
  <c r="B191" i="10"/>
  <c r="A191" i="10"/>
  <c r="C190" i="10"/>
  <c r="B190" i="10"/>
  <c r="A190" i="10"/>
  <c r="C189" i="10"/>
  <c r="B189" i="10"/>
  <c r="A189" i="10"/>
  <c r="C188" i="10"/>
  <c r="B188" i="10"/>
  <c r="A188" i="10"/>
  <c r="C187" i="10"/>
  <c r="B187" i="10"/>
  <c r="A187" i="10"/>
  <c r="C186" i="10"/>
  <c r="B186" i="10"/>
  <c r="A186" i="10"/>
  <c r="C185" i="10"/>
  <c r="B185" i="10"/>
  <c r="A185" i="10"/>
  <c r="C184" i="10"/>
  <c r="B184" i="10"/>
  <c r="A184" i="10"/>
  <c r="C183" i="10"/>
  <c r="B183" i="10"/>
  <c r="A183" i="10"/>
  <c r="C182" i="10"/>
  <c r="B182" i="10"/>
  <c r="A182" i="10"/>
  <c r="C181" i="10"/>
  <c r="B181" i="10"/>
  <c r="A181" i="10"/>
  <c r="C180" i="10"/>
  <c r="B180" i="10"/>
  <c r="A180" i="10"/>
  <c r="C179" i="10"/>
  <c r="B179" i="10"/>
  <c r="A179" i="10"/>
  <c r="C178" i="10"/>
  <c r="B178" i="10"/>
  <c r="A178" i="10"/>
  <c r="C177" i="10"/>
  <c r="B177" i="10"/>
  <c r="A177" i="10"/>
  <c r="C176" i="10"/>
  <c r="B176" i="10"/>
  <c r="A176" i="10"/>
  <c r="C175" i="10"/>
  <c r="B175" i="10"/>
  <c r="A175" i="10"/>
  <c r="C174" i="10"/>
  <c r="B174" i="10"/>
  <c r="A174" i="10"/>
  <c r="C173" i="10"/>
  <c r="B173" i="10"/>
  <c r="A173" i="10"/>
  <c r="C172" i="10"/>
  <c r="B172" i="10"/>
  <c r="A172" i="10"/>
  <c r="C171" i="10"/>
  <c r="B171" i="10"/>
  <c r="A171" i="10"/>
  <c r="C170" i="10"/>
  <c r="B170" i="10"/>
  <c r="A170" i="10"/>
  <c r="C169" i="10"/>
  <c r="B169" i="10"/>
  <c r="A169" i="10"/>
  <c r="C168" i="10"/>
  <c r="B168" i="10"/>
  <c r="A168" i="10"/>
  <c r="C167" i="10"/>
  <c r="B167" i="10"/>
  <c r="A167" i="10"/>
  <c r="C166" i="10"/>
  <c r="B166" i="10"/>
  <c r="A166" i="10"/>
  <c r="C165" i="10"/>
  <c r="B165" i="10"/>
  <c r="A165" i="10"/>
  <c r="C164" i="10"/>
  <c r="B164" i="10"/>
  <c r="A164" i="10"/>
  <c r="C163" i="10"/>
  <c r="B163" i="10"/>
  <c r="A163" i="10"/>
  <c r="C162" i="10"/>
  <c r="B162" i="10"/>
  <c r="A162" i="10"/>
  <c r="C161" i="10"/>
  <c r="B161" i="10"/>
  <c r="A161" i="10"/>
  <c r="C160" i="10"/>
  <c r="B160" i="10"/>
  <c r="A160" i="10"/>
  <c r="C159" i="10"/>
  <c r="B159" i="10"/>
  <c r="A159" i="10"/>
  <c r="C158" i="10"/>
  <c r="B158" i="10"/>
  <c r="A158" i="10"/>
  <c r="C157" i="10"/>
  <c r="B157" i="10"/>
  <c r="A157" i="10"/>
  <c r="C156" i="10"/>
  <c r="B156" i="10"/>
  <c r="A156" i="10"/>
  <c r="C155" i="10"/>
  <c r="B155" i="10"/>
  <c r="A155" i="10"/>
  <c r="C154" i="10"/>
  <c r="B154" i="10"/>
  <c r="A154" i="10"/>
  <c r="C153" i="10"/>
  <c r="B153" i="10"/>
  <c r="A153" i="10"/>
  <c r="C152" i="10"/>
  <c r="B152" i="10"/>
  <c r="A152" i="10"/>
  <c r="C151" i="10"/>
  <c r="B151" i="10"/>
  <c r="A151" i="10"/>
  <c r="C150" i="10"/>
  <c r="B150" i="10"/>
  <c r="A150" i="10"/>
  <c r="C149" i="10"/>
  <c r="B149" i="10"/>
  <c r="A149" i="10"/>
  <c r="C148" i="10"/>
  <c r="B148" i="10"/>
  <c r="A148" i="10"/>
  <c r="C147" i="10"/>
  <c r="B147" i="10"/>
  <c r="A147" i="10"/>
  <c r="C146" i="10"/>
  <c r="B146" i="10"/>
  <c r="A146" i="10"/>
  <c r="C145" i="10"/>
  <c r="B145" i="10"/>
  <c r="A145" i="10"/>
  <c r="C144" i="10"/>
  <c r="B144" i="10"/>
  <c r="A144" i="10"/>
  <c r="C143" i="10"/>
  <c r="B143" i="10"/>
  <c r="A143" i="10"/>
  <c r="C142" i="10"/>
  <c r="B142" i="10"/>
  <c r="A142" i="10"/>
  <c r="C141" i="10"/>
  <c r="B141" i="10"/>
  <c r="A141" i="10"/>
  <c r="C140" i="10"/>
  <c r="B140" i="10"/>
  <c r="A140" i="10"/>
  <c r="C139" i="10"/>
  <c r="B139" i="10"/>
  <c r="A139" i="10"/>
  <c r="C138" i="10"/>
  <c r="B138" i="10"/>
  <c r="A138" i="10"/>
  <c r="C137" i="10"/>
  <c r="B137" i="10"/>
  <c r="A137" i="10"/>
  <c r="C136" i="10"/>
  <c r="B136" i="10"/>
  <c r="A136" i="10"/>
  <c r="C135" i="10"/>
  <c r="B135" i="10"/>
  <c r="A135" i="10"/>
  <c r="C134" i="10"/>
  <c r="B134" i="10"/>
  <c r="A134" i="10"/>
  <c r="C133" i="10"/>
  <c r="B133" i="10"/>
  <c r="A133" i="10"/>
  <c r="C132" i="10"/>
  <c r="B132" i="10"/>
  <c r="A132" i="10"/>
  <c r="C131" i="10"/>
  <c r="B131" i="10"/>
  <c r="A131" i="10"/>
  <c r="C130" i="10"/>
  <c r="B130" i="10"/>
  <c r="A130" i="10"/>
  <c r="C129" i="10"/>
  <c r="B129" i="10"/>
  <c r="A129" i="10"/>
  <c r="C128" i="10"/>
  <c r="B128" i="10"/>
  <c r="A128" i="10"/>
  <c r="C127" i="10"/>
  <c r="B127" i="10"/>
  <c r="A127" i="10"/>
  <c r="C126" i="10"/>
  <c r="B126" i="10"/>
  <c r="A126" i="10"/>
  <c r="C125" i="10"/>
  <c r="B125" i="10"/>
  <c r="A125" i="10"/>
  <c r="C124" i="10"/>
  <c r="B124" i="10"/>
  <c r="A124" i="10"/>
  <c r="C123" i="10"/>
  <c r="B123" i="10"/>
  <c r="A123" i="10"/>
  <c r="C122" i="10"/>
  <c r="B122" i="10"/>
  <c r="A122" i="10"/>
  <c r="C121" i="10"/>
  <c r="B121" i="10"/>
  <c r="A121" i="10"/>
  <c r="C120" i="10"/>
  <c r="B120" i="10"/>
  <c r="A120" i="10"/>
  <c r="C119" i="10"/>
  <c r="B119" i="10"/>
  <c r="A119" i="10"/>
  <c r="C118" i="10"/>
  <c r="B118" i="10"/>
  <c r="A118" i="10"/>
  <c r="C117" i="10"/>
  <c r="B117" i="10"/>
  <c r="A117" i="10"/>
  <c r="C116" i="10"/>
  <c r="B116" i="10"/>
  <c r="A116" i="10"/>
  <c r="C115" i="10"/>
  <c r="B115" i="10"/>
  <c r="A115" i="10"/>
  <c r="C114" i="10"/>
  <c r="B114" i="10"/>
  <c r="A114" i="10"/>
  <c r="C113" i="10"/>
  <c r="B113" i="10"/>
  <c r="A113" i="10"/>
  <c r="C112" i="10"/>
  <c r="B112" i="10"/>
  <c r="A112" i="10"/>
  <c r="C111" i="10"/>
  <c r="B111" i="10"/>
  <c r="A111" i="10"/>
  <c r="C110" i="10"/>
  <c r="B110" i="10"/>
  <c r="A110" i="10"/>
  <c r="C109" i="10"/>
  <c r="B109" i="10"/>
  <c r="A109" i="10"/>
  <c r="C108" i="10"/>
  <c r="B108" i="10"/>
  <c r="A108" i="10"/>
  <c r="C107" i="10"/>
  <c r="B107" i="10"/>
  <c r="A107" i="10"/>
  <c r="C106" i="10"/>
  <c r="B106" i="10"/>
  <c r="A106" i="10"/>
  <c r="C105" i="10"/>
  <c r="B105" i="10"/>
  <c r="A105" i="10"/>
  <c r="C104" i="10"/>
  <c r="B104" i="10"/>
  <c r="A104" i="10"/>
  <c r="C103" i="10"/>
  <c r="B103" i="10"/>
  <c r="A103" i="10"/>
  <c r="C102" i="10"/>
  <c r="B102" i="10"/>
  <c r="A102" i="10"/>
  <c r="C101" i="10"/>
  <c r="B101" i="10"/>
  <c r="A101" i="10"/>
  <c r="C100" i="10"/>
  <c r="B100" i="10"/>
  <c r="A100" i="10"/>
  <c r="C99" i="10"/>
  <c r="B99" i="10"/>
  <c r="A99" i="10"/>
  <c r="C98" i="10"/>
  <c r="B98" i="10"/>
  <c r="A98" i="10"/>
  <c r="C97" i="10"/>
  <c r="B97" i="10"/>
  <c r="A97" i="10"/>
  <c r="C96" i="10"/>
  <c r="B96" i="10"/>
  <c r="A96" i="10"/>
  <c r="C95" i="10"/>
  <c r="B95" i="10"/>
  <c r="A95" i="10"/>
  <c r="C94" i="10"/>
  <c r="B94" i="10"/>
  <c r="A94" i="10"/>
  <c r="C93" i="10"/>
  <c r="B93" i="10"/>
  <c r="A93" i="10"/>
  <c r="C92" i="10"/>
  <c r="B92" i="10"/>
  <c r="A92" i="10"/>
  <c r="C91" i="10"/>
  <c r="B91" i="10"/>
  <c r="A91" i="10"/>
  <c r="C90" i="10"/>
  <c r="B90" i="10"/>
  <c r="A90" i="10"/>
  <c r="C89" i="10"/>
  <c r="B89" i="10"/>
  <c r="A89" i="10"/>
  <c r="C88" i="10"/>
  <c r="B88" i="10"/>
  <c r="A88" i="10"/>
  <c r="C87" i="10"/>
  <c r="B87" i="10"/>
  <c r="A87" i="10"/>
  <c r="C86" i="10"/>
  <c r="B86" i="10"/>
  <c r="A86" i="10"/>
  <c r="C85" i="10"/>
  <c r="B85" i="10"/>
  <c r="A85" i="10"/>
  <c r="C84" i="10"/>
  <c r="B84" i="10"/>
  <c r="A84" i="10"/>
  <c r="C83" i="10"/>
  <c r="B83" i="10"/>
  <c r="A83" i="10"/>
  <c r="C82" i="10"/>
  <c r="B82" i="10"/>
  <c r="A82" i="10"/>
  <c r="C81" i="10"/>
  <c r="B81" i="10"/>
  <c r="A81" i="10"/>
  <c r="C80" i="10"/>
  <c r="B80" i="10"/>
  <c r="A80" i="10"/>
  <c r="C79" i="10"/>
  <c r="B79" i="10"/>
  <c r="A79" i="10"/>
  <c r="C78" i="10"/>
  <c r="B78" i="10"/>
  <c r="A78" i="10"/>
  <c r="C77" i="10"/>
  <c r="B77" i="10"/>
  <c r="A77" i="10"/>
  <c r="C76" i="10"/>
  <c r="B76" i="10"/>
  <c r="A76" i="10"/>
  <c r="C75" i="10"/>
  <c r="B75" i="10"/>
  <c r="A75" i="10"/>
  <c r="C74" i="10"/>
  <c r="B74" i="10"/>
  <c r="A74" i="10"/>
  <c r="C73" i="10"/>
  <c r="B73" i="10"/>
  <c r="A73" i="10"/>
  <c r="C72" i="10"/>
  <c r="B72" i="10"/>
  <c r="A72" i="10"/>
  <c r="C71" i="10"/>
  <c r="B71" i="10"/>
  <c r="A71" i="10"/>
  <c r="C70" i="10"/>
  <c r="B70" i="10"/>
  <c r="A70" i="10"/>
  <c r="C69" i="10"/>
  <c r="B69" i="10"/>
  <c r="A69" i="10"/>
  <c r="C68" i="10"/>
  <c r="B68" i="10"/>
  <c r="A68" i="10"/>
  <c r="C67" i="10"/>
  <c r="B67" i="10"/>
  <c r="A67" i="10"/>
  <c r="C66" i="10"/>
  <c r="B66" i="10"/>
  <c r="A66" i="10"/>
  <c r="C65" i="10"/>
  <c r="B65" i="10"/>
  <c r="A65" i="10"/>
  <c r="C64" i="10"/>
  <c r="B64" i="10"/>
  <c r="A64" i="10"/>
  <c r="C63" i="10"/>
  <c r="B63" i="10"/>
  <c r="A63" i="10"/>
  <c r="C62" i="10"/>
  <c r="B62" i="10"/>
  <c r="A62" i="10"/>
  <c r="C61" i="10"/>
  <c r="B61" i="10"/>
  <c r="A61" i="10"/>
  <c r="C60" i="10"/>
  <c r="B60" i="10"/>
  <c r="A60" i="10"/>
  <c r="C59" i="10"/>
  <c r="B59" i="10"/>
  <c r="A59" i="10"/>
  <c r="C58" i="10"/>
  <c r="B58" i="10"/>
  <c r="A58" i="10"/>
  <c r="C57" i="10"/>
  <c r="B57" i="10"/>
  <c r="A57" i="10"/>
  <c r="C56" i="10"/>
  <c r="B56" i="10"/>
  <c r="A56" i="10"/>
  <c r="C55" i="10"/>
  <c r="B55" i="10"/>
  <c r="A55" i="10"/>
  <c r="C54" i="10"/>
  <c r="B54" i="10"/>
  <c r="A54" i="10"/>
  <c r="C53" i="10"/>
  <c r="B53" i="10"/>
  <c r="A53" i="10"/>
  <c r="C52" i="10"/>
  <c r="B52" i="10"/>
  <c r="A52" i="10"/>
  <c r="C51" i="10"/>
  <c r="B51" i="10"/>
  <c r="A51" i="10"/>
  <c r="C50" i="10"/>
  <c r="B50" i="10"/>
  <c r="A50" i="10"/>
  <c r="C49" i="10"/>
  <c r="B49" i="10"/>
  <c r="A49" i="10"/>
  <c r="C48" i="10"/>
  <c r="B48" i="10"/>
  <c r="A48" i="10"/>
  <c r="C47" i="10"/>
  <c r="B47" i="10"/>
  <c r="A47" i="10"/>
  <c r="C46" i="10"/>
  <c r="B46" i="10"/>
  <c r="A46" i="10"/>
  <c r="C45" i="10"/>
  <c r="B45" i="10"/>
  <c r="A45" i="10"/>
  <c r="C44" i="10"/>
  <c r="B44" i="10"/>
  <c r="A44" i="10"/>
  <c r="C43" i="10"/>
  <c r="B43" i="10"/>
  <c r="A43" i="10"/>
  <c r="C42" i="10"/>
  <c r="B42" i="10"/>
  <c r="A42" i="10"/>
  <c r="C41" i="10"/>
  <c r="B41" i="10"/>
  <c r="A41" i="10"/>
  <c r="C40" i="10"/>
  <c r="B40" i="10"/>
  <c r="A40" i="10"/>
  <c r="C39" i="10"/>
  <c r="B39" i="10"/>
  <c r="A39" i="10"/>
  <c r="C38" i="10"/>
  <c r="B38" i="10"/>
  <c r="B38" i="5" s="1"/>
  <c r="A38" i="10"/>
  <c r="A38" i="5" s="1"/>
  <c r="C37" i="10"/>
  <c r="B37" i="10"/>
  <c r="B37" i="5" s="1"/>
  <c r="A37" i="10"/>
  <c r="A37" i="5" s="1"/>
  <c r="C36" i="10"/>
  <c r="B36" i="10"/>
  <c r="B36" i="5" s="1"/>
  <c r="A36" i="10"/>
  <c r="A36" i="5" s="1"/>
  <c r="C35" i="10"/>
  <c r="B35" i="10"/>
  <c r="B35" i="5" s="1"/>
  <c r="A35" i="10"/>
  <c r="A35" i="5" s="1"/>
  <c r="C34" i="10"/>
  <c r="B34" i="10"/>
  <c r="B34" i="5" s="1"/>
  <c r="A34" i="10"/>
  <c r="A34" i="5" s="1"/>
  <c r="C33" i="10"/>
  <c r="B33" i="10"/>
  <c r="B33" i="5" s="1"/>
  <c r="A33" i="10"/>
  <c r="A33" i="5" s="1"/>
  <c r="C32" i="10"/>
  <c r="B32" i="10"/>
  <c r="B32" i="5" s="1"/>
  <c r="A32" i="10"/>
  <c r="A32" i="5" s="1"/>
  <c r="C31" i="10"/>
  <c r="B31" i="10"/>
  <c r="B31" i="5" s="1"/>
  <c r="A31" i="10"/>
  <c r="A31" i="5" s="1"/>
  <c r="C30" i="10"/>
  <c r="B30" i="10"/>
  <c r="B30" i="5" s="1"/>
  <c r="A30" i="10"/>
  <c r="A30" i="5" s="1"/>
  <c r="C29" i="10"/>
  <c r="B29" i="10"/>
  <c r="B29" i="5" s="1"/>
  <c r="A29" i="10"/>
  <c r="A29" i="5" s="1"/>
  <c r="C28" i="10"/>
  <c r="B28" i="10"/>
  <c r="B28" i="5" s="1"/>
  <c r="A28" i="10"/>
  <c r="A28" i="5" s="1"/>
  <c r="C27" i="10"/>
  <c r="B27" i="10"/>
  <c r="B27" i="5" s="1"/>
  <c r="A27" i="10"/>
  <c r="A27" i="5" s="1"/>
  <c r="C26" i="10"/>
  <c r="B26" i="10"/>
  <c r="B26" i="5" s="1"/>
  <c r="A26" i="10"/>
  <c r="A26" i="5" s="1"/>
  <c r="C25" i="10"/>
  <c r="B25" i="10"/>
  <c r="B25" i="5" s="1"/>
  <c r="A25" i="10"/>
  <c r="A25" i="5" s="1"/>
  <c r="C24" i="10"/>
  <c r="B24" i="10"/>
  <c r="B24" i="5" s="1"/>
  <c r="A24" i="10"/>
  <c r="A24" i="5" s="1"/>
  <c r="C23" i="10"/>
  <c r="B23" i="10"/>
  <c r="B23" i="5" s="1"/>
  <c r="A23" i="10"/>
  <c r="A23" i="5" s="1"/>
  <c r="C22" i="10"/>
  <c r="B22" i="10"/>
  <c r="B22" i="5" s="1"/>
  <c r="A22" i="10"/>
  <c r="A22" i="5" s="1"/>
  <c r="C21" i="10"/>
  <c r="B21" i="10"/>
  <c r="B21" i="5" s="1"/>
  <c r="A21" i="10"/>
  <c r="A21" i="5" s="1"/>
  <c r="C20" i="10"/>
  <c r="B20" i="10"/>
  <c r="B20" i="5" s="1"/>
  <c r="A20" i="10"/>
  <c r="A20" i="5" s="1"/>
  <c r="C19" i="10"/>
  <c r="B19" i="10"/>
  <c r="B19" i="5" s="1"/>
  <c r="A19" i="10"/>
  <c r="A19" i="5" s="1"/>
  <c r="C18" i="10"/>
  <c r="B18" i="10"/>
  <c r="B18" i="5" s="1"/>
  <c r="A18" i="10"/>
  <c r="A18" i="5" s="1"/>
  <c r="C17" i="10"/>
  <c r="B17" i="10"/>
  <c r="B17" i="5" s="1"/>
  <c r="A17" i="10"/>
  <c r="A17" i="5" s="1"/>
  <c r="C16" i="10"/>
  <c r="B16" i="10"/>
  <c r="B16" i="5" s="1"/>
  <c r="A16" i="10"/>
  <c r="A16" i="5" s="1"/>
  <c r="C15" i="10"/>
  <c r="B15" i="10"/>
  <c r="B15" i="5" s="1"/>
  <c r="A15" i="10"/>
  <c r="A15" i="5" s="1"/>
  <c r="C14" i="10"/>
  <c r="B14" i="10"/>
  <c r="B14" i="5" s="1"/>
  <c r="A14" i="10"/>
  <c r="A14" i="5" s="1"/>
  <c r="C13" i="10"/>
  <c r="B13" i="10"/>
  <c r="B13" i="5" s="1"/>
  <c r="A13" i="10"/>
  <c r="A13" i="5" s="1"/>
  <c r="C12" i="10"/>
  <c r="B12" i="10"/>
  <c r="B12" i="5" s="1"/>
  <c r="A12" i="10"/>
  <c r="A12" i="5" s="1"/>
  <c r="C11" i="10"/>
  <c r="B11" i="10"/>
  <c r="B11" i="5" s="1"/>
  <c r="A11" i="10"/>
  <c r="A11" i="5" s="1"/>
  <c r="C10" i="10"/>
  <c r="B10" i="10"/>
  <c r="B10" i="5" s="1"/>
  <c r="A10" i="10"/>
  <c r="A10" i="5" s="1"/>
  <c r="C9" i="10"/>
  <c r="B9" i="10"/>
  <c r="B9" i="5" s="1"/>
  <c r="A9" i="10"/>
  <c r="A9" i="5" s="1"/>
  <c r="C8" i="10"/>
  <c r="B8" i="10"/>
  <c r="B8" i="5" s="1"/>
  <c r="A8" i="10"/>
  <c r="A8" i="5" s="1"/>
  <c r="C7" i="10"/>
  <c r="B7" i="10"/>
  <c r="B7" i="5" s="1"/>
  <c r="A7" i="10"/>
  <c r="A7" i="5" s="1"/>
  <c r="C6" i="10"/>
  <c r="B6" i="10"/>
  <c r="B6" i="5" s="1"/>
  <c r="A6" i="10"/>
  <c r="A6" i="5" s="1"/>
  <c r="C5" i="10"/>
  <c r="B5" i="10"/>
  <c r="B5" i="5" s="1"/>
  <c r="A5" i="10"/>
  <c r="A5" i="5" s="1"/>
  <c r="C4" i="10"/>
  <c r="B4" i="10"/>
  <c r="B4" i="5" s="1"/>
  <c r="A4" i="10"/>
  <c r="A4" i="5" s="1"/>
  <c r="C3" i="10"/>
  <c r="B3" i="10"/>
  <c r="B3" i="5" s="1"/>
  <c r="A3" i="10"/>
  <c r="A3" i="5" s="1"/>
  <c r="C2" i="10"/>
  <c r="B2" i="10"/>
  <c r="B2" i="5" s="1"/>
  <c r="A2" i="10"/>
  <c r="A2" i="5" s="1"/>
  <c r="A25" i="8"/>
  <c r="A24" i="8"/>
  <c r="A23" i="8"/>
  <c r="B22" i="8"/>
  <c r="B21" i="8"/>
  <c r="A19" i="8"/>
  <c r="B18" i="8"/>
  <c r="B17" i="8"/>
  <c r="A15" i="8"/>
  <c r="B14" i="8"/>
  <c r="B13" i="8"/>
  <c r="A11" i="8"/>
  <c r="B10" i="8"/>
  <c r="B9" i="8"/>
  <c r="A7" i="8"/>
  <c r="B6" i="8"/>
  <c r="B5" i="8"/>
  <c r="A3" i="8"/>
  <c r="B2" i="8"/>
  <c r="A43" i="7"/>
  <c r="A42" i="7"/>
  <c r="A41" i="7"/>
  <c r="A40" i="7"/>
  <c r="A39" i="7"/>
  <c r="A38" i="7"/>
  <c r="A37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E21" i="7" s="1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E13" i="7" s="1"/>
  <c r="A13" i="7"/>
  <c r="B12" i="7"/>
  <c r="A12" i="7"/>
  <c r="B11" i="7"/>
  <c r="A11" i="7"/>
  <c r="B10" i="7"/>
  <c r="A10" i="7"/>
  <c r="B9" i="7"/>
  <c r="A9" i="7"/>
  <c r="B8" i="7"/>
  <c r="B7" i="7"/>
  <c r="A7" i="7"/>
  <c r="B6" i="7"/>
  <c r="E22" i="7" s="1"/>
  <c r="A6" i="7"/>
  <c r="B5" i="7"/>
  <c r="A5" i="7"/>
  <c r="B4" i="7"/>
  <c r="E4" i="7" s="1"/>
  <c r="A4" i="7"/>
  <c r="B3" i="7"/>
  <c r="A3" i="7"/>
  <c r="B2" i="7"/>
  <c r="A2" i="7"/>
  <c r="A33" i="6"/>
  <c r="A32" i="6"/>
  <c r="D31" i="6"/>
  <c r="B31" i="6"/>
  <c r="A31" i="6"/>
  <c r="D30" i="6"/>
  <c r="B30" i="6"/>
  <c r="A30" i="6"/>
  <c r="D29" i="6"/>
  <c r="B29" i="6"/>
  <c r="A29" i="6"/>
  <c r="D28" i="6"/>
  <c r="B28" i="6"/>
  <c r="A28" i="6"/>
  <c r="D27" i="6"/>
  <c r="B27" i="6"/>
  <c r="A27" i="6"/>
  <c r="D26" i="6"/>
  <c r="B26" i="6"/>
  <c r="A26" i="6"/>
  <c r="D25" i="6"/>
  <c r="B25" i="6"/>
  <c r="A25" i="6"/>
  <c r="D24" i="6"/>
  <c r="B24" i="6"/>
  <c r="A24" i="6"/>
  <c r="D23" i="6"/>
  <c r="B23" i="6"/>
  <c r="A23" i="6"/>
  <c r="D22" i="6"/>
  <c r="B22" i="6"/>
  <c r="A22" i="6"/>
  <c r="D21" i="6"/>
  <c r="B21" i="6"/>
  <c r="A21" i="6"/>
  <c r="D20" i="6"/>
  <c r="B20" i="6"/>
  <c r="A20" i="6"/>
  <c r="D19" i="6"/>
  <c r="B19" i="6"/>
  <c r="A19" i="6"/>
  <c r="D18" i="6"/>
  <c r="B18" i="6"/>
  <c r="A18" i="6"/>
  <c r="D17" i="6"/>
  <c r="B17" i="6"/>
  <c r="A17" i="6"/>
  <c r="D16" i="6"/>
  <c r="B16" i="6"/>
  <c r="A16" i="6"/>
  <c r="D15" i="6"/>
  <c r="B15" i="6"/>
  <c r="A15" i="6"/>
  <c r="D14" i="6"/>
  <c r="B14" i="6"/>
  <c r="A14" i="6"/>
  <c r="D13" i="6"/>
  <c r="B13" i="6"/>
  <c r="A13" i="6"/>
  <c r="D12" i="6"/>
  <c r="B12" i="6"/>
  <c r="A12" i="6"/>
  <c r="D11" i="6"/>
  <c r="B11" i="6"/>
  <c r="A11" i="6"/>
  <c r="D10" i="6"/>
  <c r="B10" i="6"/>
  <c r="A10" i="6"/>
  <c r="D9" i="6"/>
  <c r="B9" i="6"/>
  <c r="A9" i="6"/>
  <c r="E8" i="6"/>
  <c r="D8" i="6"/>
  <c r="B8" i="6"/>
  <c r="A8" i="6"/>
  <c r="E7" i="6"/>
  <c r="D7" i="6"/>
  <c r="B7" i="6"/>
  <c r="A7" i="6"/>
  <c r="E6" i="6"/>
  <c r="D6" i="6"/>
  <c r="B6" i="6"/>
  <c r="A6" i="6"/>
  <c r="E5" i="6"/>
  <c r="D5" i="6"/>
  <c r="B5" i="6"/>
  <c r="A5" i="6"/>
  <c r="E4" i="6"/>
  <c r="D4" i="6"/>
  <c r="B4" i="6"/>
  <c r="A4" i="6"/>
  <c r="E3" i="6"/>
  <c r="B3" i="6"/>
  <c r="B2" i="6"/>
  <c r="E2" i="6" s="1"/>
  <c r="G1" i="6"/>
  <c r="F1" i="6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A80" i="3"/>
  <c r="D79" i="3"/>
  <c r="E79" i="3" s="1"/>
  <c r="F79" i="3" s="1"/>
  <c r="G79" i="3" s="1"/>
  <c r="H79" i="3" s="1"/>
  <c r="I79" i="3" s="1"/>
  <c r="J79" i="3" s="1"/>
  <c r="K79" i="3" s="1"/>
  <c r="L79" i="3" s="1"/>
  <c r="M79" i="3" s="1"/>
  <c r="N79" i="3" s="1"/>
  <c r="O79" i="3" s="1"/>
  <c r="P79" i="3" s="1"/>
  <c r="Q79" i="3" s="1"/>
  <c r="R79" i="3" s="1"/>
  <c r="S79" i="3" s="1"/>
  <c r="T79" i="3" s="1"/>
  <c r="U79" i="3" s="1"/>
  <c r="V79" i="3" s="1"/>
  <c r="C79" i="3"/>
  <c r="B79" i="3"/>
  <c r="A79" i="3"/>
  <c r="I78" i="3"/>
  <c r="J78" i="3" s="1"/>
  <c r="K78" i="3" s="1"/>
  <c r="L78" i="3" s="1"/>
  <c r="M78" i="3" s="1"/>
  <c r="N78" i="3" s="1"/>
  <c r="O78" i="3" s="1"/>
  <c r="P78" i="3" s="1"/>
  <c r="Q78" i="3" s="1"/>
  <c r="R78" i="3" s="1"/>
  <c r="S78" i="3" s="1"/>
  <c r="T78" i="3" s="1"/>
  <c r="U78" i="3" s="1"/>
  <c r="V78" i="3" s="1"/>
  <c r="D78" i="3"/>
  <c r="E78" i="3" s="1"/>
  <c r="F78" i="3" s="1"/>
  <c r="G78" i="3" s="1"/>
  <c r="H78" i="3" s="1"/>
  <c r="C78" i="3"/>
  <c r="B78" i="3"/>
  <c r="A78" i="3"/>
  <c r="F77" i="3"/>
  <c r="G77" i="3" s="1"/>
  <c r="H77" i="3" s="1"/>
  <c r="I77" i="3" s="1"/>
  <c r="J77" i="3" s="1"/>
  <c r="K77" i="3" s="1"/>
  <c r="L77" i="3" s="1"/>
  <c r="M77" i="3" s="1"/>
  <c r="N77" i="3" s="1"/>
  <c r="O77" i="3" s="1"/>
  <c r="P77" i="3" s="1"/>
  <c r="Q77" i="3" s="1"/>
  <c r="R77" i="3" s="1"/>
  <c r="S77" i="3" s="1"/>
  <c r="T77" i="3" s="1"/>
  <c r="U77" i="3" s="1"/>
  <c r="V77" i="3" s="1"/>
  <c r="C77" i="3"/>
  <c r="D77" i="3" s="1"/>
  <c r="E77" i="3" s="1"/>
  <c r="B77" i="3"/>
  <c r="A77" i="3"/>
  <c r="H76" i="3"/>
  <c r="I76" i="3" s="1"/>
  <c r="J76" i="3" s="1"/>
  <c r="K76" i="3" s="1"/>
  <c r="L76" i="3" s="1"/>
  <c r="M76" i="3" s="1"/>
  <c r="N76" i="3" s="1"/>
  <c r="O76" i="3" s="1"/>
  <c r="P76" i="3" s="1"/>
  <c r="Q76" i="3" s="1"/>
  <c r="R76" i="3" s="1"/>
  <c r="S76" i="3" s="1"/>
  <c r="T76" i="3" s="1"/>
  <c r="E76" i="3"/>
  <c r="F76" i="3" s="1"/>
  <c r="G76" i="3" s="1"/>
  <c r="D76" i="3"/>
  <c r="C76" i="3"/>
  <c r="B76" i="3"/>
  <c r="A76" i="3"/>
  <c r="J75" i="3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D75" i="3"/>
  <c r="E75" i="3" s="1"/>
  <c r="F75" i="3" s="1"/>
  <c r="G75" i="3" s="1"/>
  <c r="H75" i="3" s="1"/>
  <c r="I75" i="3" s="1"/>
  <c r="C75" i="3"/>
  <c r="B75" i="3"/>
  <c r="A75" i="3"/>
  <c r="F74" i="3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D74" i="3"/>
  <c r="E74" i="3" s="1"/>
  <c r="C74" i="3"/>
  <c r="B74" i="3"/>
  <c r="A74" i="3"/>
  <c r="C73" i="3"/>
  <c r="D73" i="3" s="1"/>
  <c r="E73" i="3" s="1"/>
  <c r="F73" i="3" s="1"/>
  <c r="G73" i="3" s="1"/>
  <c r="H73" i="3" s="1"/>
  <c r="I73" i="3" s="1"/>
  <c r="J73" i="3" s="1"/>
  <c r="K73" i="3" s="1"/>
  <c r="L73" i="3" s="1"/>
  <c r="M73" i="3" s="1"/>
  <c r="N73" i="3" s="1"/>
  <c r="O73" i="3" s="1"/>
  <c r="P73" i="3" s="1"/>
  <c r="Q73" i="3" s="1"/>
  <c r="R73" i="3" s="1"/>
  <c r="S73" i="3" s="1"/>
  <c r="T73" i="3" s="1"/>
  <c r="B73" i="3"/>
  <c r="A73" i="3"/>
  <c r="E72" i="3"/>
  <c r="F72" i="3" s="1"/>
  <c r="G72" i="3" s="1"/>
  <c r="H72" i="3" s="1"/>
  <c r="I72" i="3" s="1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D72" i="3"/>
  <c r="C72" i="3"/>
  <c r="B72" i="3"/>
  <c r="A72" i="3"/>
  <c r="D71" i="3"/>
  <c r="E71" i="3" s="1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C71" i="3"/>
  <c r="B71" i="3"/>
  <c r="A71" i="3"/>
  <c r="I70" i="3"/>
  <c r="J70" i="3" s="1"/>
  <c r="K70" i="3" s="1"/>
  <c r="L70" i="3" s="1"/>
  <c r="M70" i="3" s="1"/>
  <c r="N70" i="3" s="1"/>
  <c r="O70" i="3" s="1"/>
  <c r="P70" i="3" s="1"/>
  <c r="Q70" i="3" s="1"/>
  <c r="R70" i="3" s="1"/>
  <c r="S70" i="3" s="1"/>
  <c r="T70" i="3" s="1"/>
  <c r="D70" i="3"/>
  <c r="E70" i="3" s="1"/>
  <c r="F70" i="3" s="1"/>
  <c r="G70" i="3" s="1"/>
  <c r="H70" i="3" s="1"/>
  <c r="C70" i="3"/>
  <c r="B70" i="3"/>
  <c r="A70" i="3"/>
  <c r="F69" i="3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C69" i="3"/>
  <c r="D69" i="3" s="1"/>
  <c r="E69" i="3" s="1"/>
  <c r="B69" i="3"/>
  <c r="A69" i="3"/>
  <c r="H68" i="3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E68" i="3"/>
  <c r="F68" i="3" s="1"/>
  <c r="G68" i="3" s="1"/>
  <c r="D68" i="3"/>
  <c r="C68" i="3"/>
  <c r="B68" i="3"/>
  <c r="A68" i="3"/>
  <c r="D67" i="3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C67" i="3"/>
  <c r="B67" i="3"/>
  <c r="A67" i="3"/>
  <c r="D66" i="3"/>
  <c r="E66" i="3" s="1"/>
  <c r="F66" i="3" s="1"/>
  <c r="G66" i="3" s="1"/>
  <c r="H66" i="3" s="1"/>
  <c r="I66" i="3" s="1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C66" i="3"/>
  <c r="B66" i="3"/>
  <c r="A66" i="3"/>
  <c r="F65" i="3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D65" i="3"/>
  <c r="E65" i="3" s="1"/>
  <c r="C65" i="3"/>
  <c r="B65" i="3"/>
  <c r="A65" i="3"/>
  <c r="D64" i="3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C64" i="3"/>
  <c r="B64" i="3"/>
  <c r="A64" i="3"/>
  <c r="C63" i="3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B66" i="1" s="1"/>
  <c r="B63" i="3"/>
  <c r="A63" i="3"/>
  <c r="E62" i="3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V62" i="3" s="1"/>
  <c r="D62" i="3"/>
  <c r="C62" i="3"/>
  <c r="B62" i="3"/>
  <c r="A62" i="3"/>
  <c r="D61" i="3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C61" i="3"/>
  <c r="B61" i="3"/>
  <c r="A61" i="3"/>
  <c r="D60" i="3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C60" i="3"/>
  <c r="B60" i="3"/>
  <c r="A60" i="3"/>
  <c r="C59" i="3"/>
  <c r="D59" i="3" s="1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V59" i="3" s="1"/>
  <c r="B59" i="3"/>
  <c r="A59" i="3"/>
  <c r="E58" i="3"/>
  <c r="F58" i="3" s="1"/>
  <c r="G58" i="3" s="1"/>
  <c r="H58" i="3" s="1"/>
  <c r="I58" i="3" s="1"/>
  <c r="J58" i="3" s="1"/>
  <c r="K58" i="3" s="1"/>
  <c r="L58" i="3" s="1"/>
  <c r="M58" i="3" s="1"/>
  <c r="N58" i="3" s="1"/>
  <c r="O58" i="3" s="1"/>
  <c r="P58" i="3" s="1"/>
  <c r="Q58" i="3" s="1"/>
  <c r="R58" i="3" s="1"/>
  <c r="S58" i="3" s="1"/>
  <c r="T58" i="3" s="1"/>
  <c r="U58" i="3" s="1"/>
  <c r="V58" i="3" s="1"/>
  <c r="D58" i="3"/>
  <c r="C58" i="3"/>
  <c r="B58" i="3"/>
  <c r="A58" i="3"/>
  <c r="D57" i="3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C57" i="3"/>
  <c r="B57" i="3"/>
  <c r="A57" i="3"/>
  <c r="D56" i="3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C56" i="3"/>
  <c r="B56" i="3"/>
  <c r="A56" i="3"/>
  <c r="C55" i="3"/>
  <c r="D55" i="3" s="1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B55" i="3"/>
  <c r="A55" i="3"/>
  <c r="E54" i="3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D54" i="3"/>
  <c r="C54" i="3"/>
  <c r="B54" i="3"/>
  <c r="A54" i="3"/>
  <c r="D53" i="3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C53" i="3"/>
  <c r="B53" i="3"/>
  <c r="A53" i="3"/>
  <c r="D52" i="3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C52" i="3"/>
  <c r="B52" i="3"/>
  <c r="A52" i="3"/>
  <c r="S51" i="3"/>
  <c r="T51" i="3" s="1"/>
  <c r="U51" i="3" s="1"/>
  <c r="V51" i="3" s="1"/>
  <c r="C51" i="3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B51" i="3"/>
  <c r="A51" i="3"/>
  <c r="J50" i="3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E50" i="3"/>
  <c r="F50" i="3" s="1"/>
  <c r="G50" i="3" s="1"/>
  <c r="H50" i="3" s="1"/>
  <c r="I50" i="3" s="1"/>
  <c r="D50" i="3"/>
  <c r="C50" i="3"/>
  <c r="B50" i="3"/>
  <c r="A50" i="3"/>
  <c r="G49" i="3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D49" i="3"/>
  <c r="E49" i="3" s="1"/>
  <c r="F49" i="3" s="1"/>
  <c r="C49" i="3"/>
  <c r="B49" i="3"/>
  <c r="A49" i="3"/>
  <c r="H48" i="3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D48" i="3"/>
  <c r="E48" i="3" s="1"/>
  <c r="F48" i="3" s="1"/>
  <c r="G48" i="3" s="1"/>
  <c r="C48" i="3"/>
  <c r="B48" i="3"/>
  <c r="A48" i="3"/>
  <c r="J47" i="3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F47" i="3"/>
  <c r="G47" i="3" s="1"/>
  <c r="H47" i="3" s="1"/>
  <c r="I47" i="3" s="1"/>
  <c r="D47" i="3"/>
  <c r="E47" i="3" s="1"/>
  <c r="C47" i="3"/>
  <c r="B47" i="3"/>
  <c r="B24" i="2" s="1"/>
  <c r="A47" i="3"/>
  <c r="L46" i="3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H46" i="3"/>
  <c r="I46" i="3" s="1"/>
  <c r="J46" i="3" s="1"/>
  <c r="K46" i="3" s="1"/>
  <c r="D46" i="3"/>
  <c r="E46" i="3" s="1"/>
  <c r="F46" i="3" s="1"/>
  <c r="G46" i="3" s="1"/>
  <c r="C46" i="3"/>
  <c r="B46" i="3"/>
  <c r="A46" i="3"/>
  <c r="N45" i="3"/>
  <c r="O45" i="3" s="1"/>
  <c r="P45" i="3" s="1"/>
  <c r="Q45" i="3" s="1"/>
  <c r="R45" i="3" s="1"/>
  <c r="S45" i="3" s="1"/>
  <c r="T45" i="3" s="1"/>
  <c r="U45" i="3" s="1"/>
  <c r="V45" i="3" s="1"/>
  <c r="D45" i="3"/>
  <c r="E45" i="3" s="1"/>
  <c r="F45" i="3" s="1"/>
  <c r="G45" i="3" s="1"/>
  <c r="H45" i="3" s="1"/>
  <c r="I45" i="3" s="1"/>
  <c r="J45" i="3" s="1"/>
  <c r="K45" i="3" s="1"/>
  <c r="L45" i="3" s="1"/>
  <c r="M45" i="3" s="1"/>
  <c r="C45" i="3"/>
  <c r="B45" i="3"/>
  <c r="A45" i="3"/>
  <c r="D44" i="3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C44" i="3"/>
  <c r="B44" i="3"/>
  <c r="A44" i="3"/>
  <c r="L43" i="3"/>
  <c r="M43" i="3" s="1"/>
  <c r="N43" i="3" s="1"/>
  <c r="O43" i="3" s="1"/>
  <c r="P43" i="3" s="1"/>
  <c r="Q43" i="3" s="1"/>
  <c r="R43" i="3" s="1"/>
  <c r="S43" i="3" s="1"/>
  <c r="T43" i="3" s="1"/>
  <c r="D43" i="3"/>
  <c r="E43" i="3" s="1"/>
  <c r="F43" i="3" s="1"/>
  <c r="G43" i="3" s="1"/>
  <c r="H43" i="3" s="1"/>
  <c r="I43" i="3" s="1"/>
  <c r="J43" i="3" s="1"/>
  <c r="K43" i="3" s="1"/>
  <c r="C43" i="3"/>
  <c r="B43" i="3"/>
  <c r="A43" i="3"/>
  <c r="F42" i="3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D42" i="3"/>
  <c r="E42" i="3" s="1"/>
  <c r="C42" i="3"/>
  <c r="B42" i="3"/>
  <c r="A42" i="3"/>
  <c r="P41" i="3"/>
  <c r="Q41" i="3" s="1"/>
  <c r="R41" i="3" s="1"/>
  <c r="S41" i="3" s="1"/>
  <c r="T41" i="3" s="1"/>
  <c r="H41" i="3"/>
  <c r="I41" i="3" s="1"/>
  <c r="J41" i="3" s="1"/>
  <c r="K41" i="3" s="1"/>
  <c r="L41" i="3" s="1"/>
  <c r="M41" i="3" s="1"/>
  <c r="N41" i="3" s="1"/>
  <c r="O41" i="3" s="1"/>
  <c r="F41" i="3"/>
  <c r="G41" i="3" s="1"/>
  <c r="D41" i="3"/>
  <c r="E41" i="3" s="1"/>
  <c r="C41" i="3"/>
  <c r="B41" i="3"/>
  <c r="A41" i="3"/>
  <c r="D40" i="3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C40" i="3"/>
  <c r="B40" i="3"/>
  <c r="A40" i="3"/>
  <c r="T39" i="3"/>
  <c r="U39" i="3" s="1"/>
  <c r="V39" i="3" s="1"/>
  <c r="D39" i="3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C39" i="3"/>
  <c r="B39" i="3"/>
  <c r="A39" i="3"/>
  <c r="F38" i="3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E38" i="3"/>
  <c r="D38" i="3"/>
  <c r="C38" i="3"/>
  <c r="B38" i="3"/>
  <c r="B20" i="2" s="1"/>
  <c r="A38" i="3"/>
  <c r="H37" i="3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D37" i="3"/>
  <c r="E37" i="3" s="1"/>
  <c r="F37" i="3" s="1"/>
  <c r="G37" i="3" s="1"/>
  <c r="C37" i="3"/>
  <c r="B37" i="3"/>
  <c r="A37" i="3"/>
  <c r="F36" i="3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C36" i="3"/>
  <c r="D36" i="3" s="1"/>
  <c r="E36" i="3" s="1"/>
  <c r="B36" i="3"/>
  <c r="A36" i="3"/>
  <c r="E35" i="3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D35" i="3"/>
  <c r="C35" i="3"/>
  <c r="B35" i="3"/>
  <c r="A35" i="3"/>
  <c r="A38" i="2" s="1"/>
  <c r="G34" i="3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F34" i="3"/>
  <c r="C34" i="3"/>
  <c r="D34" i="3" s="1"/>
  <c r="E34" i="3" s="1"/>
  <c r="B34" i="3"/>
  <c r="A34" i="3"/>
  <c r="H33" i="3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E33" i="3"/>
  <c r="F33" i="3" s="1"/>
  <c r="G33" i="3" s="1"/>
  <c r="D33" i="3"/>
  <c r="C33" i="3"/>
  <c r="B33" i="3"/>
  <c r="A33" i="3"/>
  <c r="J32" i="3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G32" i="3"/>
  <c r="H32" i="3" s="1"/>
  <c r="I32" i="3" s="1"/>
  <c r="F32" i="3"/>
  <c r="C32" i="3"/>
  <c r="D32" i="3" s="1"/>
  <c r="E32" i="3" s="1"/>
  <c r="B32" i="3"/>
  <c r="B62" i="2" s="1"/>
  <c r="A32" i="3"/>
  <c r="I31" i="3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H31" i="3"/>
  <c r="E31" i="3"/>
  <c r="F31" i="3" s="1"/>
  <c r="G31" i="3" s="1"/>
  <c r="D31" i="3"/>
  <c r="C31" i="3"/>
  <c r="B31" i="3"/>
  <c r="A31" i="3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B30" i="3"/>
  <c r="B52" i="2" s="1"/>
  <c r="A30" i="3"/>
  <c r="C29" i="3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B29" i="3"/>
  <c r="A29" i="3"/>
  <c r="I28" i="3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E28" i="3"/>
  <c r="F28" i="3" s="1"/>
  <c r="G28" i="3" s="1"/>
  <c r="H28" i="3" s="1"/>
  <c r="C28" i="3"/>
  <c r="D28" i="3" s="1"/>
  <c r="B28" i="3"/>
  <c r="A28" i="3"/>
  <c r="D27" i="3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C27" i="3"/>
  <c r="B27" i="3"/>
  <c r="A27" i="3"/>
  <c r="K26" i="3"/>
  <c r="L26" i="3" s="1"/>
  <c r="M26" i="3" s="1"/>
  <c r="N26" i="3" s="1"/>
  <c r="O26" i="3" s="1"/>
  <c r="P26" i="3" s="1"/>
  <c r="Q26" i="3" s="1"/>
  <c r="R26" i="3" s="1"/>
  <c r="S26" i="3" s="1"/>
  <c r="T26" i="3" s="1"/>
  <c r="G26" i="3"/>
  <c r="H26" i="3" s="1"/>
  <c r="I26" i="3" s="1"/>
  <c r="J26" i="3" s="1"/>
  <c r="F26" i="3"/>
  <c r="E26" i="3"/>
  <c r="C26" i="3"/>
  <c r="D26" i="3" s="1"/>
  <c r="B26" i="3"/>
  <c r="A26" i="3"/>
  <c r="H25" i="3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E25" i="3"/>
  <c r="F25" i="3" s="1"/>
  <c r="G25" i="3" s="1"/>
  <c r="D25" i="3"/>
  <c r="C25" i="3"/>
  <c r="B25" i="3"/>
  <c r="A25" i="3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B24" i="3"/>
  <c r="B51" i="2" s="1"/>
  <c r="A24" i="3"/>
  <c r="D23" i="3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C23" i="3"/>
  <c r="B23" i="3"/>
  <c r="A23" i="3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B22" i="3"/>
  <c r="A22" i="3"/>
  <c r="D21" i="3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C21" i="3"/>
  <c r="B21" i="3"/>
  <c r="A21" i="3"/>
  <c r="F20" i="3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C20" i="3"/>
  <c r="D20" i="3" s="1"/>
  <c r="E20" i="3" s="1"/>
  <c r="B20" i="3"/>
  <c r="A20" i="3"/>
  <c r="E19" i="3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D19" i="3"/>
  <c r="C19" i="3"/>
  <c r="B19" i="3"/>
  <c r="A19" i="3"/>
  <c r="A46" i="2" s="1"/>
  <c r="G18" i="3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F18" i="3"/>
  <c r="C18" i="3"/>
  <c r="D18" i="3" s="1"/>
  <c r="E18" i="3" s="1"/>
  <c r="B18" i="3"/>
  <c r="B45" i="2" s="1"/>
  <c r="A18" i="3"/>
  <c r="H17" i="3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E17" i="3"/>
  <c r="F17" i="3" s="1"/>
  <c r="G17" i="3" s="1"/>
  <c r="D17" i="3"/>
  <c r="C17" i="3"/>
  <c r="B17" i="3"/>
  <c r="A17" i="3"/>
  <c r="C16" i="3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B16" i="3"/>
  <c r="B43" i="2" s="1"/>
  <c r="A16" i="3"/>
  <c r="I15" i="3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D15" i="3"/>
  <c r="E15" i="3" s="1"/>
  <c r="F15" i="3" s="1"/>
  <c r="G15" i="3" s="1"/>
  <c r="H15" i="3" s="1"/>
  <c r="C15" i="3"/>
  <c r="B15" i="3"/>
  <c r="A15" i="3"/>
  <c r="K14" i="3"/>
  <c r="L14" i="3" s="1"/>
  <c r="M14" i="3" s="1"/>
  <c r="N14" i="3" s="1"/>
  <c r="O14" i="3" s="1"/>
  <c r="P14" i="3" s="1"/>
  <c r="Q14" i="3" s="1"/>
  <c r="R14" i="3" s="1"/>
  <c r="S14" i="3" s="1"/>
  <c r="T14" i="3" s="1"/>
  <c r="C14" i="3"/>
  <c r="D14" i="3" s="1"/>
  <c r="E14" i="3" s="1"/>
  <c r="F14" i="3" s="1"/>
  <c r="G14" i="3" s="1"/>
  <c r="H14" i="3" s="1"/>
  <c r="I14" i="3" s="1"/>
  <c r="J14" i="3" s="1"/>
  <c r="B14" i="3"/>
  <c r="A14" i="3"/>
  <c r="D13" i="3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C13" i="3"/>
  <c r="B13" i="3"/>
  <c r="A13" i="3"/>
  <c r="F12" i="3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C12" i="3"/>
  <c r="D12" i="3" s="1"/>
  <c r="E12" i="3" s="1"/>
  <c r="B12" i="3"/>
  <c r="A12" i="3"/>
  <c r="E11" i="3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D11" i="3"/>
  <c r="C11" i="3"/>
  <c r="B11" i="3"/>
  <c r="A11" i="3"/>
  <c r="A10" i="2" s="1"/>
  <c r="G10" i="3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F10" i="3"/>
  <c r="C10" i="3"/>
  <c r="D10" i="3" s="1"/>
  <c r="E10" i="3" s="1"/>
  <c r="B10" i="3"/>
  <c r="B8" i="2" s="1"/>
  <c r="A10" i="3"/>
  <c r="H9" i="3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E9" i="3"/>
  <c r="F9" i="3" s="1"/>
  <c r="G9" i="3" s="1"/>
  <c r="D9" i="3"/>
  <c r="C9" i="3"/>
  <c r="B9" i="3"/>
  <c r="A9" i="3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B8" i="3"/>
  <c r="B14" i="2" s="1"/>
  <c r="A8" i="3"/>
  <c r="I7" i="3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D7" i="3"/>
  <c r="E7" i="3" s="1"/>
  <c r="F7" i="3" s="1"/>
  <c r="G7" i="3" s="1"/>
  <c r="H7" i="3" s="1"/>
  <c r="C7" i="3"/>
  <c r="B7" i="3"/>
  <c r="A7" i="3"/>
  <c r="K6" i="3"/>
  <c r="L6" i="3" s="1"/>
  <c r="M6" i="3" s="1"/>
  <c r="N6" i="3" s="1"/>
  <c r="O6" i="3" s="1"/>
  <c r="P6" i="3" s="1"/>
  <c r="Q6" i="3" s="1"/>
  <c r="R6" i="3" s="1"/>
  <c r="S6" i="3" s="1"/>
  <c r="T6" i="3" s="1"/>
  <c r="C6" i="3"/>
  <c r="D6" i="3" s="1"/>
  <c r="E6" i="3" s="1"/>
  <c r="F6" i="3" s="1"/>
  <c r="G6" i="3" s="1"/>
  <c r="H6" i="3" s="1"/>
  <c r="I6" i="3" s="1"/>
  <c r="J6" i="3" s="1"/>
  <c r="B6" i="3"/>
  <c r="A6" i="3"/>
  <c r="D5" i="3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C5" i="3"/>
  <c r="B5" i="3"/>
  <c r="A5" i="3"/>
  <c r="I4" i="3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C4" i="3"/>
  <c r="D4" i="3" s="1"/>
  <c r="E4" i="3" s="1"/>
  <c r="F4" i="3" s="1"/>
  <c r="G4" i="3" s="1"/>
  <c r="H4" i="3" s="1"/>
  <c r="B4" i="3"/>
  <c r="A4" i="3"/>
  <c r="I3" i="3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D3" i="3"/>
  <c r="E3" i="3" s="1"/>
  <c r="F3" i="3" s="1"/>
  <c r="G3" i="3" s="1"/>
  <c r="H3" i="3" s="1"/>
  <c r="C3" i="3"/>
  <c r="B3" i="3"/>
  <c r="A3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E2" i="3"/>
  <c r="C2" i="3"/>
  <c r="D2" i="3" s="1"/>
  <c r="B2" i="3"/>
  <c r="B4" i="2" s="1"/>
  <c r="A2" i="3"/>
  <c r="A4" i="2" s="1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A1" i="1" s="1"/>
  <c r="B79" i="2"/>
  <c r="A79" i="2"/>
  <c r="B78" i="2"/>
  <c r="A78" i="2"/>
  <c r="D77" i="2"/>
  <c r="C77" i="2"/>
  <c r="B77" i="2"/>
  <c r="A77" i="2"/>
  <c r="D76" i="2"/>
  <c r="C76" i="2"/>
  <c r="B76" i="2"/>
  <c r="A76" i="2"/>
  <c r="B75" i="2"/>
  <c r="A75" i="2"/>
  <c r="D74" i="2"/>
  <c r="C74" i="2"/>
  <c r="B74" i="2"/>
  <c r="A74" i="2"/>
  <c r="B73" i="2"/>
  <c r="A73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B67" i="2"/>
  <c r="A67" i="2"/>
  <c r="B66" i="2"/>
  <c r="A66" i="2"/>
  <c r="D65" i="2"/>
  <c r="C65" i="2"/>
  <c r="B65" i="2"/>
  <c r="A65" i="2"/>
  <c r="B64" i="2"/>
  <c r="A64" i="2"/>
  <c r="D63" i="2"/>
  <c r="C63" i="2"/>
  <c r="B63" i="2"/>
  <c r="A63" i="2"/>
  <c r="A62" i="2"/>
  <c r="B61" i="2"/>
  <c r="A61" i="2"/>
  <c r="B60" i="2"/>
  <c r="A60" i="2"/>
  <c r="D59" i="2"/>
  <c r="C59" i="2"/>
  <c r="B59" i="2"/>
  <c r="A59" i="2"/>
  <c r="B58" i="2"/>
  <c r="A58" i="2"/>
  <c r="D57" i="2"/>
  <c r="C57" i="2"/>
  <c r="B57" i="2"/>
  <c r="A57" i="2"/>
  <c r="B56" i="2"/>
  <c r="A56" i="2"/>
  <c r="B55" i="2"/>
  <c r="A55" i="2"/>
  <c r="B54" i="2"/>
  <c r="A54" i="2"/>
  <c r="B53" i="2"/>
  <c r="A53" i="2"/>
  <c r="A52" i="2"/>
  <c r="A51" i="2"/>
  <c r="B50" i="2"/>
  <c r="A50" i="2"/>
  <c r="B49" i="2"/>
  <c r="A49" i="2"/>
  <c r="B48" i="2"/>
  <c r="A48" i="2"/>
  <c r="B47" i="2"/>
  <c r="A47" i="2"/>
  <c r="B46" i="2"/>
  <c r="A45" i="2"/>
  <c r="B44" i="2"/>
  <c r="A44" i="2"/>
  <c r="A43" i="2"/>
  <c r="B42" i="2"/>
  <c r="A42" i="2"/>
  <c r="B41" i="2"/>
  <c r="A41" i="2"/>
  <c r="B40" i="2"/>
  <c r="A40" i="2"/>
  <c r="B39" i="2"/>
  <c r="A39" i="2"/>
  <c r="B38" i="2"/>
  <c r="B37" i="2"/>
  <c r="A37" i="2"/>
  <c r="B36" i="2"/>
  <c r="A36" i="2"/>
  <c r="B35" i="2"/>
  <c r="A35" i="2"/>
  <c r="D34" i="2"/>
  <c r="C34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D26" i="2"/>
  <c r="C26" i="2"/>
  <c r="B26" i="2"/>
  <c r="A26" i="2"/>
  <c r="D25" i="2"/>
  <c r="C25" i="2"/>
  <c r="B25" i="2"/>
  <c r="A25" i="2"/>
  <c r="A24" i="2"/>
  <c r="D23" i="2"/>
  <c r="C23" i="2"/>
  <c r="B23" i="2"/>
  <c r="A23" i="2"/>
  <c r="B22" i="2"/>
  <c r="A22" i="2"/>
  <c r="B21" i="2"/>
  <c r="A21" i="2"/>
  <c r="A20" i="2"/>
  <c r="D19" i="2"/>
  <c r="C19" i="2"/>
  <c r="B19" i="2"/>
  <c r="A19" i="2"/>
  <c r="B18" i="2"/>
  <c r="A18" i="2"/>
  <c r="B17" i="2"/>
  <c r="A17" i="2"/>
  <c r="B16" i="2"/>
  <c r="A16" i="2"/>
  <c r="B15" i="2"/>
  <c r="A15" i="2"/>
  <c r="A14" i="2"/>
  <c r="B13" i="2"/>
  <c r="A13" i="2"/>
  <c r="B12" i="2"/>
  <c r="A12" i="2"/>
  <c r="B11" i="2"/>
  <c r="A11" i="2"/>
  <c r="B10" i="2"/>
  <c r="B9" i="2"/>
  <c r="A9" i="2"/>
  <c r="A8" i="2"/>
  <c r="B7" i="2"/>
  <c r="A7" i="2"/>
  <c r="B6" i="2"/>
  <c r="A6" i="2"/>
  <c r="B5" i="2"/>
  <c r="A5" i="2"/>
  <c r="B3" i="2"/>
  <c r="A3" i="2"/>
  <c r="B2" i="2"/>
  <c r="A2" i="2"/>
  <c r="A1" i="2"/>
  <c r="A79" i="1"/>
  <c r="A78" i="1"/>
  <c r="B77" i="1"/>
  <c r="A77" i="1"/>
  <c r="B76" i="1"/>
  <c r="A76" i="1"/>
  <c r="A75" i="1"/>
  <c r="B74" i="1"/>
  <c r="A74" i="1"/>
  <c r="A73" i="1"/>
  <c r="A72" i="1"/>
  <c r="B71" i="1"/>
  <c r="A71" i="1"/>
  <c r="B70" i="1"/>
  <c r="A70" i="1"/>
  <c r="B69" i="1"/>
  <c r="A69" i="1"/>
  <c r="B68" i="1"/>
  <c r="A68" i="1"/>
  <c r="A67" i="1"/>
  <c r="A66" i="1"/>
  <c r="B65" i="1"/>
  <c r="A65" i="1"/>
  <c r="A64" i="1"/>
  <c r="B63" i="1"/>
  <c r="A63" i="1"/>
  <c r="A62" i="1"/>
  <c r="A61" i="1"/>
  <c r="A60" i="1"/>
  <c r="B59" i="1"/>
  <c r="A59" i="1"/>
  <c r="A58" i="1"/>
  <c r="B57" i="1"/>
  <c r="A57" i="1"/>
  <c r="B56" i="1"/>
  <c r="A56" i="1"/>
  <c r="B55" i="1"/>
  <c r="A55" i="1"/>
  <c r="B54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B33" i="1"/>
  <c r="A33" i="1"/>
  <c r="A32" i="1"/>
  <c r="A31" i="1"/>
  <c r="A30" i="1"/>
  <c r="A29" i="1"/>
  <c r="A28" i="1"/>
  <c r="B27" i="1"/>
  <c r="A27" i="1"/>
  <c r="A26" i="1"/>
  <c r="B25" i="1"/>
  <c r="A25" i="1"/>
  <c r="A24" i="1"/>
  <c r="A23" i="1"/>
  <c r="B22" i="1"/>
  <c r="A22" i="1"/>
  <c r="A21" i="1"/>
  <c r="A20" i="1"/>
  <c r="A19" i="1"/>
  <c r="B18" i="1"/>
  <c r="A18" i="1"/>
  <c r="A17" i="1"/>
  <c r="A16" i="1"/>
  <c r="A15" i="1"/>
  <c r="A14" i="1"/>
  <c r="A13" i="1"/>
  <c r="A12" i="1"/>
  <c r="A11" i="1"/>
  <c r="A9" i="1"/>
  <c r="A8" i="1"/>
  <c r="A7" i="1"/>
  <c r="A6" i="1"/>
  <c r="A5" i="1"/>
  <c r="A3" i="1"/>
  <c r="A2" i="1"/>
  <c r="A6" i="8" l="1"/>
  <c r="A10" i="8"/>
  <c r="A14" i="8"/>
  <c r="A18" i="8"/>
  <c r="A22" i="8"/>
  <c r="A4" i="8"/>
  <c r="A5" i="8"/>
  <c r="A8" i="8"/>
  <c r="A9" i="8"/>
  <c r="A12" i="8"/>
  <c r="A13" i="8"/>
  <c r="A16" i="8"/>
  <c r="A17" i="8"/>
  <c r="A20" i="8"/>
  <c r="A21" i="8"/>
  <c r="E3" i="8"/>
  <c r="E34" i="5"/>
  <c r="E28" i="5"/>
  <c r="C33" i="2"/>
  <c r="D33" i="2" s="1"/>
  <c r="B34" i="1"/>
  <c r="U7" i="3"/>
  <c r="V7" i="3" s="1"/>
  <c r="U9" i="3"/>
  <c r="V9" i="3" s="1"/>
  <c r="C7" i="2"/>
  <c r="D7" i="2" s="1"/>
  <c r="B8" i="1"/>
  <c r="U2" i="3"/>
  <c r="V2" i="3" s="1"/>
  <c r="C4" i="2"/>
  <c r="D4" i="2" s="1"/>
  <c r="B4" i="1"/>
  <c r="U10" i="3"/>
  <c r="V10" i="3" s="1"/>
  <c r="C8" i="2"/>
  <c r="D8" i="2" s="1"/>
  <c r="B9" i="1"/>
  <c r="C30" i="2"/>
  <c r="D30" i="2" s="1"/>
  <c r="U3" i="3"/>
  <c r="V3" i="3" s="1"/>
  <c r="B30" i="1"/>
  <c r="U4" i="3"/>
  <c r="V4" i="3" s="1"/>
  <c r="C5" i="2"/>
  <c r="D5" i="2" s="1"/>
  <c r="B5" i="1"/>
  <c r="C3" i="2"/>
  <c r="D3" i="2" s="1"/>
  <c r="B3" i="1"/>
  <c r="U5" i="3"/>
  <c r="V5" i="3" s="1"/>
  <c r="U6" i="3"/>
  <c r="V6" i="3" s="1"/>
  <c r="C2" i="2"/>
  <c r="D2" i="2" s="1"/>
  <c r="B2" i="1"/>
  <c r="U8" i="3"/>
  <c r="V8" i="3" s="1"/>
  <c r="C14" i="2"/>
  <c r="D14" i="2" s="1"/>
  <c r="B14" i="1"/>
  <c r="C10" i="2"/>
  <c r="D10" i="2" s="1"/>
  <c r="B10" i="1"/>
  <c r="U11" i="3"/>
  <c r="V11" i="3" s="1"/>
  <c r="U12" i="3"/>
  <c r="V12" i="3" s="1"/>
  <c r="C16" i="2"/>
  <c r="D16" i="2" s="1"/>
  <c r="B16" i="1"/>
  <c r="C12" i="2"/>
  <c r="D12" i="2" s="1"/>
  <c r="B12" i="1"/>
  <c r="U13" i="3"/>
  <c r="V13" i="3" s="1"/>
  <c r="U14" i="3"/>
  <c r="V14" i="3" s="1"/>
  <c r="C41" i="2"/>
  <c r="D41" i="2" s="1"/>
  <c r="B41" i="1"/>
  <c r="C42" i="2"/>
  <c r="D42" i="2" s="1"/>
  <c r="U15" i="3"/>
  <c r="V15" i="3" s="1"/>
  <c r="B42" i="1"/>
  <c r="U33" i="3"/>
  <c r="V33" i="3" s="1"/>
  <c r="C31" i="2"/>
  <c r="D31" i="2" s="1"/>
  <c r="B31" i="1"/>
  <c r="A4" i="1"/>
  <c r="U17" i="3"/>
  <c r="V17" i="3" s="1"/>
  <c r="C44" i="2"/>
  <c r="D44" i="2" s="1"/>
  <c r="B44" i="1"/>
  <c r="U24" i="3"/>
  <c r="V24" i="3" s="1"/>
  <c r="C51" i="2"/>
  <c r="D51" i="2" s="1"/>
  <c r="B51" i="1"/>
  <c r="U30" i="3"/>
  <c r="V30" i="3" s="1"/>
  <c r="C52" i="2"/>
  <c r="D52" i="2" s="1"/>
  <c r="B52" i="1"/>
  <c r="U34" i="3"/>
  <c r="V34" i="3" s="1"/>
  <c r="C37" i="2"/>
  <c r="D37" i="2" s="1"/>
  <c r="B37" i="1"/>
  <c r="U38" i="3"/>
  <c r="V38" i="3" s="1"/>
  <c r="C20" i="2"/>
  <c r="D20" i="2" s="1"/>
  <c r="B20" i="1"/>
  <c r="U31" i="3"/>
  <c r="V31" i="3" s="1"/>
  <c r="C35" i="2"/>
  <c r="D35" i="2" s="1"/>
  <c r="B35" i="1"/>
  <c r="U18" i="3"/>
  <c r="V18" i="3" s="1"/>
  <c r="C45" i="2"/>
  <c r="D45" i="2" s="1"/>
  <c r="B45" i="1"/>
  <c r="U22" i="3"/>
  <c r="V22" i="3" s="1"/>
  <c r="C49" i="2"/>
  <c r="D49" i="2" s="1"/>
  <c r="B49" i="1"/>
  <c r="C50" i="2"/>
  <c r="D50" i="2" s="1"/>
  <c r="B50" i="1"/>
  <c r="U23" i="3"/>
  <c r="V23" i="3" s="1"/>
  <c r="U26" i="3"/>
  <c r="V26" i="3" s="1"/>
  <c r="C15" i="2"/>
  <c r="D15" i="2" s="1"/>
  <c r="B15" i="1"/>
  <c r="U27" i="3"/>
  <c r="V27" i="3" s="1"/>
  <c r="C29" i="2"/>
  <c r="D29" i="2" s="1"/>
  <c r="B29" i="1"/>
  <c r="U29" i="3"/>
  <c r="V29" i="3" s="1"/>
  <c r="C9" i="2"/>
  <c r="D9" i="2" s="1"/>
  <c r="B7" i="1"/>
  <c r="U32" i="3"/>
  <c r="V32" i="3" s="1"/>
  <c r="C62" i="2"/>
  <c r="D62" i="2" s="1"/>
  <c r="B62" i="1"/>
  <c r="C38" i="2"/>
  <c r="D38" i="2" s="1"/>
  <c r="U35" i="3"/>
  <c r="V35" i="3" s="1"/>
  <c r="B38" i="1"/>
  <c r="U36" i="3"/>
  <c r="V36" i="3" s="1"/>
  <c r="C39" i="2"/>
  <c r="D39" i="2" s="1"/>
  <c r="B39" i="1"/>
  <c r="U40" i="3"/>
  <c r="V40" i="3" s="1"/>
  <c r="C22" i="2"/>
  <c r="D22" i="2" s="1"/>
  <c r="B24" i="1"/>
  <c r="A10" i="1"/>
  <c r="U16" i="3"/>
  <c r="V16" i="3" s="1"/>
  <c r="C43" i="2"/>
  <c r="D43" i="2" s="1"/>
  <c r="B43" i="1"/>
  <c r="C46" i="2"/>
  <c r="D46" i="2" s="1"/>
  <c r="B46" i="1"/>
  <c r="U19" i="3"/>
  <c r="V19" i="3" s="1"/>
  <c r="U20" i="3"/>
  <c r="V20" i="3" s="1"/>
  <c r="C47" i="2"/>
  <c r="D47" i="2" s="1"/>
  <c r="B47" i="1"/>
  <c r="C48" i="2"/>
  <c r="D48" i="2" s="1"/>
  <c r="U21" i="3"/>
  <c r="V21" i="3" s="1"/>
  <c r="B48" i="1"/>
  <c r="U25" i="3"/>
  <c r="V25" i="3" s="1"/>
  <c r="C28" i="2"/>
  <c r="D28" i="2" s="1"/>
  <c r="B28" i="1"/>
  <c r="C6" i="2"/>
  <c r="D6" i="2" s="1"/>
  <c r="B6" i="1"/>
  <c r="U28" i="3"/>
  <c r="V28" i="3" s="1"/>
  <c r="U37" i="3"/>
  <c r="V37" i="3" s="1"/>
  <c r="C40" i="2"/>
  <c r="D40" i="2" s="1"/>
  <c r="B40" i="1"/>
  <c r="U52" i="3"/>
  <c r="V52" i="3" s="1"/>
  <c r="C58" i="2"/>
  <c r="D58" i="2" s="1"/>
  <c r="B36" i="1"/>
  <c r="U42" i="3"/>
  <c r="V42" i="3" s="1"/>
  <c r="C54" i="2"/>
  <c r="D54" i="2" s="1"/>
  <c r="U55" i="3"/>
  <c r="V55" i="3" s="1"/>
  <c r="C60" i="2"/>
  <c r="D60" i="2" s="1"/>
  <c r="U57" i="3"/>
  <c r="V57" i="3" s="1"/>
  <c r="C64" i="2"/>
  <c r="D64" i="2" s="1"/>
  <c r="U61" i="3"/>
  <c r="V61" i="3" s="1"/>
  <c r="C79" i="2"/>
  <c r="U64" i="3"/>
  <c r="V64" i="3" s="1"/>
  <c r="C67" i="2"/>
  <c r="D67" i="2" s="1"/>
  <c r="U71" i="3"/>
  <c r="V71" i="3" s="1"/>
  <c r="C73" i="2"/>
  <c r="D73" i="2" s="1"/>
  <c r="U73" i="3"/>
  <c r="V73" i="3" s="1"/>
  <c r="C75" i="2"/>
  <c r="D75" i="2" s="1"/>
  <c r="U76" i="3"/>
  <c r="V76" i="3" s="1"/>
  <c r="C78" i="2"/>
  <c r="D78" i="2" s="1"/>
  <c r="B26" i="1"/>
  <c r="B32" i="1"/>
  <c r="B58" i="1"/>
  <c r="U41" i="3"/>
  <c r="V41" i="3" s="1"/>
  <c r="C53" i="2"/>
  <c r="D53" i="2" s="1"/>
  <c r="U60" i="3"/>
  <c r="V60" i="3" s="1"/>
  <c r="C61" i="2"/>
  <c r="D61" i="2" s="1"/>
  <c r="U63" i="3"/>
  <c r="V63" i="3" s="1"/>
  <c r="C66" i="2"/>
  <c r="D66" i="2" s="1"/>
  <c r="U70" i="3"/>
  <c r="V70" i="3" s="1"/>
  <c r="C72" i="2"/>
  <c r="D72" i="2" s="1"/>
  <c r="B60" i="1"/>
  <c r="B64" i="1"/>
  <c r="B72" i="1"/>
  <c r="B78" i="1"/>
  <c r="B11" i="1"/>
  <c r="B13" i="1"/>
  <c r="B17" i="1"/>
  <c r="B19" i="1"/>
  <c r="B21" i="1"/>
  <c r="B23" i="1"/>
  <c r="B53" i="1"/>
  <c r="B61" i="1"/>
  <c r="B67" i="1"/>
  <c r="B73" i="1"/>
  <c r="B75" i="1"/>
  <c r="B79" i="1"/>
  <c r="C11" i="2"/>
  <c r="D11" i="2" s="1"/>
  <c r="C13" i="2"/>
  <c r="D13" i="2" s="1"/>
  <c r="C17" i="2"/>
  <c r="D17" i="2" s="1"/>
  <c r="C18" i="2"/>
  <c r="D18" i="2" s="1"/>
  <c r="C21" i="2"/>
  <c r="D21" i="2" s="1"/>
  <c r="C24" i="2"/>
  <c r="D24" i="2" s="1"/>
  <c r="C27" i="2"/>
  <c r="D27" i="2" s="1"/>
  <c r="C32" i="2"/>
  <c r="D32" i="2" s="1"/>
  <c r="C36" i="2"/>
  <c r="D36" i="2" s="1"/>
  <c r="U43" i="3"/>
  <c r="V43" i="3" s="1"/>
  <c r="C55" i="2"/>
  <c r="D55" i="2" s="1"/>
  <c r="U44" i="3"/>
  <c r="V44" i="3" s="1"/>
  <c r="C56" i="2"/>
  <c r="D56" i="2" s="1"/>
  <c r="E13" i="5"/>
  <c r="E15" i="5"/>
  <c r="E16" i="5"/>
  <c r="E22" i="5"/>
  <c r="E37" i="5"/>
  <c r="E6" i="5"/>
  <c r="E21" i="5"/>
  <c r="E5" i="5"/>
  <c r="E36" i="5"/>
  <c r="E30" i="5"/>
  <c r="E25" i="5"/>
  <c r="E20" i="5"/>
  <c r="E14" i="5"/>
  <c r="E9" i="5"/>
  <c r="E4" i="5"/>
  <c r="E18" i="5"/>
  <c r="E2" i="5"/>
  <c r="E12" i="5"/>
  <c r="E24" i="5"/>
  <c r="E33" i="5"/>
  <c r="E8" i="5"/>
  <c r="E17" i="5"/>
  <c r="E29" i="5"/>
  <c r="E31" i="5"/>
  <c r="E32" i="5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26" i="7"/>
  <c r="E3" i="7"/>
  <c r="E5" i="7"/>
  <c r="E28" i="7"/>
  <c r="E33" i="7"/>
  <c r="E35" i="7"/>
  <c r="E8" i="8"/>
  <c r="E10" i="8"/>
  <c r="E15" i="8"/>
  <c r="E17" i="8"/>
  <c r="E21" i="8"/>
  <c r="E11" i="5"/>
  <c r="E27" i="5"/>
  <c r="E2" i="7"/>
  <c r="E10" i="7"/>
  <c r="E12" i="7"/>
  <c r="E15" i="7"/>
  <c r="E18" i="7"/>
  <c r="E20" i="7"/>
  <c r="E23" i="7"/>
  <c r="E30" i="7"/>
  <c r="E32" i="7"/>
  <c r="E5" i="8"/>
  <c r="E12" i="8"/>
  <c r="E14" i="8"/>
  <c r="E7" i="5"/>
  <c r="E23" i="5"/>
  <c r="E7" i="7"/>
  <c r="E9" i="7"/>
  <c r="E17" i="7"/>
  <c r="E25" i="7"/>
  <c r="E27" i="7"/>
  <c r="E34" i="7"/>
  <c r="E2" i="8"/>
  <c r="E19" i="8"/>
  <c r="E7" i="8"/>
  <c r="E9" i="8"/>
  <c r="E16" i="8"/>
  <c r="E18" i="8"/>
  <c r="E20" i="8"/>
  <c r="E22" i="8"/>
  <c r="E3" i="5"/>
  <c r="E39" i="5"/>
  <c r="E10" i="5"/>
  <c r="E19" i="5"/>
  <c r="E26" i="5"/>
  <c r="E35" i="5"/>
  <c r="E38" i="5"/>
  <c r="E6" i="7"/>
  <c r="E8" i="7"/>
  <c r="E11" i="7"/>
  <c r="E14" i="7"/>
  <c r="E16" i="7"/>
  <c r="E19" i="7"/>
  <c r="E24" i="7"/>
  <c r="E29" i="7"/>
  <c r="E31" i="7"/>
  <c r="E4" i="8"/>
  <c r="E6" i="8"/>
  <c r="E11" i="8"/>
  <c r="E13" i="8"/>
</calcChain>
</file>

<file path=xl/sharedStrings.xml><?xml version="1.0" encoding="utf-8"?>
<sst xmlns="http://schemas.openxmlformats.org/spreadsheetml/2006/main" count="885" uniqueCount="303">
  <si>
    <t>Number</t>
  </si>
  <si>
    <t>Points</t>
  </si>
  <si>
    <t>Tickets</t>
  </si>
  <si>
    <t>Messaging</t>
  </si>
  <si>
    <t>Open Meeting #4</t>
  </si>
  <si>
    <t>Bhavish Question</t>
  </si>
  <si>
    <t>5 People #4</t>
  </si>
  <si>
    <t>Early Bird #3</t>
  </si>
  <si>
    <t>Early Bird #4</t>
  </si>
  <si>
    <t xml:space="preserve"> </t>
  </si>
  <si>
    <t>Name</t>
  </si>
  <si>
    <t>4 Digit Number</t>
  </si>
  <si>
    <t>Open Meeting # 1</t>
  </si>
  <si>
    <t>Facebook</t>
  </si>
  <si>
    <t>5 People #1</t>
  </si>
  <si>
    <t>Special Post</t>
  </si>
  <si>
    <t>Liking a Post</t>
  </si>
  <si>
    <t>Reporting an Error</t>
  </si>
  <si>
    <t>Open Meeting #2</t>
  </si>
  <si>
    <t>5 People #2</t>
  </si>
  <si>
    <t>Early Bird #2</t>
  </si>
  <si>
    <t>Ski Trip</t>
  </si>
  <si>
    <t>Open Meeting #3</t>
  </si>
  <si>
    <t>5 People #3</t>
  </si>
  <si>
    <t>Bolly Question</t>
  </si>
  <si>
    <t>Password</t>
  </si>
  <si>
    <t>Messaging La Loma</t>
  </si>
  <si>
    <t>Christopher Hailey</t>
  </si>
  <si>
    <t>1C29</t>
  </si>
  <si>
    <t>Arjun Gill</t>
  </si>
  <si>
    <t>1C49</t>
  </si>
  <si>
    <t>Austin Lim</t>
  </si>
  <si>
    <t>Ariel Plantz</t>
  </si>
  <si>
    <t>Nikhila Udupa</t>
  </si>
  <si>
    <t>Sritej Attaluri</t>
  </si>
  <si>
    <t>2A40</t>
  </si>
  <si>
    <t>Dominic Melville</t>
  </si>
  <si>
    <t>Jenna Wen</t>
  </si>
  <si>
    <t>3A20</t>
  </si>
  <si>
    <t>Shirley Jiang</t>
  </si>
  <si>
    <t>Rosemarie De La Melena</t>
  </si>
  <si>
    <t>Emily Demsetz</t>
  </si>
  <si>
    <t>3A40</t>
  </si>
  <si>
    <t>Brian Blankenship</t>
  </si>
  <si>
    <t>3B33</t>
  </si>
  <si>
    <t>Alara</t>
  </si>
  <si>
    <t>1A34</t>
  </si>
  <si>
    <t>Rachel</t>
  </si>
  <si>
    <t>Alexander Liu</t>
  </si>
  <si>
    <t>1A40</t>
  </si>
  <si>
    <t>Basil Trenham</t>
  </si>
  <si>
    <t>Skyler Ruesga</t>
  </si>
  <si>
    <t>Sohan Subhash</t>
  </si>
  <si>
    <t>Kannagi Yashroy</t>
  </si>
  <si>
    <t>1B37</t>
  </si>
  <si>
    <t>Priya Blair</t>
  </si>
  <si>
    <t>Anjali</t>
  </si>
  <si>
    <t>Christian Garo</t>
  </si>
  <si>
    <t>Danny Ramirez</t>
  </si>
  <si>
    <t>Adit Madhavan</t>
  </si>
  <si>
    <t>Alyssa Kim</t>
  </si>
  <si>
    <t>Nithya Rajakumar</t>
  </si>
  <si>
    <t>Vivian Jiang</t>
  </si>
  <si>
    <t>Jacob Ngo</t>
  </si>
  <si>
    <t>Amanda Campbell</t>
  </si>
  <si>
    <t>236B</t>
  </si>
  <si>
    <t>Louis Walker</t>
  </si>
  <si>
    <t>2A30</t>
  </si>
  <si>
    <t>Allen Tong</t>
  </si>
  <si>
    <t>Emma Tracy</t>
  </si>
  <si>
    <t>2B31</t>
  </si>
  <si>
    <t>Grace Chiang</t>
  </si>
  <si>
    <t>Herman Bathla</t>
  </si>
  <si>
    <t>Radhika</t>
  </si>
  <si>
    <t>Rohan</t>
  </si>
  <si>
    <t>Aidan Backus</t>
  </si>
  <si>
    <t>2B41</t>
  </si>
  <si>
    <t>Zachary Stillman</t>
  </si>
  <si>
    <t>Alberto Cardosa</t>
  </si>
  <si>
    <t>2B61</t>
  </si>
  <si>
    <t>Colin Axner</t>
  </si>
  <si>
    <t>Ezekiel Oien</t>
  </si>
  <si>
    <t>Zeke Oien</t>
  </si>
  <si>
    <t>Emily Hua</t>
  </si>
  <si>
    <t>Emma Glover</t>
  </si>
  <si>
    <t>Jenny Lamb</t>
  </si>
  <si>
    <t>Naseeha</t>
  </si>
  <si>
    <t>Sophia Gaynes</t>
  </si>
  <si>
    <t>Chris Johnson</t>
  </si>
  <si>
    <t>3A21</t>
  </si>
  <si>
    <t>Mong Ng</t>
  </si>
  <si>
    <t>Thanatcha Panpairoj</t>
  </si>
  <si>
    <t>Dennis Chiu</t>
  </si>
  <si>
    <t>3A31</t>
  </si>
  <si>
    <t>Moet Takata</t>
  </si>
  <si>
    <t>Langston Swiecki</t>
  </si>
  <si>
    <t>Raul Alvarez</t>
  </si>
  <si>
    <t>Sam Phillips</t>
  </si>
  <si>
    <t>Adrian Meneses</t>
  </si>
  <si>
    <t>N/A</t>
  </si>
  <si>
    <t>Aks Nemana</t>
  </si>
  <si>
    <t>Alex Wu</t>
  </si>
  <si>
    <t>Alyssa Huang</t>
  </si>
  <si>
    <t>Bobo The Clown</t>
  </si>
  <si>
    <t>Ellen Chang</t>
  </si>
  <si>
    <t>Isaac Witte</t>
  </si>
  <si>
    <t>Jonah Phipps</t>
  </si>
  <si>
    <t>Kevin Gao</t>
  </si>
  <si>
    <t>Liyuan Guo</t>
  </si>
  <si>
    <t>Matthew Worden</t>
  </si>
  <si>
    <t>Peter Ren</t>
  </si>
  <si>
    <t>Pyotr Wu</t>
  </si>
  <si>
    <t>Radhika Mardikar</t>
  </si>
  <si>
    <t>Rajeswari Kalidhindi</t>
  </si>
  <si>
    <t>Commend</t>
  </si>
  <si>
    <t>Tagging a friend</t>
  </si>
  <si>
    <t>Total</t>
  </si>
  <si>
    <t>Rebecca Martin</t>
  </si>
  <si>
    <t>Robert Chen</t>
  </si>
  <si>
    <t>Rohan Srivastava</t>
  </si>
  <si>
    <t>Sean Pak</t>
  </si>
  <si>
    <t>Thomas Lloyd</t>
  </si>
  <si>
    <t>Wesley Chen</t>
  </si>
  <si>
    <t>Yajushi Mattegunta</t>
  </si>
  <si>
    <t>Kana Mishra</t>
  </si>
  <si>
    <t>Dominic Meville</t>
  </si>
  <si>
    <t xml:space="preserve">Name
</t>
  </si>
  <si>
    <t>Suite Number</t>
  </si>
  <si>
    <t>Bhavish Dinakar</t>
  </si>
  <si>
    <t>Anthony Ling</t>
  </si>
  <si>
    <t>Katrina Hall</t>
  </si>
  <si>
    <t>Billy Allocca</t>
  </si>
  <si>
    <t>Name:</t>
  </si>
  <si>
    <t>Facebook?</t>
  </si>
  <si>
    <t>Really?</t>
  </si>
  <si>
    <t>Yes</t>
  </si>
  <si>
    <t>No</t>
  </si>
  <si>
    <t>First Name</t>
  </si>
  <si>
    <t>Last Name</t>
  </si>
  <si>
    <t>4-Digit Suite Number</t>
  </si>
  <si>
    <t>Dominic / Sritej</t>
  </si>
  <si>
    <t>Melville / Attaluri</t>
  </si>
  <si>
    <t>Depends</t>
  </si>
  <si>
    <t>Anthony</t>
  </si>
  <si>
    <t>Ling</t>
  </si>
  <si>
    <t>Billy</t>
  </si>
  <si>
    <t>Allocca</t>
  </si>
  <si>
    <t>1C49E</t>
  </si>
  <si>
    <t>Conrad</t>
  </si>
  <si>
    <t>Brenneman</t>
  </si>
  <si>
    <t>Gaurav</t>
  </si>
  <si>
    <t>Kamat</t>
  </si>
  <si>
    <t xml:space="preserve">Elias </t>
  </si>
  <si>
    <t>Nepa</t>
  </si>
  <si>
    <t>Nikhila</t>
  </si>
  <si>
    <t>Udupa</t>
  </si>
  <si>
    <t>Austin</t>
  </si>
  <si>
    <t>Lim</t>
  </si>
  <si>
    <t>Ariel</t>
  </si>
  <si>
    <t>Plantz</t>
  </si>
  <si>
    <t>1c49</t>
  </si>
  <si>
    <t>Arjun</t>
  </si>
  <si>
    <t>Gill</t>
  </si>
  <si>
    <t>Christopher</t>
  </si>
  <si>
    <t>Hailey</t>
  </si>
  <si>
    <t>Rosemarie</t>
  </si>
  <si>
    <t>De La Melena</t>
  </si>
  <si>
    <t>3a20c</t>
  </si>
  <si>
    <t>Brian</t>
  </si>
  <si>
    <t>Blankenship</t>
  </si>
  <si>
    <t>Jenna</t>
  </si>
  <si>
    <t>Wen</t>
  </si>
  <si>
    <t>Shirley</t>
  </si>
  <si>
    <t>Jiang</t>
  </si>
  <si>
    <t>3A20A</t>
  </si>
  <si>
    <t>Emily</t>
  </si>
  <si>
    <t>Demsetz</t>
  </si>
  <si>
    <t>Moet</t>
  </si>
  <si>
    <t>Takata</t>
  </si>
  <si>
    <t>Alberto</t>
  </si>
  <si>
    <t>Cardosa</t>
  </si>
  <si>
    <t>ezekiel</t>
  </si>
  <si>
    <t>Oien</t>
  </si>
  <si>
    <t>2b61</t>
  </si>
  <si>
    <t>Colin</t>
  </si>
  <si>
    <t>Axner</t>
  </si>
  <si>
    <t>Sam</t>
  </si>
  <si>
    <t>Phillips</t>
  </si>
  <si>
    <t>3B33B</t>
  </si>
  <si>
    <t>Langston</t>
  </si>
  <si>
    <t>Swiecki</t>
  </si>
  <si>
    <t>3b33</t>
  </si>
  <si>
    <t>Mong</t>
  </si>
  <si>
    <t>Ng</t>
  </si>
  <si>
    <t>Chris</t>
  </si>
  <si>
    <t>Johnson</t>
  </si>
  <si>
    <t>Jacob</t>
  </si>
  <si>
    <t>Ngo</t>
  </si>
  <si>
    <t>Aidan</t>
  </si>
  <si>
    <t>Backus</t>
  </si>
  <si>
    <t>Alyssa</t>
  </si>
  <si>
    <t>Kim</t>
  </si>
  <si>
    <t>Vivian</t>
  </si>
  <si>
    <t>Christian</t>
  </si>
  <si>
    <t>Garo</t>
  </si>
  <si>
    <t>1c29</t>
  </si>
  <si>
    <t>Have you liked our Facebook</t>
  </si>
  <si>
    <t>Who is the Hall Association President?</t>
  </si>
  <si>
    <t>What is the password?</t>
  </si>
  <si>
    <t>Banana</t>
  </si>
  <si>
    <t>2A21</t>
  </si>
  <si>
    <t>whatever cs is the best</t>
  </si>
  <si>
    <t>Thanatcha</t>
  </si>
  <si>
    <t>Panpairoj</t>
  </si>
  <si>
    <t>3B33D</t>
  </si>
  <si>
    <t>BillCanSuckMyNuts</t>
  </si>
  <si>
    <t>Your boy sam</t>
  </si>
  <si>
    <t>PAssword1</t>
  </si>
  <si>
    <t>Huang</t>
  </si>
  <si>
    <t>3B23</t>
  </si>
  <si>
    <t>Pyotr</t>
  </si>
  <si>
    <t>Wu</t>
  </si>
  <si>
    <t>Alex</t>
  </si>
  <si>
    <t>2b41</t>
  </si>
  <si>
    <t>YourFace</t>
  </si>
  <si>
    <t>Yajushi</t>
  </si>
  <si>
    <t>Mattegunta</t>
  </si>
  <si>
    <t>banana</t>
  </si>
  <si>
    <t>Wesley</t>
  </si>
  <si>
    <t>Chen</t>
  </si>
  <si>
    <t>Zachary</t>
  </si>
  <si>
    <t>Stillman</t>
  </si>
  <si>
    <t>banana123</t>
  </si>
  <si>
    <t>Katrina</t>
  </si>
  <si>
    <t>By all the laws of gods an</t>
  </si>
  <si>
    <t>bruh since when is there</t>
  </si>
  <si>
    <t>password</t>
  </si>
  <si>
    <t>titties</t>
  </si>
  <si>
    <t>3a20</t>
  </si>
  <si>
    <t>roseisthebest</t>
  </si>
  <si>
    <t>Bobo</t>
  </si>
  <si>
    <t>The Clown</t>
  </si>
  <si>
    <t>Orange</t>
  </si>
  <si>
    <t>3A40B</t>
  </si>
  <si>
    <t>Nithya</t>
  </si>
  <si>
    <t>Rajakumar</t>
  </si>
  <si>
    <t>Kana</t>
  </si>
  <si>
    <t>Mishra</t>
  </si>
  <si>
    <t>Ellen</t>
  </si>
  <si>
    <t>Chang</t>
  </si>
  <si>
    <t>Louis</t>
  </si>
  <si>
    <t>Walker</t>
  </si>
  <si>
    <t>2A30A</t>
  </si>
  <si>
    <t>ndjlsajladsf</t>
  </si>
  <si>
    <t>Adit</t>
  </si>
  <si>
    <t>Madhavan</t>
  </si>
  <si>
    <t>open sesame</t>
  </si>
  <si>
    <t>Bhavish</t>
  </si>
  <si>
    <t>Dinakar</t>
  </si>
  <si>
    <t>Open Meeting # 2</t>
  </si>
  <si>
    <t>President Billy</t>
  </si>
  <si>
    <t>Newest Bhavish</t>
  </si>
  <si>
    <t>Liking</t>
  </si>
  <si>
    <t>Secret</t>
  </si>
  <si>
    <t>Points Possible</t>
  </si>
  <si>
    <t>Scoring</t>
  </si>
  <si>
    <t>5 People # 1</t>
  </si>
  <si>
    <t>Liking a post</t>
  </si>
  <si>
    <t>Cumulative</t>
  </si>
  <si>
    <t>Reporting an error</t>
  </si>
  <si>
    <t>Special Post #1</t>
  </si>
  <si>
    <t>5 People # 2</t>
  </si>
  <si>
    <t>5 People # 3</t>
  </si>
  <si>
    <t>5 People # 4</t>
  </si>
  <si>
    <t>First Meeting</t>
  </si>
  <si>
    <t>Second Meeting</t>
  </si>
  <si>
    <t>Third Meeting</t>
  </si>
  <si>
    <t>Fourth Meeting</t>
  </si>
  <si>
    <t>Liking a regular post</t>
  </si>
  <si>
    <t>First Event</t>
  </si>
  <si>
    <t>Tag a friend</t>
  </si>
  <si>
    <t>Second Event</t>
  </si>
  <si>
    <t>Run out of an incentive</t>
  </si>
  <si>
    <t>Third Event</t>
  </si>
  <si>
    <t>Four meetings</t>
  </si>
  <si>
    <t>Fourth Event</t>
  </si>
  <si>
    <t>Early Bird</t>
  </si>
  <si>
    <t>Correct #2</t>
  </si>
  <si>
    <t>Answering a poll</t>
  </si>
  <si>
    <t>Correct #3</t>
  </si>
  <si>
    <t>Special Post #2</t>
  </si>
  <si>
    <t>Conrad Brenneman</t>
  </si>
  <si>
    <t>Elias Nepa</t>
  </si>
  <si>
    <t>Gefen Kohavi</t>
  </si>
  <si>
    <t>6A40</t>
  </si>
  <si>
    <t>Patrick</t>
  </si>
  <si>
    <t>6B42</t>
  </si>
  <si>
    <t>Julia Piedimonte</t>
  </si>
  <si>
    <t>1A24</t>
  </si>
  <si>
    <t>Gaurav Kamat</t>
  </si>
  <si>
    <t>Riran Kawakami</t>
  </si>
  <si>
    <t>4A23</t>
  </si>
  <si>
    <t>3A20C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</si>
</sst>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0" fillId="2" borderId="0" xfId="0" applyFont="1" applyFill="1" applyAlignment="1"/>
    <xf numFmtId="0" fontId="0" fillId="2" borderId="0" xfId="0" applyFont="1" applyFill="1"/>
    <xf numFmtId="0" fontId="3" fillId="0" borderId="0" xfId="0" applyFont="1"/>
    <xf numFmtId="0" fontId="0" fillId="2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2" xfId="0" applyFont="1" applyBorder="1" applyAlignment="1"/>
    <xf numFmtId="0" fontId="5" fillId="0" borderId="2" xfId="0" applyFont="1" applyBorder="1" applyAlignment="1"/>
    <xf numFmtId="164" fontId="1" fillId="0" borderId="0" xfId="0" applyNumberFormat="1" applyFo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79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ColWidth="14.5" defaultRowHeight="15.75" customHeight="1" x14ac:dyDescent="0.15"/>
  <cols>
    <col min="1" max="1" width="22.6640625" customWidth="1"/>
    <col min="2" max="2" width="13.83203125" customWidth="1"/>
    <col min="6" max="6" width="15.6640625" customWidth="1"/>
    <col min="8" max="8" width="16.1640625" customWidth="1"/>
  </cols>
  <sheetData>
    <row r="1" spans="1:10" ht="15.75" customHeight="1" x14ac:dyDescent="0.15">
      <c r="A1" s="2" t="str">
        <f>PROPER('Master Calculations'!A1)</f>
        <v>Name</v>
      </c>
      <c r="B1" s="2" t="s">
        <v>1</v>
      </c>
      <c r="D1" s="2"/>
      <c r="I1" s="2"/>
      <c r="J1" s="2"/>
    </row>
    <row r="2" spans="1:10" ht="15.75" customHeight="1" x14ac:dyDescent="0.15">
      <c r="A2" s="2" t="str">
        <f>PROPER('Master Calculations'!A6)</f>
        <v>Nikhila Udupa</v>
      </c>
      <c r="B2">
        <f>'Master Calculations'!T6</f>
        <v>1150</v>
      </c>
    </row>
    <row r="3" spans="1:10" ht="15.75" customHeight="1" x14ac:dyDescent="0.15">
      <c r="A3" s="2" t="str">
        <f>PROPER('Master Calculations'!A5)</f>
        <v>Ariel Plantz</v>
      </c>
      <c r="B3">
        <f>'Master Calculations'!T5</f>
        <v>1125</v>
      </c>
    </row>
    <row r="4" spans="1:10" ht="15.75" customHeight="1" x14ac:dyDescent="0.15">
      <c r="A4" s="2" t="str">
        <f>PROPER('Master Calculations'!A2)</f>
        <v>Christopher Hailey</v>
      </c>
      <c r="B4">
        <f>'Master Calculations'!T2</f>
        <v>950</v>
      </c>
    </row>
    <row r="5" spans="1:10" ht="15.75" customHeight="1" x14ac:dyDescent="0.15">
      <c r="A5" s="2" t="str">
        <f>PROPER('Master Calculations'!A4)</f>
        <v>Austin Lim</v>
      </c>
      <c r="B5">
        <f>'Master Calculations'!T4</f>
        <v>925</v>
      </c>
    </row>
    <row r="6" spans="1:10" ht="15.75" customHeight="1" x14ac:dyDescent="0.15">
      <c r="A6" s="2" t="str">
        <f>PROPER('Master Calculations'!A28)</f>
        <v>Vivian Jiang</v>
      </c>
      <c r="B6">
        <f>'Master Calculations'!T28</f>
        <v>900</v>
      </c>
    </row>
    <row r="7" spans="1:10" ht="15.75" customHeight="1" x14ac:dyDescent="0.15">
      <c r="A7" s="2" t="str">
        <f>PROPER('Master Calculations'!A29)</f>
        <v>Jacob Ngo</v>
      </c>
      <c r="B7">
        <f>'Master Calculations'!T29</f>
        <v>825</v>
      </c>
    </row>
    <row r="8" spans="1:10" ht="15.75" customHeight="1" x14ac:dyDescent="0.15">
      <c r="A8" s="2" t="str">
        <f>PROPER('Master Calculations'!A9)</f>
        <v>Jenna Wen</v>
      </c>
      <c r="B8">
        <f>'Master Calculations'!T9</f>
        <v>825</v>
      </c>
    </row>
    <row r="9" spans="1:10" ht="15.75" customHeight="1" x14ac:dyDescent="0.15">
      <c r="A9" s="2" t="str">
        <f>PROPER('Master Calculations'!A10)</f>
        <v>Shirley Jiang</v>
      </c>
      <c r="B9">
        <f>'Master Calculations'!T10</f>
        <v>825</v>
      </c>
      <c r="D9" s="4"/>
    </row>
    <row r="10" spans="1:10" ht="15.75" customHeight="1" x14ac:dyDescent="0.15">
      <c r="A10" s="2" t="str">
        <f>PROPER('Master Calculations'!A11)</f>
        <v>Rosemarie De La Melena</v>
      </c>
      <c r="B10">
        <f>'Master Calculations'!T11</f>
        <v>775</v>
      </c>
    </row>
    <row r="11" spans="1:10" ht="15.75" customHeight="1" x14ac:dyDescent="0.15">
      <c r="A11" s="2" t="str">
        <f>PROPER('Master Calculations'!A50)</f>
        <v>Mong Ng</v>
      </c>
      <c r="B11">
        <f>'Master Calculations'!T50</f>
        <v>750</v>
      </c>
    </row>
    <row r="12" spans="1:10" ht="15.75" customHeight="1" x14ac:dyDescent="0.15">
      <c r="A12" s="2" t="str">
        <f>PROPER('Master Calculations'!A13)</f>
        <v>Brian Blankenship</v>
      </c>
      <c r="B12">
        <f>'Master Calculations'!T13</f>
        <v>725</v>
      </c>
    </row>
    <row r="13" spans="1:10" ht="15.75" customHeight="1" x14ac:dyDescent="0.15">
      <c r="A13" s="2" t="str">
        <f>PROPER('Master Calculations'!A39)</f>
        <v>Zachary Stillman</v>
      </c>
      <c r="B13">
        <f>'Master Calculations'!T39</f>
        <v>675</v>
      </c>
    </row>
    <row r="14" spans="1:10" ht="15.75" customHeight="1" x14ac:dyDescent="0.15">
      <c r="A14" s="2" t="str">
        <f>PROPER('Master Calculations'!A8)</f>
        <v>Dominic Melville</v>
      </c>
      <c r="B14">
        <f>'Master Calculations'!T8</f>
        <v>650</v>
      </c>
    </row>
    <row r="15" spans="1:10" ht="15.75" customHeight="1" x14ac:dyDescent="0.15">
      <c r="A15" s="2" t="str">
        <f>PROPER('Master Calculations'!A26)</f>
        <v>Alyssa Kim</v>
      </c>
      <c r="B15">
        <f>'Master Calculations'!T26</f>
        <v>625</v>
      </c>
    </row>
    <row r="16" spans="1:10" ht="15.75" customHeight="1" x14ac:dyDescent="0.15">
      <c r="A16" s="2" t="str">
        <f>PROPER('Master Calculations'!A12)</f>
        <v>Emily Demsetz</v>
      </c>
      <c r="B16">
        <f>'Master Calculations'!T12</f>
        <v>600</v>
      </c>
    </row>
    <row r="17" spans="1:4" ht="15.75" customHeight="1" x14ac:dyDescent="0.15">
      <c r="A17" s="2" t="str">
        <f>PROPER('Master Calculations'!A51)</f>
        <v>Thanatcha Panpairoj</v>
      </c>
      <c r="B17">
        <f>'Master Calculations'!T51</f>
        <v>550</v>
      </c>
    </row>
    <row r="18" spans="1:4" ht="15.75" customHeight="1" x14ac:dyDescent="0.15">
      <c r="A18" s="2" t="str">
        <f>PROPER('Master Calculations'!A78)</f>
        <v>Yajushi Mattegunta</v>
      </c>
      <c r="B18">
        <f>'Master Calculations'!T78</f>
        <v>475</v>
      </c>
    </row>
    <row r="19" spans="1:4" ht="15.75" customHeight="1" x14ac:dyDescent="0.15">
      <c r="A19" s="2" t="str">
        <f>PROPER('Master Calculations'!A56)</f>
        <v>Sam Phillips</v>
      </c>
      <c r="B19">
        <f>'Master Calculations'!T56</f>
        <v>475</v>
      </c>
    </row>
    <row r="20" spans="1:4" ht="15.75" customHeight="1" x14ac:dyDescent="0.15">
      <c r="A20" s="2" t="str">
        <f>PROPER('Master Calculations'!A38)</f>
        <v>Aidan Backus</v>
      </c>
      <c r="B20">
        <f>'Master Calculations'!T38</f>
        <v>450</v>
      </c>
    </row>
    <row r="21" spans="1:4" ht="15.75" customHeight="1" x14ac:dyDescent="0.15">
      <c r="A21" s="2" t="str">
        <f>PROPER('Master Calculations'!A45)</f>
        <v>Emma Glover</v>
      </c>
      <c r="B21">
        <f>'Master Calculations'!T45</f>
        <v>425</v>
      </c>
    </row>
    <row r="22" spans="1:4" ht="15.75" customHeight="1" x14ac:dyDescent="0.15">
      <c r="A22" s="2" t="str">
        <f>PROPER('Master Calculations'!A69)</f>
        <v>Pyotr Wu</v>
      </c>
      <c r="B22">
        <f>'Master Calculations'!T69</f>
        <v>400</v>
      </c>
      <c r="D22" s="6"/>
    </row>
    <row r="23" spans="1:4" ht="15.75" customHeight="1" x14ac:dyDescent="0.15">
      <c r="A23" s="2" t="str">
        <f>PROPER('Master Calculations'!A77)</f>
        <v>Wesley Chen</v>
      </c>
      <c r="B23">
        <f>'Master Calculations'!T77</f>
        <v>400</v>
      </c>
      <c r="D23" s="6"/>
    </row>
    <row r="24" spans="1:4" ht="15.75" customHeight="1" x14ac:dyDescent="0.15">
      <c r="A24" s="2" t="str">
        <f>PROPER('Master Calculations'!A40)</f>
        <v>Alberto Cardosa</v>
      </c>
      <c r="B24">
        <f>'Master Calculations'!T40</f>
        <v>400</v>
      </c>
    </row>
    <row r="25" spans="1:4" ht="15.75" customHeight="1" x14ac:dyDescent="0.15">
      <c r="A25" s="2" t="str">
        <f>PROPER('Master Calculations'!A46)</f>
        <v>Jenny Lamb</v>
      </c>
      <c r="B25">
        <f>'Master Calculations'!T46</f>
        <v>400</v>
      </c>
    </row>
    <row r="26" spans="1:4" ht="15.75" customHeight="1" x14ac:dyDescent="0.15">
      <c r="A26" s="2" t="str">
        <f>PROPER('Master Calculations'!A47)</f>
        <v>Naseeha</v>
      </c>
      <c r="B26">
        <f>'Master Calculations'!T47</f>
        <v>400</v>
      </c>
    </row>
    <row r="27" spans="1:4" ht="15.75" customHeight="1" x14ac:dyDescent="0.15">
      <c r="A27" s="2" t="str">
        <f>PROPER('Master Calculations'!A48)</f>
        <v>Sophia Gaynes</v>
      </c>
      <c r="B27">
        <f>'Master Calculations'!T48</f>
        <v>400</v>
      </c>
    </row>
    <row r="28" spans="1:4" ht="15.75" customHeight="1" x14ac:dyDescent="0.15">
      <c r="A28" s="2" t="str">
        <f>PROPER('Master Calculations'!A25)</f>
        <v>Adit Madhavan</v>
      </c>
      <c r="B28">
        <f>'Master Calculations'!T25</f>
        <v>375</v>
      </c>
    </row>
    <row r="29" spans="1:4" ht="15.75" customHeight="1" x14ac:dyDescent="0.15">
      <c r="A29" s="2" t="str">
        <f>PROPER('Master Calculations'!A27)</f>
        <v>Nithya Rajakumar</v>
      </c>
      <c r="B29">
        <f>'Master Calculations'!T27</f>
        <v>375</v>
      </c>
    </row>
    <row r="30" spans="1:4" ht="15.75" customHeight="1" x14ac:dyDescent="0.15">
      <c r="A30" s="2" t="str">
        <f>PROPER('Master Calculations'!A3)</f>
        <v>Arjun Gill</v>
      </c>
      <c r="B30">
        <f>'Master Calculations'!T3</f>
        <v>350</v>
      </c>
      <c r="D30" s="2" t="s">
        <v>9</v>
      </c>
    </row>
    <row r="31" spans="1:4" ht="15.75" customHeight="1" x14ac:dyDescent="0.15">
      <c r="A31" s="2" t="str">
        <f>PROPER('Master Calculations'!A33)</f>
        <v>Emma Tracy</v>
      </c>
      <c r="B31">
        <f>'Master Calculations'!T33</f>
        <v>325</v>
      </c>
    </row>
    <row r="32" spans="1:4" ht="15.75" customHeight="1" x14ac:dyDescent="0.15">
      <c r="A32" s="2" t="str">
        <f>PROPER('Master Calculations'!A59)</f>
        <v>Alex Wu</v>
      </c>
      <c r="B32">
        <f>'Master Calculations'!T59</f>
        <v>325</v>
      </c>
    </row>
    <row r="33" spans="1:4" ht="15.75" customHeight="1" x14ac:dyDescent="0.15">
      <c r="A33" s="2" t="str">
        <f>PROPER('Master Calculations'!A79)</f>
        <v>Kana Mishra</v>
      </c>
      <c r="B33">
        <f>'Master Calculations'!T79</f>
        <v>300</v>
      </c>
    </row>
    <row r="34" spans="1:4" ht="15.75" customHeight="1" x14ac:dyDescent="0.15">
      <c r="A34" s="2" t="str">
        <f>PROPER('Master Calculations'!A7)</f>
        <v>Sritej Attaluri</v>
      </c>
      <c r="B34">
        <f>'Master Calculations'!T7</f>
        <v>300</v>
      </c>
    </row>
    <row r="35" spans="1:4" ht="15.75" customHeight="1" x14ac:dyDescent="0.15">
      <c r="A35" s="2" t="str">
        <f>PROPER('Master Calculations'!A31)</f>
        <v>Louis Walker</v>
      </c>
      <c r="B35">
        <f>'Master Calculations'!T31</f>
        <v>275</v>
      </c>
    </row>
    <row r="36" spans="1:4" ht="15.75" customHeight="1" x14ac:dyDescent="0.15">
      <c r="A36" s="2" t="str">
        <f>PROPER('Master Calculations'!A53)</f>
        <v>Moet Takata</v>
      </c>
      <c r="B36">
        <f>'Master Calculations'!T53</f>
        <v>275</v>
      </c>
    </row>
    <row r="37" spans="1:4" ht="15.75" customHeight="1" x14ac:dyDescent="0.15">
      <c r="A37" s="2" t="str">
        <f>PROPER('Master Calculations'!A34)</f>
        <v>Grace Chiang</v>
      </c>
      <c r="B37">
        <f>'Master Calculations'!T34</f>
        <v>250</v>
      </c>
    </row>
    <row r="38" spans="1:4" ht="15.75" customHeight="1" x14ac:dyDescent="0.15">
      <c r="A38" s="2" t="str">
        <f>PROPER('Master Calculations'!A35)</f>
        <v>Herman Bathla</v>
      </c>
      <c r="B38">
        <f>'Master Calculations'!T35</f>
        <v>250</v>
      </c>
    </row>
    <row r="39" spans="1:4" ht="15.75" customHeight="1" x14ac:dyDescent="0.15">
      <c r="A39" s="2" t="str">
        <f>PROPER('Master Calculations'!A36)</f>
        <v>Radhika</v>
      </c>
      <c r="B39">
        <f>'Master Calculations'!T36</f>
        <v>250</v>
      </c>
    </row>
    <row r="40" spans="1:4" ht="15.75" customHeight="1" x14ac:dyDescent="0.15">
      <c r="A40" s="2" t="str">
        <f>PROPER('Master Calculations'!A37)</f>
        <v>Rohan</v>
      </c>
      <c r="B40">
        <f>'Master Calculations'!T37</f>
        <v>250</v>
      </c>
      <c r="D40" s="2"/>
    </row>
    <row r="41" spans="1:4" ht="15.75" customHeight="1" x14ac:dyDescent="0.15">
      <c r="A41" s="2" t="str">
        <f>PROPER('Master Calculations'!A14)</f>
        <v>Alara</v>
      </c>
      <c r="B41">
        <f>'Master Calculations'!T14</f>
        <v>200</v>
      </c>
    </row>
    <row r="42" spans="1:4" ht="15.75" customHeight="1" x14ac:dyDescent="0.15">
      <c r="A42" s="2" t="str">
        <f>PROPER('Master Calculations'!A15)</f>
        <v>Rachel</v>
      </c>
      <c r="B42">
        <f>'Master Calculations'!T15</f>
        <v>200</v>
      </c>
    </row>
    <row r="43" spans="1:4" ht="15.75" customHeight="1" x14ac:dyDescent="0.15">
      <c r="A43" s="2" t="str">
        <f>PROPER('Master Calculations'!A16)</f>
        <v>Alexander Liu</v>
      </c>
      <c r="B43">
        <f>'Master Calculations'!T16</f>
        <v>200</v>
      </c>
    </row>
    <row r="44" spans="1:4" ht="15.75" customHeight="1" x14ac:dyDescent="0.15">
      <c r="A44" s="2" t="str">
        <f>PROPER('Master Calculations'!A17)</f>
        <v>Basil Trenham</v>
      </c>
      <c r="B44">
        <f>'Master Calculations'!T17</f>
        <v>200</v>
      </c>
    </row>
    <row r="45" spans="1:4" ht="15.75" customHeight="1" x14ac:dyDescent="0.15">
      <c r="A45" s="2" t="str">
        <f>PROPER('Master Calculations'!A18)</f>
        <v>Skyler Ruesga</v>
      </c>
      <c r="B45">
        <f>'Master Calculations'!T18</f>
        <v>200</v>
      </c>
    </row>
    <row r="46" spans="1:4" ht="15.75" customHeight="1" x14ac:dyDescent="0.15">
      <c r="A46" s="2" t="str">
        <f>PROPER('Master Calculations'!A19)</f>
        <v>Sohan Subhash</v>
      </c>
      <c r="B46">
        <f>'Master Calculations'!T19</f>
        <v>200</v>
      </c>
    </row>
    <row r="47" spans="1:4" ht="15.75" customHeight="1" x14ac:dyDescent="0.15">
      <c r="A47" s="2" t="str">
        <f>PROPER('Master Calculations'!A20)</f>
        <v>Kannagi Yashroy</v>
      </c>
      <c r="B47">
        <f>'Master Calculations'!T20</f>
        <v>200</v>
      </c>
    </row>
    <row r="48" spans="1:4" ht="15.75" customHeight="1" x14ac:dyDescent="0.15">
      <c r="A48" s="2" t="str">
        <f>PROPER('Master Calculations'!A21)</f>
        <v>Priya Blair</v>
      </c>
      <c r="B48">
        <f>'Master Calculations'!T21</f>
        <v>200</v>
      </c>
    </row>
    <row r="49" spans="1:4" ht="15.75" customHeight="1" x14ac:dyDescent="0.15">
      <c r="A49" s="2" t="str">
        <f>PROPER('Master Calculations'!A22)</f>
        <v>Anjali</v>
      </c>
      <c r="B49">
        <f>'Master Calculations'!T22</f>
        <v>200</v>
      </c>
    </row>
    <row r="50" spans="1:4" ht="13" x14ac:dyDescent="0.15">
      <c r="A50" s="2" t="str">
        <f>PROPER('Master Calculations'!A23)</f>
        <v>Christian Garo</v>
      </c>
      <c r="B50">
        <f>'Master Calculations'!T23</f>
        <v>200</v>
      </c>
    </row>
    <row r="51" spans="1:4" ht="13" x14ac:dyDescent="0.15">
      <c r="A51" s="2" t="str">
        <f>PROPER('Master Calculations'!A24)</f>
        <v>Danny Ramirez</v>
      </c>
      <c r="B51">
        <f>'Master Calculations'!T24</f>
        <v>200</v>
      </c>
    </row>
    <row r="52" spans="1:4" ht="13" x14ac:dyDescent="0.15">
      <c r="A52" s="2" t="str">
        <f>PROPER('Master Calculations'!A30)</f>
        <v>Amanda Campbell</v>
      </c>
      <c r="B52">
        <f>'Master Calculations'!T30</f>
        <v>200</v>
      </c>
    </row>
    <row r="53" spans="1:4" ht="13" x14ac:dyDescent="0.15">
      <c r="A53" s="2" t="str">
        <f>PROPER('Master Calculations'!A41)</f>
        <v>Colin Axner</v>
      </c>
      <c r="B53">
        <f>'Master Calculations'!T41</f>
        <v>200</v>
      </c>
    </row>
    <row r="54" spans="1:4" ht="13" x14ac:dyDescent="0.15">
      <c r="A54" s="2" t="str">
        <f>PROPER('Master Calculations'!A42)</f>
        <v>Ezekiel Oien</v>
      </c>
      <c r="B54">
        <f>'Master Calculations'!T42</f>
        <v>200</v>
      </c>
      <c r="D54" s="4"/>
    </row>
    <row r="55" spans="1:4" ht="13" x14ac:dyDescent="0.15">
      <c r="A55" s="2" t="str">
        <f>PROPER('Master Calculations'!A43)</f>
        <v>Zeke Oien</v>
      </c>
      <c r="B55">
        <f>'Master Calculations'!T43</f>
        <v>200</v>
      </c>
    </row>
    <row r="56" spans="1:4" ht="13" x14ac:dyDescent="0.15">
      <c r="A56" s="2" t="str">
        <f>PROPER('Master Calculations'!A44)</f>
        <v>Emily Hua</v>
      </c>
      <c r="B56">
        <f>'Master Calculations'!T44</f>
        <v>200</v>
      </c>
    </row>
    <row r="57" spans="1:4" ht="13" x14ac:dyDescent="0.15">
      <c r="A57" s="2" t="str">
        <f>PROPER('Master Calculations'!A49)</f>
        <v>Chris Johnson</v>
      </c>
      <c r="B57">
        <f>'Master Calculations'!T49</f>
        <v>200</v>
      </c>
    </row>
    <row r="58" spans="1:4" ht="13" x14ac:dyDescent="0.15">
      <c r="A58" s="2" t="str">
        <f>PROPER('Master Calculations'!A52)</f>
        <v>Dennis Chiu</v>
      </c>
      <c r="B58">
        <f>'Master Calculations'!T52</f>
        <v>200</v>
      </c>
    </row>
    <row r="59" spans="1:4" ht="13" x14ac:dyDescent="0.15">
      <c r="A59" s="2" t="str">
        <f>PROPER('Master Calculations'!A54)</f>
        <v>Langston Swiecki</v>
      </c>
      <c r="B59">
        <f>'Master Calculations'!T54</f>
        <v>200</v>
      </c>
    </row>
    <row r="60" spans="1:4" ht="13" x14ac:dyDescent="0.15">
      <c r="A60" s="2" t="str">
        <f>PROPER('Master Calculations'!A55)</f>
        <v>Raul Alvarez</v>
      </c>
      <c r="B60">
        <f>'Master Calculations'!T55</f>
        <v>200</v>
      </c>
    </row>
    <row r="61" spans="1:4" ht="13" x14ac:dyDescent="0.15">
      <c r="A61" s="2" t="str">
        <f>PROPER('Master Calculations'!A60)</f>
        <v>Alyssa Huang</v>
      </c>
      <c r="B61">
        <f>'Master Calculations'!T60</f>
        <v>200</v>
      </c>
    </row>
    <row r="62" spans="1:4" ht="13" x14ac:dyDescent="0.15">
      <c r="A62" s="2" t="str">
        <f>PROPER('Master Calculations'!A32)</f>
        <v>Allen Tong</v>
      </c>
      <c r="B62">
        <f>'Master Calculations'!T32</f>
        <v>150</v>
      </c>
    </row>
    <row r="63" spans="1:4" ht="13" x14ac:dyDescent="0.15">
      <c r="A63" s="2" t="str">
        <f>PROPER('Master Calculations'!A62)</f>
        <v>Ellen Chang</v>
      </c>
      <c r="B63">
        <f>'Master Calculations'!T62</f>
        <v>125</v>
      </c>
    </row>
    <row r="64" spans="1:4" ht="13" x14ac:dyDescent="0.15">
      <c r="A64" s="2" t="str">
        <f>PROPER('Master Calculations'!A57)</f>
        <v>Adrian Meneses</v>
      </c>
      <c r="B64">
        <f>'Master Calculations'!T57</f>
        <v>75</v>
      </c>
    </row>
    <row r="65" spans="1:4" ht="13" x14ac:dyDescent="0.15">
      <c r="A65" s="2" t="str">
        <f>PROPER('Master Calculations'!A58)</f>
        <v>Aks Nemana</v>
      </c>
      <c r="B65">
        <f>'Master Calculations'!T58</f>
        <v>75</v>
      </c>
    </row>
    <row r="66" spans="1:4" ht="13" x14ac:dyDescent="0.15">
      <c r="A66" s="2" t="str">
        <f>PROPER('Master Calculations'!A63)</f>
        <v>Isaac Witte</v>
      </c>
      <c r="B66">
        <f>'Master Calculations'!T63</f>
        <v>75</v>
      </c>
    </row>
    <row r="67" spans="1:4" ht="13" x14ac:dyDescent="0.15">
      <c r="A67" s="2" t="str">
        <f>PROPER('Master Calculations'!A64)</f>
        <v>Jonah Phipps</v>
      </c>
      <c r="B67">
        <f>'Master Calculations'!T64</f>
        <v>75</v>
      </c>
    </row>
    <row r="68" spans="1:4" ht="13" x14ac:dyDescent="0.15">
      <c r="A68" s="2" t="str">
        <f>PROPER('Master Calculations'!A65)</f>
        <v>Kevin Gao</v>
      </c>
      <c r="B68">
        <f>'Master Calculations'!T65</f>
        <v>75</v>
      </c>
    </row>
    <row r="69" spans="1:4" ht="13" x14ac:dyDescent="0.15">
      <c r="A69" s="2" t="str">
        <f>PROPER('Master Calculations'!A66)</f>
        <v>Liyuan Guo</v>
      </c>
      <c r="B69">
        <f>'Master Calculations'!T66</f>
        <v>75</v>
      </c>
    </row>
    <row r="70" spans="1:4" ht="13" x14ac:dyDescent="0.15">
      <c r="A70" s="2" t="str">
        <f>PROPER('Master Calculations'!A67)</f>
        <v>Matthew Worden</v>
      </c>
      <c r="B70">
        <f>'Master Calculations'!T67</f>
        <v>75</v>
      </c>
    </row>
    <row r="71" spans="1:4" ht="13" x14ac:dyDescent="0.15">
      <c r="A71" s="2" t="str">
        <f>PROPER('Master Calculations'!A68)</f>
        <v>Peter Ren</v>
      </c>
      <c r="B71">
        <f>'Master Calculations'!T68</f>
        <v>75</v>
      </c>
      <c r="D71" s="4"/>
    </row>
    <row r="72" spans="1:4" ht="13" x14ac:dyDescent="0.15">
      <c r="A72" s="2" t="str">
        <f>PROPER('Master Calculations'!A70)</f>
        <v>Radhika Mardikar</v>
      </c>
      <c r="B72">
        <f>'Master Calculations'!T70</f>
        <v>75</v>
      </c>
      <c r="D72" s="4"/>
    </row>
    <row r="73" spans="1:4" ht="13" x14ac:dyDescent="0.15">
      <c r="A73" s="2" t="str">
        <f>PROPER('Master Calculations'!A71)</f>
        <v>Rajeswari Kalidhindi</v>
      </c>
      <c r="B73">
        <f>'Master Calculations'!T71</f>
        <v>75</v>
      </c>
    </row>
    <row r="74" spans="1:4" ht="13" x14ac:dyDescent="0.15">
      <c r="A74" s="2" t="str">
        <f>PROPER('Master Calculations'!A72)</f>
        <v>Rebecca Martin</v>
      </c>
      <c r="B74">
        <f>'Master Calculations'!T72</f>
        <v>75</v>
      </c>
    </row>
    <row r="75" spans="1:4" ht="13" x14ac:dyDescent="0.15">
      <c r="A75" s="2" t="str">
        <f>PROPER('Master Calculations'!A73)</f>
        <v>Robert Chen</v>
      </c>
      <c r="B75">
        <f>'Master Calculations'!T73</f>
        <v>75</v>
      </c>
    </row>
    <row r="76" spans="1:4" ht="13" x14ac:dyDescent="0.15">
      <c r="A76" s="2" t="str">
        <f>PROPER('Master Calculations'!A74)</f>
        <v>Rohan Srivastava</v>
      </c>
      <c r="B76">
        <f>'Master Calculations'!T74</f>
        <v>75</v>
      </c>
    </row>
    <row r="77" spans="1:4" ht="13" x14ac:dyDescent="0.15">
      <c r="A77" s="2" t="str">
        <f>PROPER('Master Calculations'!A75)</f>
        <v>Sean Pak</v>
      </c>
      <c r="B77">
        <f>'Master Calculations'!T75</f>
        <v>75</v>
      </c>
    </row>
    <row r="78" spans="1:4" ht="13" x14ac:dyDescent="0.15">
      <c r="A78" s="2" t="str">
        <f>PROPER('Master Calculations'!A76)</f>
        <v>Thomas Lloyd</v>
      </c>
      <c r="B78">
        <f>'Master Calculations'!T76</f>
        <v>75</v>
      </c>
      <c r="D78" s="4"/>
    </row>
    <row r="79" spans="1:4" ht="13" x14ac:dyDescent="0.15">
      <c r="A79" s="2" t="str">
        <f>PROPER('Master Calculations'!A61)</f>
        <v>Bobo The Clown</v>
      </c>
      <c r="B79">
        <f>'Master Calculations'!T61</f>
        <v>0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001"/>
  <sheetViews>
    <sheetView workbookViewId="0"/>
  </sheetViews>
  <sheetFormatPr baseColWidth="10" defaultColWidth="14.5" defaultRowHeight="15.75" customHeight="1" x14ac:dyDescent="0.15"/>
  <cols>
    <col min="1" max="1" width="19.33203125" customWidth="1"/>
  </cols>
  <sheetData>
    <row r="1" spans="1:4" ht="15.75" customHeight="1" x14ac:dyDescent="0.15">
      <c r="A1" s="14" t="s">
        <v>132</v>
      </c>
      <c r="B1" s="2" t="s">
        <v>127</v>
      </c>
      <c r="C1" s="2" t="s">
        <v>133</v>
      </c>
      <c r="D1" s="2" t="s">
        <v>134</v>
      </c>
    </row>
    <row r="2" spans="1:4" ht="15.75" customHeight="1" x14ac:dyDescent="0.15">
      <c r="A2" s="15" t="str">
        <f ca="1">IFERROR(__xludf.DUMMYFUNCTION("IMPORTRANGE(""1XScKkAKFjpLEBl67BPcQM00e-abUIw1VyuBGyEdZLaQ"", ""B2:B"")"),"Conrad Brenneman")</f>
        <v>Conrad Brenneman</v>
      </c>
      <c r="B2" t="str">
        <f ca="1">IFERROR(__xludf.DUMMYFUNCTION("IMPORTRANGE(""1XScKkAKFjpLEBl67BPcQM00e-abUIw1VyuBGyEdZLaQ"", ""C2:C"")"),"2A40")</f>
        <v>2A40</v>
      </c>
      <c r="C2" t="str">
        <f ca="1">IFERROR(__xludf.DUMMYFUNCTION("IMPORTRANGE(""1XScKkAKFjpLEBl67BPcQM00e-abUIw1VyuBGyEdZLaQ"", ""D2:D"")"),"No")</f>
        <v>No</v>
      </c>
      <c r="D2" s="2" t="s">
        <v>135</v>
      </c>
    </row>
    <row r="3" spans="1:4" ht="15.75" customHeight="1" x14ac:dyDescent="0.15">
      <c r="A3" t="str">
        <f ca="1">IFERROR(__xludf.DUMMYFUNCTION("""COMPUTED_VALUE"""),"Elias Nepa")</f>
        <v>Elias Nepa</v>
      </c>
      <c r="B3" t="str">
        <f ca="1">IFERROR(__xludf.DUMMYFUNCTION("""COMPUTED_VALUE"""),"1C49")</f>
        <v>1C49</v>
      </c>
      <c r="C3" t="str">
        <f ca="1">IFERROR(__xludf.DUMMYFUNCTION("""COMPUTED_VALUE"""),"No")</f>
        <v>No</v>
      </c>
      <c r="D3" s="2" t="s">
        <v>135</v>
      </c>
    </row>
    <row r="4" spans="1:4" ht="15.75" customHeight="1" x14ac:dyDescent="0.15">
      <c r="A4" t="str">
        <f ca="1">IFERROR(__xludf.DUMMYFUNCTION("""COMPUTED_VALUE"""),"Nithya Rajakumar")</f>
        <v>Nithya Rajakumar</v>
      </c>
      <c r="B4" t="str">
        <f ca="1">IFERROR(__xludf.DUMMYFUNCTION("""COMPUTED_VALUE"""),"1C49")</f>
        <v>1C49</v>
      </c>
      <c r="C4" t="str">
        <f ca="1">IFERROR(__xludf.DUMMYFUNCTION("""COMPUTED_VALUE"""),"Yes")</f>
        <v>Yes</v>
      </c>
      <c r="D4" s="2" t="s">
        <v>136</v>
      </c>
    </row>
    <row r="5" spans="1:4" ht="15.75" customHeight="1" x14ac:dyDescent="0.15">
      <c r="A5" t="str">
        <f ca="1">IFERROR(__xludf.DUMMYFUNCTION("""COMPUTED_VALUE"""),"Vivian Jiang")</f>
        <v>Vivian Jiang</v>
      </c>
      <c r="B5" t="str">
        <f ca="1">IFERROR(__xludf.DUMMYFUNCTION("""COMPUTED_VALUE"""),"1C49")</f>
        <v>1C49</v>
      </c>
      <c r="C5" t="str">
        <f ca="1">IFERROR(__xludf.DUMMYFUNCTION("""COMPUTED_VALUE"""),"Yes")</f>
        <v>Yes</v>
      </c>
      <c r="D5" s="2" t="s">
        <v>136</v>
      </c>
    </row>
    <row r="6" spans="1:4" ht="15.75" customHeight="1" x14ac:dyDescent="0.15">
      <c r="A6" t="str">
        <f ca="1">IFERROR(__xludf.DUMMYFUNCTION("""COMPUTED_VALUE"""),"Alyssa Kim")</f>
        <v>Alyssa Kim</v>
      </c>
      <c r="B6" t="str">
        <f ca="1">IFERROR(__xludf.DUMMYFUNCTION("""COMPUTED_VALUE"""),"1C49")</f>
        <v>1C49</v>
      </c>
      <c r="C6" t="str">
        <f ca="1">IFERROR(__xludf.DUMMYFUNCTION("""COMPUTED_VALUE"""),"Yes")</f>
        <v>Yes</v>
      </c>
      <c r="D6" s="2" t="s">
        <v>136</v>
      </c>
    </row>
    <row r="7" spans="1:4" ht="15.75" customHeight="1" x14ac:dyDescent="0.15">
      <c r="A7" t="str">
        <f ca="1">IFERROR(__xludf.DUMMYFUNCTION("""COMPUTED_VALUE"""),"Jacob Ngo")</f>
        <v>Jacob Ngo</v>
      </c>
      <c r="B7" t="str">
        <f ca="1">IFERROR(__xludf.DUMMYFUNCTION("""COMPUTED_VALUE"""),"1C49")</f>
        <v>1C49</v>
      </c>
      <c r="C7" t="str">
        <f ca="1">IFERROR(__xludf.DUMMYFUNCTION("""COMPUTED_VALUE"""),"Yes")</f>
        <v>Yes</v>
      </c>
      <c r="D7" t="s">
        <v>135</v>
      </c>
    </row>
    <row r="8" spans="1:4" ht="15.75" customHeight="1" x14ac:dyDescent="0.15">
      <c r="A8" t="str">
        <f ca="1">IFERROR(__xludf.DUMMYFUNCTION("""COMPUTED_VALUE"""),"Adit Madhavan")</f>
        <v>Adit Madhavan</v>
      </c>
      <c r="B8" t="str">
        <f ca="1">IFERROR(__xludf.DUMMYFUNCTION("""COMPUTED_VALUE"""),"1C49")</f>
        <v>1C49</v>
      </c>
      <c r="C8" t="str">
        <f ca="1">IFERROR(__xludf.DUMMYFUNCTION("""COMPUTED_VALUE"""),"Yes")</f>
        <v>Yes</v>
      </c>
      <c r="D8" s="2" t="s">
        <v>136</v>
      </c>
    </row>
    <row r="9" spans="1:4" ht="15.75" customHeight="1" x14ac:dyDescent="0.15">
      <c r="A9" t="str">
        <f ca="1">IFERROR(__xludf.DUMMYFUNCTION("""COMPUTED_VALUE"""),"Nikhila Udupa")</f>
        <v>Nikhila Udupa</v>
      </c>
      <c r="B9" t="str">
        <f ca="1">IFERROR(__xludf.DUMMYFUNCTION("""COMPUTED_VALUE"""),"1c49")</f>
        <v>1c49</v>
      </c>
      <c r="C9" t="str">
        <f ca="1">IFERROR(__xludf.DUMMYFUNCTION("""COMPUTED_VALUE"""),"Yes")</f>
        <v>Yes</v>
      </c>
      <c r="D9" t="s">
        <v>135</v>
      </c>
    </row>
    <row r="10" spans="1:4" ht="15.75" customHeight="1" x14ac:dyDescent="0.15">
      <c r="A10" t="str">
        <f ca="1">IFERROR(__xludf.DUMMYFUNCTION("""COMPUTED_VALUE"""),"Ariel Plantz")</f>
        <v>Ariel Plantz</v>
      </c>
      <c r="B10" t="str">
        <f ca="1">IFERROR(__xludf.DUMMYFUNCTION("""COMPUTED_VALUE"""),"1C49")</f>
        <v>1C49</v>
      </c>
      <c r="C10" t="str">
        <f ca="1">IFERROR(__xludf.DUMMYFUNCTION("""COMPUTED_VALUE"""),"Yes")</f>
        <v>Yes</v>
      </c>
      <c r="D10" t="s">
        <v>135</v>
      </c>
    </row>
    <row r="11" spans="1:4" ht="15.75" customHeight="1" x14ac:dyDescent="0.15">
      <c r="A11" t="str">
        <f ca="1">IFERROR(__xludf.DUMMYFUNCTION("""COMPUTED_VALUE"""),"Austin Lim")</f>
        <v>Austin Lim</v>
      </c>
      <c r="B11" t="str">
        <f ca="1">IFERROR(__xludf.DUMMYFUNCTION("""COMPUTED_VALUE"""),"1C49")</f>
        <v>1C49</v>
      </c>
      <c r="C11" t="str">
        <f ca="1">IFERROR(__xludf.DUMMYFUNCTION("""COMPUTED_VALUE"""),"Yes")</f>
        <v>Yes</v>
      </c>
      <c r="D11" s="2" t="s">
        <v>136</v>
      </c>
    </row>
    <row r="12" spans="1:4" ht="15.75" customHeight="1" x14ac:dyDescent="0.15">
      <c r="A12" t="str">
        <f ca="1">IFERROR(__xludf.DUMMYFUNCTION("""COMPUTED_VALUE"""),"Dominic Melville")</f>
        <v>Dominic Melville</v>
      </c>
      <c r="B12" t="str">
        <f ca="1">IFERROR(__xludf.DUMMYFUNCTION("""COMPUTED_VALUE"""),"2A40")</f>
        <v>2A40</v>
      </c>
      <c r="C12" t="str">
        <f ca="1">IFERROR(__xludf.DUMMYFUNCTION("""COMPUTED_VALUE"""),"No")</f>
        <v>No</v>
      </c>
      <c r="D12" t="s">
        <v>136</v>
      </c>
    </row>
    <row r="13" spans="1:4" ht="15.75" customHeight="1" x14ac:dyDescent="0.15">
      <c r="A13" t="str">
        <f ca="1">IFERROR(__xludf.DUMMYFUNCTION("""COMPUTED_VALUE"""),"Sophia Gaynes")</f>
        <v>Sophia Gaynes</v>
      </c>
      <c r="B13" t="str">
        <f ca="1">IFERROR(__xludf.DUMMYFUNCTION("""COMPUTED_VALUE"""),"3A20")</f>
        <v>3A20</v>
      </c>
      <c r="C13" t="str">
        <f ca="1">IFERROR(__xludf.DUMMYFUNCTION("""COMPUTED_VALUE"""),"Yes")</f>
        <v>Yes</v>
      </c>
      <c r="D13" t="s">
        <v>135</v>
      </c>
    </row>
    <row r="14" spans="1:4" ht="15.75" customHeight="1" x14ac:dyDescent="0.15">
      <c r="A14" t="str">
        <f ca="1">IFERROR(__xludf.DUMMYFUNCTION("""COMPUTED_VALUE"""),"Jenny Lamb")</f>
        <v>Jenny Lamb</v>
      </c>
      <c r="B14" t="str">
        <f ca="1">IFERROR(__xludf.DUMMYFUNCTION("""COMPUTED_VALUE"""),"3A20")</f>
        <v>3A20</v>
      </c>
      <c r="C14" t="str">
        <f ca="1">IFERROR(__xludf.DUMMYFUNCTION("""COMPUTED_VALUE"""),"No")</f>
        <v>No</v>
      </c>
      <c r="D14" s="2" t="s">
        <v>135</v>
      </c>
    </row>
    <row r="15" spans="1:4" ht="15.75" customHeight="1" x14ac:dyDescent="0.15">
      <c r="A15" t="str">
        <f ca="1">IFERROR(__xludf.DUMMYFUNCTION("""COMPUTED_VALUE"""),"Emma Glover")</f>
        <v>Emma Glover</v>
      </c>
      <c r="B15" t="str">
        <f ca="1">IFERROR(__xludf.DUMMYFUNCTION("""COMPUTED_VALUE"""),"3A20")</f>
        <v>3A20</v>
      </c>
      <c r="C15" t="str">
        <f ca="1">IFERROR(__xludf.DUMMYFUNCTION("""COMPUTED_VALUE"""),"Yes")</f>
        <v>Yes</v>
      </c>
      <c r="D15" t="s">
        <v>135</v>
      </c>
    </row>
    <row r="16" spans="1:4" ht="15.75" customHeight="1" x14ac:dyDescent="0.15">
      <c r="A16" t="str">
        <f ca="1">IFERROR(__xludf.DUMMYFUNCTION("""COMPUTED_VALUE"""),"Alberto Cardosa")</f>
        <v>Alberto Cardosa</v>
      </c>
      <c r="B16" t="str">
        <f ca="1">IFERROR(__xludf.DUMMYFUNCTION("""COMPUTED_VALUE"""),"2B61")</f>
        <v>2B61</v>
      </c>
      <c r="C16" t="str">
        <f ca="1">IFERROR(__xludf.DUMMYFUNCTION("""COMPUTED_VALUE"""),"No")</f>
        <v>No</v>
      </c>
      <c r="D16" t="s">
        <v>136</v>
      </c>
    </row>
    <row r="17" spans="1:4" ht="15.75" customHeight="1" x14ac:dyDescent="0.15">
      <c r="A17" t="str">
        <f ca="1">IFERROR(__xludf.DUMMYFUNCTION("""COMPUTED_VALUE"""),"Zeke Oien")</f>
        <v>Zeke Oien</v>
      </c>
      <c r="B17" t="str">
        <f ca="1">IFERROR(__xludf.DUMMYFUNCTION("""COMPUTED_VALUE"""),"2b61")</f>
        <v>2b61</v>
      </c>
      <c r="C17" t="str">
        <f ca="1">IFERROR(__xludf.DUMMYFUNCTION("""COMPUTED_VALUE"""),"No")</f>
        <v>No</v>
      </c>
      <c r="D17" t="s">
        <v>136</v>
      </c>
    </row>
    <row r="18" spans="1:4" ht="15.75" customHeight="1" x14ac:dyDescent="0.15">
      <c r="A18" t="str">
        <f ca="1">IFERROR(__xludf.DUMMYFUNCTION("""COMPUTED_VALUE"""),"rachel")</f>
        <v>rachel</v>
      </c>
      <c r="B18" t="str">
        <f ca="1">IFERROR(__xludf.DUMMYFUNCTION("""COMPUTED_VALUE"""),"1a34")</f>
        <v>1a34</v>
      </c>
      <c r="C18" t="str">
        <f ca="1">IFERROR(__xludf.DUMMYFUNCTION("""COMPUTED_VALUE"""),"Yes")</f>
        <v>Yes</v>
      </c>
      <c r="D18" t="s">
        <v>136</v>
      </c>
    </row>
    <row r="19" spans="1:4" ht="15.75" customHeight="1" x14ac:dyDescent="0.15">
      <c r="A19" t="str">
        <f ca="1">IFERROR(__xludf.DUMMYFUNCTION("""COMPUTED_VALUE"""),"Alara")</f>
        <v>Alara</v>
      </c>
      <c r="B19" t="str">
        <f ca="1">IFERROR(__xludf.DUMMYFUNCTION("""COMPUTED_VALUE"""),"1A34")</f>
        <v>1A34</v>
      </c>
      <c r="C19" t="str">
        <f ca="1">IFERROR(__xludf.DUMMYFUNCTION("""COMPUTED_VALUE"""),"No")</f>
        <v>No</v>
      </c>
      <c r="D19" t="s">
        <v>136</v>
      </c>
    </row>
    <row r="20" spans="1:4" ht="15.75" customHeight="1" x14ac:dyDescent="0.15">
      <c r="A20" t="str">
        <f ca="1">IFERROR(__xludf.DUMMYFUNCTION("""COMPUTED_VALUE"""),"Radhika")</f>
        <v>Radhika</v>
      </c>
      <c r="B20" t="str">
        <f ca="1">IFERROR(__xludf.DUMMYFUNCTION("""COMPUTED_VALUE"""),"2B31")</f>
        <v>2B31</v>
      </c>
      <c r="C20" t="str">
        <f ca="1">IFERROR(__xludf.DUMMYFUNCTION("""COMPUTED_VALUE"""),"Yes")</f>
        <v>Yes</v>
      </c>
      <c r="D20" s="2" t="s">
        <v>136</v>
      </c>
    </row>
    <row r="21" spans="1:4" ht="15.75" customHeight="1" x14ac:dyDescent="0.15">
      <c r="A21" t="str">
        <f ca="1">IFERROR(__xludf.DUMMYFUNCTION("""COMPUTED_VALUE"""),"Emma Tracy")</f>
        <v>Emma Tracy</v>
      </c>
      <c r="B21" t="str">
        <f ca="1">IFERROR(__xludf.DUMMYFUNCTION("""COMPUTED_VALUE"""),"2B31")</f>
        <v>2B31</v>
      </c>
      <c r="C21" t="str">
        <f ca="1">IFERROR(__xludf.DUMMYFUNCTION("""COMPUTED_VALUE"""),"Yes")</f>
        <v>Yes</v>
      </c>
      <c r="D21" t="s">
        <v>136</v>
      </c>
    </row>
    <row r="22" spans="1:4" ht="15.75" customHeight="1" x14ac:dyDescent="0.15">
      <c r="A22" t="str">
        <f ca="1">IFERROR(__xludf.DUMMYFUNCTION("""COMPUTED_VALUE"""),"Amanda Campbell")</f>
        <v>Amanda Campbell</v>
      </c>
      <c r="B22" t="str">
        <f ca="1">IFERROR(__xludf.DUMMYFUNCTION("""COMPUTED_VALUE"""),"236B")</f>
        <v>236B</v>
      </c>
      <c r="C22" t="str">
        <f ca="1">IFERROR(__xludf.DUMMYFUNCTION("""COMPUTED_VALUE"""),"No")</f>
        <v>No</v>
      </c>
      <c r="D22" t="s">
        <v>136</v>
      </c>
    </row>
    <row r="23" spans="1:4" ht="15.75" customHeight="1" x14ac:dyDescent="0.15">
      <c r="A23" t="str">
        <f ca="1">IFERROR(__xludf.DUMMYFUNCTION("""COMPUTED_VALUE"""),"Priya Blair")</f>
        <v>Priya Blair</v>
      </c>
      <c r="B23" t="str">
        <f ca="1">IFERROR(__xludf.DUMMYFUNCTION("""COMPUTED_VALUE"""),"1B37")</f>
        <v>1B37</v>
      </c>
      <c r="C23" t="str">
        <f ca="1">IFERROR(__xludf.DUMMYFUNCTION("""COMPUTED_VALUE"""),"No")</f>
        <v>No</v>
      </c>
      <c r="D23" t="s">
        <v>136</v>
      </c>
    </row>
    <row r="24" spans="1:4" ht="15.75" customHeight="1" x14ac:dyDescent="0.15">
      <c r="A24" t="str">
        <f ca="1">IFERROR(__xludf.DUMMYFUNCTION("""COMPUTED_VALUE"""),"Kannagi Yashroy")</f>
        <v>Kannagi Yashroy</v>
      </c>
      <c r="B24" t="str">
        <f ca="1">IFERROR(__xludf.DUMMYFUNCTION("""COMPUTED_VALUE"""),"1B37")</f>
        <v>1B37</v>
      </c>
      <c r="C24" t="str">
        <f ca="1">IFERROR(__xludf.DUMMYFUNCTION("""COMPUTED_VALUE"""),"No")</f>
        <v>No</v>
      </c>
      <c r="D24" t="s">
        <v>136</v>
      </c>
    </row>
    <row r="25" spans="1:4" ht="15.75" customHeight="1" x14ac:dyDescent="0.15">
      <c r="A25" t="str">
        <f ca="1">IFERROR(__xludf.DUMMYFUNCTION("""COMPUTED_VALUE"""),"Anjali")</f>
        <v>Anjali</v>
      </c>
      <c r="B25" t="str">
        <f ca="1">IFERROR(__xludf.DUMMYFUNCTION("""COMPUTED_VALUE"""),"1C29")</f>
        <v>1C29</v>
      </c>
      <c r="C25" t="str">
        <f ca="1">IFERROR(__xludf.DUMMYFUNCTION("""COMPUTED_VALUE"""),"No")</f>
        <v>No</v>
      </c>
      <c r="D25" t="s">
        <v>136</v>
      </c>
    </row>
    <row r="26" spans="1:4" ht="15.75" customHeight="1" x14ac:dyDescent="0.15">
      <c r="A26" t="str">
        <f ca="1">IFERROR(__xludf.DUMMYFUNCTION("""COMPUTED_VALUE"""),"Naseeha")</f>
        <v>Naseeha</v>
      </c>
      <c r="B26" t="str">
        <f ca="1">IFERROR(__xludf.DUMMYFUNCTION("""COMPUTED_VALUE"""),"3a20a")</f>
        <v>3a20a</v>
      </c>
      <c r="C26" t="str">
        <f ca="1">IFERROR(__xludf.DUMMYFUNCTION("""COMPUTED_VALUE"""),"Yes")</f>
        <v>Yes</v>
      </c>
      <c r="D26" t="s">
        <v>135</v>
      </c>
    </row>
    <row r="27" spans="1:4" ht="15.75" customHeight="1" x14ac:dyDescent="0.15">
      <c r="A27" t="str">
        <f ca="1">IFERROR(__xludf.DUMMYFUNCTION("""COMPUTED_VALUE"""),"Christopher Hailey")</f>
        <v>Christopher Hailey</v>
      </c>
      <c r="B27" t="str">
        <f ca="1">IFERROR(__xludf.DUMMYFUNCTION("""COMPUTED_VALUE"""),"1C29C")</f>
        <v>1C29C</v>
      </c>
      <c r="C27" t="str">
        <f ca="1">IFERROR(__xludf.DUMMYFUNCTION("""COMPUTED_VALUE"""),"Yes")</f>
        <v>Yes</v>
      </c>
      <c r="D27" t="s">
        <v>135</v>
      </c>
    </row>
    <row r="28" spans="1:4" ht="15.75" customHeight="1" x14ac:dyDescent="0.15">
      <c r="A28" t="str">
        <f ca="1">IFERROR(__xludf.DUMMYFUNCTION("""COMPUTED_VALUE"""),"Gefen Kohavi")</f>
        <v>Gefen Kohavi</v>
      </c>
      <c r="B28" t="str">
        <f ca="1">IFERROR(__xludf.DUMMYFUNCTION("""COMPUTED_VALUE"""),"6A40")</f>
        <v>6A40</v>
      </c>
      <c r="C28" t="str">
        <f ca="1">IFERROR(__xludf.DUMMYFUNCTION("""COMPUTED_VALUE"""),"No")</f>
        <v>No</v>
      </c>
      <c r="D28" t="s">
        <v>136</v>
      </c>
    </row>
    <row r="29" spans="1:4" ht="15.75" customHeight="1" x14ac:dyDescent="0.15">
      <c r="A29" t="str">
        <f ca="1">IFERROR(__xludf.DUMMYFUNCTION("""COMPUTED_VALUE"""),"Herman Bathla")</f>
        <v>Herman Bathla</v>
      </c>
      <c r="B29" t="str">
        <f ca="1">IFERROR(__xludf.DUMMYFUNCTION("""COMPUTED_VALUE"""),"2B31")</f>
        <v>2B31</v>
      </c>
      <c r="C29" t="str">
        <f ca="1">IFERROR(__xludf.DUMMYFUNCTION("""COMPUTED_VALUE"""),"No")</f>
        <v>No</v>
      </c>
      <c r="D29" t="s">
        <v>136</v>
      </c>
    </row>
    <row r="30" spans="1:4" ht="15.75" customHeight="1" x14ac:dyDescent="0.15">
      <c r="A30" t="str">
        <f ca="1">IFERROR(__xludf.DUMMYFUNCTION("""COMPUTED_VALUE"""),"Patrick")</f>
        <v>Patrick</v>
      </c>
      <c r="B30" t="str">
        <f ca="1">IFERROR(__xludf.DUMMYFUNCTION("""COMPUTED_VALUE"""),"6B42")</f>
        <v>6B42</v>
      </c>
      <c r="C30" t="str">
        <f ca="1">IFERROR(__xludf.DUMMYFUNCTION("""COMPUTED_VALUE"""),"Yes")</f>
        <v>Yes</v>
      </c>
      <c r="D30" t="s">
        <v>136</v>
      </c>
    </row>
    <row r="31" spans="1:4" ht="15.75" customHeight="1" x14ac:dyDescent="0.15">
      <c r="A31" t="str">
        <f ca="1">IFERROR(__xludf.DUMMYFUNCTION("""COMPUTED_VALUE"""),"Grace Chiang")</f>
        <v>Grace Chiang</v>
      </c>
      <c r="B31" t="str">
        <f ca="1">IFERROR(__xludf.DUMMYFUNCTION("""COMPUTED_VALUE"""),"2B31A")</f>
        <v>2B31A</v>
      </c>
      <c r="C31" t="str">
        <f ca="1">IFERROR(__xludf.DUMMYFUNCTION("""COMPUTED_VALUE"""),"No")</f>
        <v>No</v>
      </c>
      <c r="D31" t="s">
        <v>136</v>
      </c>
    </row>
    <row r="32" spans="1:4" ht="15.75" customHeight="1" x14ac:dyDescent="0.15">
      <c r="A32" t="str">
        <f ca="1">IFERROR(__xludf.DUMMYFUNCTION("""COMPUTED_VALUE"""),"Rohan")</f>
        <v>Rohan</v>
      </c>
      <c r="B32" t="str">
        <f ca="1">IFERROR(__xludf.DUMMYFUNCTION("""COMPUTED_VALUE"""),"2B31")</f>
        <v>2B31</v>
      </c>
      <c r="C32" t="str">
        <f ca="1">IFERROR(__xludf.DUMMYFUNCTION("""COMPUTED_VALUE"""),"No")</f>
        <v>No</v>
      </c>
      <c r="D32" t="s">
        <v>136</v>
      </c>
    </row>
    <row r="33" spans="1:4" ht="15.75" customHeight="1" x14ac:dyDescent="0.15">
      <c r="A33" t="str">
        <f ca="1">IFERROR(__xludf.DUMMYFUNCTION("""COMPUTED_VALUE"""),"Anthony Ling")</f>
        <v>Anthony Ling</v>
      </c>
      <c r="B33" t="str">
        <f ca="1">IFERROR(__xludf.DUMMYFUNCTION("""COMPUTED_VALUE"""),"2A40")</f>
        <v>2A40</v>
      </c>
      <c r="C33" t="str">
        <f ca="1">IFERROR(__xludf.DUMMYFUNCTION("""COMPUTED_VALUE"""),"Yes")</f>
        <v>Yes</v>
      </c>
      <c r="D33" s="2" t="s">
        <v>135</v>
      </c>
    </row>
    <row r="34" spans="1:4" ht="15.75" customHeight="1" x14ac:dyDescent="0.15">
      <c r="A34" t="str">
        <f ca="1">IFERROR(__xludf.DUMMYFUNCTION("""COMPUTED_VALUE"""),"Julia Piedimonte")</f>
        <v>Julia Piedimonte</v>
      </c>
      <c r="B34" t="str">
        <f ca="1">IFERROR(__xludf.DUMMYFUNCTION("""COMPUTED_VALUE"""),"1a24d")</f>
        <v>1a24d</v>
      </c>
      <c r="C34" t="str">
        <f ca="1">IFERROR(__xludf.DUMMYFUNCTION("""COMPUTED_VALUE"""),"No")</f>
        <v>No</v>
      </c>
      <c r="D34" t="s">
        <v>135</v>
      </c>
    </row>
    <row r="35" spans="1:4" ht="15.75" customHeight="1" x14ac:dyDescent="0.15">
      <c r="A35" t="str">
        <f ca="1">IFERROR(__xludf.DUMMYFUNCTION("""COMPUTED_VALUE"""),"Gaurav Kamat")</f>
        <v>Gaurav Kamat</v>
      </c>
      <c r="B35" t="str">
        <f ca="1">IFERROR(__xludf.DUMMYFUNCTION("""COMPUTED_VALUE"""),"2B61")</f>
        <v>2B61</v>
      </c>
      <c r="C35" t="str">
        <f ca="1">IFERROR(__xludf.DUMMYFUNCTION("""COMPUTED_VALUE"""),"Yes")</f>
        <v>Yes</v>
      </c>
      <c r="D35" s="2" t="s">
        <v>135</v>
      </c>
    </row>
    <row r="36" spans="1:4" ht="15.75" customHeight="1" x14ac:dyDescent="0.15">
      <c r="A36" t="str">
        <f ca="1">IFERROR(__xludf.DUMMYFUNCTION("""COMPUTED_VALUE"""),"Bhavish")</f>
        <v>Bhavish</v>
      </c>
      <c r="B36" t="str">
        <f ca="1">IFERROR(__xludf.DUMMYFUNCTION("""COMPUTED_VALUE"""),"2A30")</f>
        <v>2A30</v>
      </c>
      <c r="C36" t="str">
        <f ca="1">IFERROR(__xludf.DUMMYFUNCTION("""COMPUTED_VALUE"""),"Yes")</f>
        <v>Yes</v>
      </c>
      <c r="D36" t="s">
        <v>135</v>
      </c>
    </row>
    <row r="37" spans="1:4" ht="15.75" customHeight="1" x14ac:dyDescent="0.15">
      <c r="A37" t="str">
        <f ca="1">IFERROR(__xludf.DUMMYFUNCTION("""COMPUTED_VALUE"""),"Billy")</f>
        <v>Billy</v>
      </c>
      <c r="B37" t="str">
        <f ca="1">IFERROR(__xludf.DUMMYFUNCTION("""COMPUTED_VALUE"""),"1C49E")</f>
        <v>1C49E</v>
      </c>
      <c r="C37" t="str">
        <f ca="1">IFERROR(__xludf.DUMMYFUNCTION("""COMPUTED_VALUE"""),"Yes")</f>
        <v>Yes</v>
      </c>
      <c r="D37" t="s">
        <v>135</v>
      </c>
    </row>
    <row r="38" spans="1:4" ht="15.75" customHeight="1" x14ac:dyDescent="0.15">
      <c r="A38" t="str">
        <f ca="1">IFERROR(__xludf.DUMMYFUNCTION("""COMPUTED_VALUE"""),"Riran Kawakami")</f>
        <v>Riran Kawakami</v>
      </c>
      <c r="B38" t="str">
        <f ca="1">IFERROR(__xludf.DUMMYFUNCTION("""COMPUTED_VALUE"""),"4A23")</f>
        <v>4A23</v>
      </c>
      <c r="C38" t="str">
        <f ca="1">IFERROR(__xludf.DUMMYFUNCTION("""COMPUTED_VALUE"""),"No")</f>
        <v>No</v>
      </c>
      <c r="D38" t="s">
        <v>135</v>
      </c>
    </row>
    <row r="39" spans="1:4" ht="15.75" customHeight="1" x14ac:dyDescent="0.15">
      <c r="A39" t="str">
        <f ca="1">IFERROR(__xludf.DUMMYFUNCTION("""COMPUTED_VALUE"""),"")</f>
        <v/>
      </c>
      <c r="B39" t="str">
        <f ca="1">IFERROR(__xludf.DUMMYFUNCTION("""COMPUTED_VALUE"""),"")</f>
        <v/>
      </c>
      <c r="C39" t="str">
        <f ca="1">IFERROR(__xludf.DUMMYFUNCTION("""COMPUTED_VALUE"""),"")</f>
        <v/>
      </c>
    </row>
    <row r="40" spans="1:4" ht="15.75" customHeight="1" x14ac:dyDescent="0.15">
      <c r="A40" t="str">
        <f ca="1">IFERROR(__xludf.DUMMYFUNCTION("""COMPUTED_VALUE"""),"")</f>
        <v/>
      </c>
      <c r="B40" t="str">
        <f ca="1">IFERROR(__xludf.DUMMYFUNCTION("""COMPUTED_VALUE"""),"")</f>
        <v/>
      </c>
      <c r="C40" t="str">
        <f ca="1">IFERROR(__xludf.DUMMYFUNCTION("""COMPUTED_VALUE"""),"")</f>
        <v/>
      </c>
    </row>
    <row r="41" spans="1:4" ht="15.75" customHeight="1" x14ac:dyDescent="0.15">
      <c r="A41" t="str">
        <f ca="1">IFERROR(__xludf.DUMMYFUNCTION("""COMPUTED_VALUE"""),"")</f>
        <v/>
      </c>
      <c r="B41" t="str">
        <f ca="1">IFERROR(__xludf.DUMMYFUNCTION("""COMPUTED_VALUE"""),"")</f>
        <v/>
      </c>
      <c r="C41" t="str">
        <f ca="1">IFERROR(__xludf.DUMMYFUNCTION("""COMPUTED_VALUE"""),"")</f>
        <v/>
      </c>
    </row>
    <row r="42" spans="1:4" ht="15.75" customHeight="1" x14ac:dyDescent="0.15">
      <c r="A42" t="str">
        <f ca="1">IFERROR(__xludf.DUMMYFUNCTION("""COMPUTED_VALUE"""),"")</f>
        <v/>
      </c>
      <c r="B42" t="str">
        <f ca="1">IFERROR(__xludf.DUMMYFUNCTION("""COMPUTED_VALUE"""),"")</f>
        <v/>
      </c>
      <c r="C42" t="str">
        <f ca="1">IFERROR(__xludf.DUMMYFUNCTION("""COMPUTED_VALUE"""),"")</f>
        <v/>
      </c>
    </row>
    <row r="43" spans="1:4" ht="15.75" customHeight="1" x14ac:dyDescent="0.15">
      <c r="A43" t="str">
        <f ca="1">IFERROR(__xludf.DUMMYFUNCTION("""COMPUTED_VALUE"""),"")</f>
        <v/>
      </c>
      <c r="B43" t="str">
        <f ca="1">IFERROR(__xludf.DUMMYFUNCTION("""COMPUTED_VALUE"""),"")</f>
        <v/>
      </c>
      <c r="C43" t="str">
        <f ca="1">IFERROR(__xludf.DUMMYFUNCTION("""COMPUTED_VALUE"""),"")</f>
        <v/>
      </c>
    </row>
    <row r="44" spans="1:4" ht="15.75" customHeight="1" x14ac:dyDescent="0.15">
      <c r="A44" t="str">
        <f ca="1">IFERROR(__xludf.DUMMYFUNCTION("""COMPUTED_VALUE"""),"")</f>
        <v/>
      </c>
      <c r="B44" t="str">
        <f ca="1">IFERROR(__xludf.DUMMYFUNCTION("""COMPUTED_VALUE"""),"")</f>
        <v/>
      </c>
      <c r="C44" t="str">
        <f ca="1">IFERROR(__xludf.DUMMYFUNCTION("""COMPUTED_VALUE"""),"")</f>
        <v/>
      </c>
    </row>
    <row r="45" spans="1:4" ht="15.75" customHeight="1" x14ac:dyDescent="0.15">
      <c r="A45" t="str">
        <f ca="1">IFERROR(__xludf.DUMMYFUNCTION("""COMPUTED_VALUE"""),"")</f>
        <v/>
      </c>
      <c r="B45" t="str">
        <f ca="1">IFERROR(__xludf.DUMMYFUNCTION("""COMPUTED_VALUE"""),"")</f>
        <v/>
      </c>
      <c r="C45" t="str">
        <f ca="1">IFERROR(__xludf.DUMMYFUNCTION("""COMPUTED_VALUE"""),"")</f>
        <v/>
      </c>
    </row>
    <row r="46" spans="1:4" ht="15.75" customHeight="1" x14ac:dyDescent="0.15">
      <c r="A46" t="str">
        <f ca="1">IFERROR(__xludf.DUMMYFUNCTION("""COMPUTED_VALUE"""),"")</f>
        <v/>
      </c>
      <c r="B46" t="str">
        <f ca="1">IFERROR(__xludf.DUMMYFUNCTION("""COMPUTED_VALUE"""),"")</f>
        <v/>
      </c>
      <c r="C46" t="str">
        <f ca="1">IFERROR(__xludf.DUMMYFUNCTION("""COMPUTED_VALUE"""),"")</f>
        <v/>
      </c>
    </row>
    <row r="47" spans="1:4" ht="15.75" customHeight="1" x14ac:dyDescent="0.15">
      <c r="A47" t="str">
        <f ca="1">IFERROR(__xludf.DUMMYFUNCTION("""COMPUTED_VALUE"""),"")</f>
        <v/>
      </c>
      <c r="B47" t="str">
        <f ca="1">IFERROR(__xludf.DUMMYFUNCTION("""COMPUTED_VALUE"""),"")</f>
        <v/>
      </c>
      <c r="C47" t="str">
        <f ca="1">IFERROR(__xludf.DUMMYFUNCTION("""COMPUTED_VALUE"""),"")</f>
        <v/>
      </c>
    </row>
    <row r="48" spans="1:4" ht="13" x14ac:dyDescent="0.15">
      <c r="A48" t="str">
        <f ca="1">IFERROR(__xludf.DUMMYFUNCTION("""COMPUTED_VALUE"""),"")</f>
        <v/>
      </c>
      <c r="B48" t="str">
        <f ca="1">IFERROR(__xludf.DUMMYFUNCTION("""COMPUTED_VALUE"""),"")</f>
        <v/>
      </c>
      <c r="C48" t="str">
        <f ca="1">IFERROR(__xludf.DUMMYFUNCTION("""COMPUTED_VALUE"""),"")</f>
        <v/>
      </c>
    </row>
    <row r="49" spans="1:3" ht="13" x14ac:dyDescent="0.15">
      <c r="A49" t="str">
        <f ca="1">IFERROR(__xludf.DUMMYFUNCTION("""COMPUTED_VALUE"""),"")</f>
        <v/>
      </c>
      <c r="B49" t="str">
        <f ca="1">IFERROR(__xludf.DUMMYFUNCTION("""COMPUTED_VALUE"""),"")</f>
        <v/>
      </c>
      <c r="C49" t="str">
        <f ca="1">IFERROR(__xludf.DUMMYFUNCTION("""COMPUTED_VALUE"""),"")</f>
        <v/>
      </c>
    </row>
    <row r="50" spans="1:3" ht="13" x14ac:dyDescent="0.15">
      <c r="A50" t="str">
        <f ca="1">IFERROR(__xludf.DUMMYFUNCTION("""COMPUTED_VALUE"""),"")</f>
        <v/>
      </c>
      <c r="B50" t="str">
        <f ca="1">IFERROR(__xludf.DUMMYFUNCTION("""COMPUTED_VALUE"""),"")</f>
        <v/>
      </c>
      <c r="C50" t="str">
        <f ca="1">IFERROR(__xludf.DUMMYFUNCTION("""COMPUTED_VALUE"""),"")</f>
        <v/>
      </c>
    </row>
    <row r="51" spans="1:3" ht="13" x14ac:dyDescent="0.15">
      <c r="A51" t="str">
        <f ca="1">IFERROR(__xludf.DUMMYFUNCTION("""COMPUTED_VALUE"""),"")</f>
        <v/>
      </c>
      <c r="B51" t="str">
        <f ca="1">IFERROR(__xludf.DUMMYFUNCTION("""COMPUTED_VALUE"""),"")</f>
        <v/>
      </c>
      <c r="C51" t="str">
        <f ca="1">IFERROR(__xludf.DUMMYFUNCTION("""COMPUTED_VALUE"""),"")</f>
        <v/>
      </c>
    </row>
    <row r="52" spans="1:3" ht="13" x14ac:dyDescent="0.15">
      <c r="A52" t="str">
        <f ca="1">IFERROR(__xludf.DUMMYFUNCTION("""COMPUTED_VALUE"""),"")</f>
        <v/>
      </c>
      <c r="B52" t="str">
        <f ca="1">IFERROR(__xludf.DUMMYFUNCTION("""COMPUTED_VALUE"""),"")</f>
        <v/>
      </c>
      <c r="C52" t="str">
        <f ca="1">IFERROR(__xludf.DUMMYFUNCTION("""COMPUTED_VALUE"""),"")</f>
        <v/>
      </c>
    </row>
    <row r="53" spans="1:3" ht="13" x14ac:dyDescent="0.15">
      <c r="A53" t="str">
        <f ca="1">IFERROR(__xludf.DUMMYFUNCTION("""COMPUTED_VALUE"""),"")</f>
        <v/>
      </c>
      <c r="B53" t="str">
        <f ca="1">IFERROR(__xludf.DUMMYFUNCTION("""COMPUTED_VALUE"""),"")</f>
        <v/>
      </c>
      <c r="C53" t="str">
        <f ca="1">IFERROR(__xludf.DUMMYFUNCTION("""COMPUTED_VALUE"""),"")</f>
        <v/>
      </c>
    </row>
    <row r="54" spans="1:3" ht="13" x14ac:dyDescent="0.15">
      <c r="A54" t="str">
        <f ca="1">IFERROR(__xludf.DUMMYFUNCTION("""COMPUTED_VALUE"""),"")</f>
        <v/>
      </c>
      <c r="B54" t="str">
        <f ca="1">IFERROR(__xludf.DUMMYFUNCTION("""COMPUTED_VALUE"""),"")</f>
        <v/>
      </c>
      <c r="C54" t="str">
        <f ca="1">IFERROR(__xludf.DUMMYFUNCTION("""COMPUTED_VALUE"""),"")</f>
        <v/>
      </c>
    </row>
    <row r="55" spans="1:3" ht="13" x14ac:dyDescent="0.15">
      <c r="A55" t="str">
        <f ca="1">IFERROR(__xludf.DUMMYFUNCTION("""COMPUTED_VALUE"""),"")</f>
        <v/>
      </c>
      <c r="B55" t="str">
        <f ca="1">IFERROR(__xludf.DUMMYFUNCTION("""COMPUTED_VALUE"""),"")</f>
        <v/>
      </c>
      <c r="C55" t="str">
        <f ca="1">IFERROR(__xludf.DUMMYFUNCTION("""COMPUTED_VALUE"""),"")</f>
        <v/>
      </c>
    </row>
    <row r="56" spans="1:3" ht="13" x14ac:dyDescent="0.15">
      <c r="A56" t="str">
        <f ca="1">IFERROR(__xludf.DUMMYFUNCTION("""COMPUTED_VALUE"""),"")</f>
        <v/>
      </c>
      <c r="B56" t="str">
        <f ca="1">IFERROR(__xludf.DUMMYFUNCTION("""COMPUTED_VALUE"""),"")</f>
        <v/>
      </c>
      <c r="C56" t="str">
        <f ca="1">IFERROR(__xludf.DUMMYFUNCTION("""COMPUTED_VALUE"""),"")</f>
        <v/>
      </c>
    </row>
    <row r="57" spans="1:3" ht="13" x14ac:dyDescent="0.15">
      <c r="A57" t="str">
        <f ca="1">IFERROR(__xludf.DUMMYFUNCTION("""COMPUTED_VALUE"""),"")</f>
        <v/>
      </c>
      <c r="B57" t="str">
        <f ca="1">IFERROR(__xludf.DUMMYFUNCTION("""COMPUTED_VALUE"""),"")</f>
        <v/>
      </c>
      <c r="C57" t="str">
        <f ca="1">IFERROR(__xludf.DUMMYFUNCTION("""COMPUTED_VALUE"""),"")</f>
        <v/>
      </c>
    </row>
    <row r="58" spans="1:3" ht="13" x14ac:dyDescent="0.15">
      <c r="A58" t="str">
        <f ca="1">IFERROR(__xludf.DUMMYFUNCTION("""COMPUTED_VALUE"""),"")</f>
        <v/>
      </c>
      <c r="B58" t="str">
        <f ca="1">IFERROR(__xludf.DUMMYFUNCTION("""COMPUTED_VALUE"""),"")</f>
        <v/>
      </c>
      <c r="C58" t="str">
        <f ca="1">IFERROR(__xludf.DUMMYFUNCTION("""COMPUTED_VALUE"""),"")</f>
        <v/>
      </c>
    </row>
    <row r="59" spans="1:3" ht="13" x14ac:dyDescent="0.15">
      <c r="A59" t="str">
        <f ca="1">IFERROR(__xludf.DUMMYFUNCTION("""COMPUTED_VALUE"""),"")</f>
        <v/>
      </c>
      <c r="B59" t="str">
        <f ca="1">IFERROR(__xludf.DUMMYFUNCTION("""COMPUTED_VALUE"""),"")</f>
        <v/>
      </c>
      <c r="C59" t="str">
        <f ca="1">IFERROR(__xludf.DUMMYFUNCTION("""COMPUTED_VALUE"""),"")</f>
        <v/>
      </c>
    </row>
    <row r="60" spans="1:3" ht="13" x14ac:dyDescent="0.15">
      <c r="A60" t="str">
        <f ca="1">IFERROR(__xludf.DUMMYFUNCTION("""COMPUTED_VALUE"""),"")</f>
        <v/>
      </c>
      <c r="B60" t="str">
        <f ca="1">IFERROR(__xludf.DUMMYFUNCTION("""COMPUTED_VALUE"""),"")</f>
        <v/>
      </c>
      <c r="C60" t="str">
        <f ca="1">IFERROR(__xludf.DUMMYFUNCTION("""COMPUTED_VALUE"""),"")</f>
        <v/>
      </c>
    </row>
    <row r="61" spans="1:3" ht="13" x14ac:dyDescent="0.15">
      <c r="A61" t="str">
        <f ca="1">IFERROR(__xludf.DUMMYFUNCTION("""COMPUTED_VALUE"""),"")</f>
        <v/>
      </c>
      <c r="B61" t="str">
        <f ca="1">IFERROR(__xludf.DUMMYFUNCTION("""COMPUTED_VALUE"""),"")</f>
        <v/>
      </c>
      <c r="C61" t="str">
        <f ca="1">IFERROR(__xludf.DUMMYFUNCTION("""COMPUTED_VALUE"""),"")</f>
        <v/>
      </c>
    </row>
    <row r="62" spans="1:3" ht="13" x14ac:dyDescent="0.15">
      <c r="A62" t="str">
        <f ca="1">IFERROR(__xludf.DUMMYFUNCTION("""COMPUTED_VALUE"""),"")</f>
        <v/>
      </c>
      <c r="B62" t="str">
        <f ca="1">IFERROR(__xludf.DUMMYFUNCTION("""COMPUTED_VALUE"""),"")</f>
        <v/>
      </c>
      <c r="C62" t="str">
        <f ca="1">IFERROR(__xludf.DUMMYFUNCTION("""COMPUTED_VALUE"""),"")</f>
        <v/>
      </c>
    </row>
    <row r="63" spans="1:3" ht="13" x14ac:dyDescent="0.15">
      <c r="A63" t="str">
        <f ca="1">IFERROR(__xludf.DUMMYFUNCTION("""COMPUTED_VALUE"""),"")</f>
        <v/>
      </c>
      <c r="B63" t="str">
        <f ca="1">IFERROR(__xludf.DUMMYFUNCTION("""COMPUTED_VALUE"""),"")</f>
        <v/>
      </c>
      <c r="C63" t="str">
        <f ca="1">IFERROR(__xludf.DUMMYFUNCTION("""COMPUTED_VALUE"""),"")</f>
        <v/>
      </c>
    </row>
    <row r="64" spans="1:3" ht="13" x14ac:dyDescent="0.15">
      <c r="A64" t="str">
        <f ca="1">IFERROR(__xludf.DUMMYFUNCTION("""COMPUTED_VALUE"""),"")</f>
        <v/>
      </c>
      <c r="B64" t="str">
        <f ca="1">IFERROR(__xludf.DUMMYFUNCTION("""COMPUTED_VALUE"""),"")</f>
        <v/>
      </c>
      <c r="C64" t="str">
        <f ca="1">IFERROR(__xludf.DUMMYFUNCTION("""COMPUTED_VALUE"""),"")</f>
        <v/>
      </c>
    </row>
    <row r="65" spans="1:3" ht="13" x14ac:dyDescent="0.15">
      <c r="A65" t="str">
        <f ca="1">IFERROR(__xludf.DUMMYFUNCTION("""COMPUTED_VALUE"""),"")</f>
        <v/>
      </c>
      <c r="B65" t="str">
        <f ca="1">IFERROR(__xludf.DUMMYFUNCTION("""COMPUTED_VALUE"""),"")</f>
        <v/>
      </c>
      <c r="C65" t="str">
        <f ca="1">IFERROR(__xludf.DUMMYFUNCTION("""COMPUTED_VALUE"""),"")</f>
        <v/>
      </c>
    </row>
    <row r="66" spans="1:3" ht="13" x14ac:dyDescent="0.15">
      <c r="A66" t="str">
        <f ca="1">IFERROR(__xludf.DUMMYFUNCTION("""COMPUTED_VALUE"""),"")</f>
        <v/>
      </c>
      <c r="B66" t="str">
        <f ca="1">IFERROR(__xludf.DUMMYFUNCTION("""COMPUTED_VALUE"""),"")</f>
        <v/>
      </c>
      <c r="C66" t="str">
        <f ca="1">IFERROR(__xludf.DUMMYFUNCTION("""COMPUTED_VALUE"""),"")</f>
        <v/>
      </c>
    </row>
    <row r="67" spans="1:3" ht="13" x14ac:dyDescent="0.15">
      <c r="A67" t="str">
        <f ca="1">IFERROR(__xludf.DUMMYFUNCTION("""COMPUTED_VALUE"""),"")</f>
        <v/>
      </c>
      <c r="B67" t="str">
        <f ca="1">IFERROR(__xludf.DUMMYFUNCTION("""COMPUTED_VALUE"""),"")</f>
        <v/>
      </c>
      <c r="C67" t="str">
        <f ca="1">IFERROR(__xludf.DUMMYFUNCTION("""COMPUTED_VALUE"""),"")</f>
        <v/>
      </c>
    </row>
    <row r="68" spans="1:3" ht="13" x14ac:dyDescent="0.15">
      <c r="A68" t="str">
        <f ca="1">IFERROR(__xludf.DUMMYFUNCTION("""COMPUTED_VALUE"""),"")</f>
        <v/>
      </c>
      <c r="B68" t="str">
        <f ca="1">IFERROR(__xludf.DUMMYFUNCTION("""COMPUTED_VALUE"""),"")</f>
        <v/>
      </c>
      <c r="C68" t="str">
        <f ca="1">IFERROR(__xludf.DUMMYFUNCTION("""COMPUTED_VALUE"""),"")</f>
        <v/>
      </c>
    </row>
    <row r="69" spans="1:3" ht="13" x14ac:dyDescent="0.15">
      <c r="A69" t="str">
        <f ca="1">IFERROR(__xludf.DUMMYFUNCTION("""COMPUTED_VALUE"""),"")</f>
        <v/>
      </c>
      <c r="B69" t="str">
        <f ca="1">IFERROR(__xludf.DUMMYFUNCTION("""COMPUTED_VALUE"""),"")</f>
        <v/>
      </c>
      <c r="C69" t="str">
        <f ca="1">IFERROR(__xludf.DUMMYFUNCTION("""COMPUTED_VALUE"""),"")</f>
        <v/>
      </c>
    </row>
    <row r="70" spans="1:3" ht="13" x14ac:dyDescent="0.15">
      <c r="A70" t="str">
        <f ca="1">IFERROR(__xludf.DUMMYFUNCTION("""COMPUTED_VALUE"""),"")</f>
        <v/>
      </c>
      <c r="B70" t="str">
        <f ca="1">IFERROR(__xludf.DUMMYFUNCTION("""COMPUTED_VALUE"""),"")</f>
        <v/>
      </c>
      <c r="C70" t="str">
        <f ca="1">IFERROR(__xludf.DUMMYFUNCTION("""COMPUTED_VALUE"""),"")</f>
        <v/>
      </c>
    </row>
    <row r="71" spans="1:3" ht="13" x14ac:dyDescent="0.15">
      <c r="A71" t="str">
        <f ca="1">IFERROR(__xludf.DUMMYFUNCTION("""COMPUTED_VALUE"""),"")</f>
        <v/>
      </c>
      <c r="B71" t="str">
        <f ca="1">IFERROR(__xludf.DUMMYFUNCTION("""COMPUTED_VALUE"""),"")</f>
        <v/>
      </c>
      <c r="C71" t="str">
        <f ca="1">IFERROR(__xludf.DUMMYFUNCTION("""COMPUTED_VALUE"""),"")</f>
        <v/>
      </c>
    </row>
    <row r="72" spans="1:3" ht="13" x14ac:dyDescent="0.15">
      <c r="A72" t="str">
        <f ca="1">IFERROR(__xludf.DUMMYFUNCTION("""COMPUTED_VALUE"""),"")</f>
        <v/>
      </c>
      <c r="B72" t="str">
        <f ca="1">IFERROR(__xludf.DUMMYFUNCTION("""COMPUTED_VALUE"""),"")</f>
        <v/>
      </c>
      <c r="C72" t="str">
        <f ca="1">IFERROR(__xludf.DUMMYFUNCTION("""COMPUTED_VALUE"""),"")</f>
        <v/>
      </c>
    </row>
    <row r="73" spans="1:3" ht="13" x14ac:dyDescent="0.15">
      <c r="A73" t="str">
        <f ca="1">IFERROR(__xludf.DUMMYFUNCTION("""COMPUTED_VALUE"""),"")</f>
        <v/>
      </c>
      <c r="B73" t="str">
        <f ca="1">IFERROR(__xludf.DUMMYFUNCTION("""COMPUTED_VALUE"""),"")</f>
        <v/>
      </c>
      <c r="C73" t="str">
        <f ca="1">IFERROR(__xludf.DUMMYFUNCTION("""COMPUTED_VALUE"""),"")</f>
        <v/>
      </c>
    </row>
    <row r="74" spans="1:3" ht="13" x14ac:dyDescent="0.15">
      <c r="A74" t="str">
        <f ca="1">IFERROR(__xludf.DUMMYFUNCTION("""COMPUTED_VALUE"""),"")</f>
        <v/>
      </c>
      <c r="B74" t="str">
        <f ca="1">IFERROR(__xludf.DUMMYFUNCTION("""COMPUTED_VALUE"""),"")</f>
        <v/>
      </c>
      <c r="C74" t="str">
        <f ca="1">IFERROR(__xludf.DUMMYFUNCTION("""COMPUTED_VALUE"""),"")</f>
        <v/>
      </c>
    </row>
    <row r="75" spans="1:3" ht="13" x14ac:dyDescent="0.15">
      <c r="A75" t="str">
        <f ca="1">IFERROR(__xludf.DUMMYFUNCTION("""COMPUTED_VALUE"""),"")</f>
        <v/>
      </c>
      <c r="B75" t="str">
        <f ca="1">IFERROR(__xludf.DUMMYFUNCTION("""COMPUTED_VALUE"""),"")</f>
        <v/>
      </c>
      <c r="C75" t="str">
        <f ca="1">IFERROR(__xludf.DUMMYFUNCTION("""COMPUTED_VALUE"""),"")</f>
        <v/>
      </c>
    </row>
    <row r="76" spans="1:3" ht="13" x14ac:dyDescent="0.15">
      <c r="A76" t="str">
        <f ca="1">IFERROR(__xludf.DUMMYFUNCTION("""COMPUTED_VALUE"""),"")</f>
        <v/>
      </c>
      <c r="B76" t="str">
        <f ca="1">IFERROR(__xludf.DUMMYFUNCTION("""COMPUTED_VALUE"""),"")</f>
        <v/>
      </c>
      <c r="C76" t="str">
        <f ca="1">IFERROR(__xludf.DUMMYFUNCTION("""COMPUTED_VALUE"""),"")</f>
        <v/>
      </c>
    </row>
    <row r="77" spans="1:3" ht="13" x14ac:dyDescent="0.15">
      <c r="A77" t="str">
        <f ca="1">IFERROR(__xludf.DUMMYFUNCTION("""COMPUTED_VALUE"""),"")</f>
        <v/>
      </c>
      <c r="B77" t="str">
        <f ca="1">IFERROR(__xludf.DUMMYFUNCTION("""COMPUTED_VALUE"""),"")</f>
        <v/>
      </c>
      <c r="C77" t="str">
        <f ca="1">IFERROR(__xludf.DUMMYFUNCTION("""COMPUTED_VALUE"""),"")</f>
        <v/>
      </c>
    </row>
    <row r="78" spans="1:3" ht="13" x14ac:dyDescent="0.15">
      <c r="A78" t="str">
        <f ca="1">IFERROR(__xludf.DUMMYFUNCTION("""COMPUTED_VALUE"""),"")</f>
        <v/>
      </c>
      <c r="B78" t="str">
        <f ca="1">IFERROR(__xludf.DUMMYFUNCTION("""COMPUTED_VALUE"""),"")</f>
        <v/>
      </c>
      <c r="C78" t="str">
        <f ca="1">IFERROR(__xludf.DUMMYFUNCTION("""COMPUTED_VALUE"""),"")</f>
        <v/>
      </c>
    </row>
    <row r="79" spans="1:3" ht="13" x14ac:dyDescent="0.15">
      <c r="A79" t="str">
        <f ca="1">IFERROR(__xludf.DUMMYFUNCTION("""COMPUTED_VALUE"""),"")</f>
        <v/>
      </c>
      <c r="B79" t="str">
        <f ca="1">IFERROR(__xludf.DUMMYFUNCTION("""COMPUTED_VALUE"""),"")</f>
        <v/>
      </c>
      <c r="C79" t="str">
        <f ca="1">IFERROR(__xludf.DUMMYFUNCTION("""COMPUTED_VALUE"""),"")</f>
        <v/>
      </c>
    </row>
    <row r="80" spans="1:3" ht="13" x14ac:dyDescent="0.15">
      <c r="A80" t="str">
        <f ca="1">IFERROR(__xludf.DUMMYFUNCTION("""COMPUTED_VALUE"""),"")</f>
        <v/>
      </c>
      <c r="B80" t="str">
        <f ca="1">IFERROR(__xludf.DUMMYFUNCTION("""COMPUTED_VALUE"""),"")</f>
        <v/>
      </c>
      <c r="C80" t="str">
        <f ca="1">IFERROR(__xludf.DUMMYFUNCTION("""COMPUTED_VALUE"""),"")</f>
        <v/>
      </c>
    </row>
    <row r="81" spans="1:3" ht="13" x14ac:dyDescent="0.15">
      <c r="A81" t="str">
        <f ca="1">IFERROR(__xludf.DUMMYFUNCTION("""COMPUTED_VALUE"""),"")</f>
        <v/>
      </c>
      <c r="B81" t="str">
        <f ca="1">IFERROR(__xludf.DUMMYFUNCTION("""COMPUTED_VALUE"""),"")</f>
        <v/>
      </c>
      <c r="C81" t="str">
        <f ca="1">IFERROR(__xludf.DUMMYFUNCTION("""COMPUTED_VALUE"""),"")</f>
        <v/>
      </c>
    </row>
    <row r="82" spans="1:3" ht="13" x14ac:dyDescent="0.15">
      <c r="A82" t="str">
        <f ca="1">IFERROR(__xludf.DUMMYFUNCTION("""COMPUTED_VALUE"""),"")</f>
        <v/>
      </c>
      <c r="B82" t="str">
        <f ca="1">IFERROR(__xludf.DUMMYFUNCTION("""COMPUTED_VALUE"""),"")</f>
        <v/>
      </c>
      <c r="C82" t="str">
        <f ca="1">IFERROR(__xludf.DUMMYFUNCTION("""COMPUTED_VALUE"""),"")</f>
        <v/>
      </c>
    </row>
    <row r="83" spans="1:3" ht="13" x14ac:dyDescent="0.15">
      <c r="A83" t="str">
        <f ca="1">IFERROR(__xludf.DUMMYFUNCTION("""COMPUTED_VALUE"""),"")</f>
        <v/>
      </c>
      <c r="B83" t="str">
        <f ca="1">IFERROR(__xludf.DUMMYFUNCTION("""COMPUTED_VALUE"""),"")</f>
        <v/>
      </c>
      <c r="C83" t="str">
        <f ca="1">IFERROR(__xludf.DUMMYFUNCTION("""COMPUTED_VALUE"""),"")</f>
        <v/>
      </c>
    </row>
    <row r="84" spans="1:3" ht="13" x14ac:dyDescent="0.15">
      <c r="A84" t="str">
        <f ca="1">IFERROR(__xludf.DUMMYFUNCTION("""COMPUTED_VALUE"""),"")</f>
        <v/>
      </c>
      <c r="B84" t="str">
        <f ca="1">IFERROR(__xludf.DUMMYFUNCTION("""COMPUTED_VALUE"""),"")</f>
        <v/>
      </c>
      <c r="C84" t="str">
        <f ca="1">IFERROR(__xludf.DUMMYFUNCTION("""COMPUTED_VALUE"""),"")</f>
        <v/>
      </c>
    </row>
    <row r="85" spans="1:3" ht="13" x14ac:dyDescent="0.15">
      <c r="A85" t="str">
        <f ca="1">IFERROR(__xludf.DUMMYFUNCTION("""COMPUTED_VALUE"""),"")</f>
        <v/>
      </c>
      <c r="B85" t="str">
        <f ca="1">IFERROR(__xludf.DUMMYFUNCTION("""COMPUTED_VALUE"""),"")</f>
        <v/>
      </c>
      <c r="C85" t="str">
        <f ca="1">IFERROR(__xludf.DUMMYFUNCTION("""COMPUTED_VALUE"""),"")</f>
        <v/>
      </c>
    </row>
    <row r="86" spans="1:3" ht="13" x14ac:dyDescent="0.15">
      <c r="A86" t="str">
        <f ca="1">IFERROR(__xludf.DUMMYFUNCTION("""COMPUTED_VALUE"""),"")</f>
        <v/>
      </c>
      <c r="B86" t="str">
        <f ca="1">IFERROR(__xludf.DUMMYFUNCTION("""COMPUTED_VALUE"""),"")</f>
        <v/>
      </c>
      <c r="C86" t="str">
        <f ca="1">IFERROR(__xludf.DUMMYFUNCTION("""COMPUTED_VALUE"""),"")</f>
        <v/>
      </c>
    </row>
    <row r="87" spans="1:3" ht="13" x14ac:dyDescent="0.15">
      <c r="A87" t="str">
        <f ca="1">IFERROR(__xludf.DUMMYFUNCTION("""COMPUTED_VALUE"""),"")</f>
        <v/>
      </c>
      <c r="B87" t="str">
        <f ca="1">IFERROR(__xludf.DUMMYFUNCTION("""COMPUTED_VALUE"""),"")</f>
        <v/>
      </c>
      <c r="C87" t="str">
        <f ca="1">IFERROR(__xludf.DUMMYFUNCTION("""COMPUTED_VALUE"""),"")</f>
        <v/>
      </c>
    </row>
    <row r="88" spans="1:3" ht="13" x14ac:dyDescent="0.15">
      <c r="A88" t="str">
        <f ca="1">IFERROR(__xludf.DUMMYFUNCTION("""COMPUTED_VALUE"""),"")</f>
        <v/>
      </c>
      <c r="B88" t="str">
        <f ca="1">IFERROR(__xludf.DUMMYFUNCTION("""COMPUTED_VALUE"""),"")</f>
        <v/>
      </c>
      <c r="C88" t="str">
        <f ca="1">IFERROR(__xludf.DUMMYFUNCTION("""COMPUTED_VALUE"""),"")</f>
        <v/>
      </c>
    </row>
    <row r="89" spans="1:3" ht="13" x14ac:dyDescent="0.15">
      <c r="A89" t="str">
        <f ca="1">IFERROR(__xludf.DUMMYFUNCTION("""COMPUTED_VALUE"""),"")</f>
        <v/>
      </c>
      <c r="B89" t="str">
        <f ca="1">IFERROR(__xludf.DUMMYFUNCTION("""COMPUTED_VALUE"""),"")</f>
        <v/>
      </c>
      <c r="C89" t="str">
        <f ca="1">IFERROR(__xludf.DUMMYFUNCTION("""COMPUTED_VALUE"""),"")</f>
        <v/>
      </c>
    </row>
    <row r="90" spans="1:3" ht="13" x14ac:dyDescent="0.15">
      <c r="A90" t="str">
        <f ca="1">IFERROR(__xludf.DUMMYFUNCTION("""COMPUTED_VALUE"""),"")</f>
        <v/>
      </c>
      <c r="B90" t="str">
        <f ca="1">IFERROR(__xludf.DUMMYFUNCTION("""COMPUTED_VALUE"""),"")</f>
        <v/>
      </c>
      <c r="C90" t="str">
        <f ca="1">IFERROR(__xludf.DUMMYFUNCTION("""COMPUTED_VALUE"""),"")</f>
        <v/>
      </c>
    </row>
    <row r="91" spans="1:3" ht="13" x14ac:dyDescent="0.15">
      <c r="A91" t="str">
        <f ca="1">IFERROR(__xludf.DUMMYFUNCTION("""COMPUTED_VALUE"""),"")</f>
        <v/>
      </c>
      <c r="B91" t="str">
        <f ca="1">IFERROR(__xludf.DUMMYFUNCTION("""COMPUTED_VALUE"""),"")</f>
        <v/>
      </c>
      <c r="C91" t="str">
        <f ca="1">IFERROR(__xludf.DUMMYFUNCTION("""COMPUTED_VALUE"""),"")</f>
        <v/>
      </c>
    </row>
    <row r="92" spans="1:3" ht="13" x14ac:dyDescent="0.15">
      <c r="A92" t="str">
        <f ca="1">IFERROR(__xludf.DUMMYFUNCTION("""COMPUTED_VALUE"""),"")</f>
        <v/>
      </c>
      <c r="B92" t="str">
        <f ca="1">IFERROR(__xludf.DUMMYFUNCTION("""COMPUTED_VALUE"""),"")</f>
        <v/>
      </c>
      <c r="C92" t="str">
        <f ca="1">IFERROR(__xludf.DUMMYFUNCTION("""COMPUTED_VALUE"""),"")</f>
        <v/>
      </c>
    </row>
    <row r="93" spans="1:3" ht="13" x14ac:dyDescent="0.15">
      <c r="A93" t="str">
        <f ca="1">IFERROR(__xludf.DUMMYFUNCTION("""COMPUTED_VALUE"""),"")</f>
        <v/>
      </c>
      <c r="B93" t="str">
        <f ca="1">IFERROR(__xludf.DUMMYFUNCTION("""COMPUTED_VALUE"""),"")</f>
        <v/>
      </c>
      <c r="C93" t="str">
        <f ca="1">IFERROR(__xludf.DUMMYFUNCTION("""COMPUTED_VALUE"""),"")</f>
        <v/>
      </c>
    </row>
    <row r="94" spans="1:3" ht="13" x14ac:dyDescent="0.15">
      <c r="A94" t="str">
        <f ca="1">IFERROR(__xludf.DUMMYFUNCTION("""COMPUTED_VALUE"""),"")</f>
        <v/>
      </c>
      <c r="B94" t="str">
        <f ca="1">IFERROR(__xludf.DUMMYFUNCTION("""COMPUTED_VALUE"""),"")</f>
        <v/>
      </c>
      <c r="C94" t="str">
        <f ca="1">IFERROR(__xludf.DUMMYFUNCTION("""COMPUTED_VALUE"""),"")</f>
        <v/>
      </c>
    </row>
    <row r="95" spans="1:3" ht="13" x14ac:dyDescent="0.15">
      <c r="A95" t="str">
        <f ca="1">IFERROR(__xludf.DUMMYFUNCTION("""COMPUTED_VALUE"""),"")</f>
        <v/>
      </c>
      <c r="B95" t="str">
        <f ca="1">IFERROR(__xludf.DUMMYFUNCTION("""COMPUTED_VALUE"""),"")</f>
        <v/>
      </c>
      <c r="C95" t="str">
        <f ca="1">IFERROR(__xludf.DUMMYFUNCTION("""COMPUTED_VALUE"""),"")</f>
        <v/>
      </c>
    </row>
    <row r="96" spans="1:3" ht="13" x14ac:dyDescent="0.15">
      <c r="A96" t="str">
        <f ca="1">IFERROR(__xludf.DUMMYFUNCTION("""COMPUTED_VALUE"""),"")</f>
        <v/>
      </c>
      <c r="B96" t="str">
        <f ca="1">IFERROR(__xludf.DUMMYFUNCTION("""COMPUTED_VALUE"""),"")</f>
        <v/>
      </c>
      <c r="C96" t="str">
        <f ca="1">IFERROR(__xludf.DUMMYFUNCTION("""COMPUTED_VALUE"""),"")</f>
        <v/>
      </c>
    </row>
    <row r="97" spans="1:3" ht="13" x14ac:dyDescent="0.15">
      <c r="A97" t="str">
        <f ca="1">IFERROR(__xludf.DUMMYFUNCTION("""COMPUTED_VALUE"""),"")</f>
        <v/>
      </c>
      <c r="B97" t="str">
        <f ca="1">IFERROR(__xludf.DUMMYFUNCTION("""COMPUTED_VALUE"""),"")</f>
        <v/>
      </c>
      <c r="C97" t="str">
        <f ca="1">IFERROR(__xludf.DUMMYFUNCTION("""COMPUTED_VALUE"""),"")</f>
        <v/>
      </c>
    </row>
    <row r="98" spans="1:3" ht="13" x14ac:dyDescent="0.15">
      <c r="A98" t="str">
        <f ca="1">IFERROR(__xludf.DUMMYFUNCTION("""COMPUTED_VALUE"""),"")</f>
        <v/>
      </c>
      <c r="B98" t="str">
        <f ca="1">IFERROR(__xludf.DUMMYFUNCTION("""COMPUTED_VALUE"""),"")</f>
        <v/>
      </c>
      <c r="C98" t="str">
        <f ca="1">IFERROR(__xludf.DUMMYFUNCTION("""COMPUTED_VALUE"""),"")</f>
        <v/>
      </c>
    </row>
    <row r="99" spans="1:3" ht="13" x14ac:dyDescent="0.15">
      <c r="A99" t="str">
        <f ca="1">IFERROR(__xludf.DUMMYFUNCTION("""COMPUTED_VALUE"""),"")</f>
        <v/>
      </c>
      <c r="B99" t="str">
        <f ca="1">IFERROR(__xludf.DUMMYFUNCTION("""COMPUTED_VALUE"""),"")</f>
        <v/>
      </c>
      <c r="C99" t="str">
        <f ca="1">IFERROR(__xludf.DUMMYFUNCTION("""COMPUTED_VALUE"""),"")</f>
        <v/>
      </c>
    </row>
    <row r="100" spans="1:3" ht="13" x14ac:dyDescent="0.15">
      <c r="A100" t="str">
        <f ca="1">IFERROR(__xludf.DUMMYFUNCTION("""COMPUTED_VALUE"""),"")</f>
        <v/>
      </c>
      <c r="B100" t="str">
        <f ca="1">IFERROR(__xludf.DUMMYFUNCTION("""COMPUTED_VALUE"""),"")</f>
        <v/>
      </c>
      <c r="C100" t="str">
        <f ca="1">IFERROR(__xludf.DUMMYFUNCTION("""COMPUTED_VALUE"""),"")</f>
        <v/>
      </c>
    </row>
    <row r="101" spans="1:3" ht="13" x14ac:dyDescent="0.15">
      <c r="A101" t="str">
        <f ca="1">IFERROR(__xludf.DUMMYFUNCTION("""COMPUTED_VALUE"""),"")</f>
        <v/>
      </c>
      <c r="B101" t="str">
        <f ca="1">IFERROR(__xludf.DUMMYFUNCTION("""COMPUTED_VALUE"""),"")</f>
        <v/>
      </c>
      <c r="C101" t="str">
        <f ca="1">IFERROR(__xludf.DUMMYFUNCTION("""COMPUTED_VALUE"""),"")</f>
        <v/>
      </c>
    </row>
    <row r="102" spans="1:3" ht="13" x14ac:dyDescent="0.15">
      <c r="A102" t="str">
        <f ca="1">IFERROR(__xludf.DUMMYFUNCTION("""COMPUTED_VALUE"""),"")</f>
        <v/>
      </c>
      <c r="B102" t="str">
        <f ca="1">IFERROR(__xludf.DUMMYFUNCTION("""COMPUTED_VALUE"""),"")</f>
        <v/>
      </c>
      <c r="C102" t="str">
        <f ca="1">IFERROR(__xludf.DUMMYFUNCTION("""COMPUTED_VALUE"""),"")</f>
        <v/>
      </c>
    </row>
    <row r="103" spans="1:3" ht="13" x14ac:dyDescent="0.15">
      <c r="A103" t="str">
        <f ca="1">IFERROR(__xludf.DUMMYFUNCTION("""COMPUTED_VALUE"""),"")</f>
        <v/>
      </c>
      <c r="B103" t="str">
        <f ca="1">IFERROR(__xludf.DUMMYFUNCTION("""COMPUTED_VALUE"""),"")</f>
        <v/>
      </c>
      <c r="C103" t="str">
        <f ca="1">IFERROR(__xludf.DUMMYFUNCTION("""COMPUTED_VALUE"""),"")</f>
        <v/>
      </c>
    </row>
    <row r="104" spans="1:3" ht="13" x14ac:dyDescent="0.15">
      <c r="A104" t="str">
        <f ca="1">IFERROR(__xludf.DUMMYFUNCTION("""COMPUTED_VALUE"""),"")</f>
        <v/>
      </c>
      <c r="B104" t="str">
        <f ca="1">IFERROR(__xludf.DUMMYFUNCTION("""COMPUTED_VALUE"""),"")</f>
        <v/>
      </c>
      <c r="C104" t="str">
        <f ca="1">IFERROR(__xludf.DUMMYFUNCTION("""COMPUTED_VALUE"""),"")</f>
        <v/>
      </c>
    </row>
    <row r="105" spans="1:3" ht="13" x14ac:dyDescent="0.15">
      <c r="A105" t="str">
        <f ca="1">IFERROR(__xludf.DUMMYFUNCTION("""COMPUTED_VALUE"""),"")</f>
        <v/>
      </c>
      <c r="B105" t="str">
        <f ca="1">IFERROR(__xludf.DUMMYFUNCTION("""COMPUTED_VALUE"""),"")</f>
        <v/>
      </c>
      <c r="C105" t="str">
        <f ca="1">IFERROR(__xludf.DUMMYFUNCTION("""COMPUTED_VALUE"""),"")</f>
        <v/>
      </c>
    </row>
    <row r="106" spans="1:3" ht="13" x14ac:dyDescent="0.15">
      <c r="A106" t="str">
        <f ca="1">IFERROR(__xludf.DUMMYFUNCTION("""COMPUTED_VALUE"""),"")</f>
        <v/>
      </c>
      <c r="B106" t="str">
        <f ca="1">IFERROR(__xludf.DUMMYFUNCTION("""COMPUTED_VALUE"""),"")</f>
        <v/>
      </c>
      <c r="C106" t="str">
        <f ca="1">IFERROR(__xludf.DUMMYFUNCTION("""COMPUTED_VALUE"""),"")</f>
        <v/>
      </c>
    </row>
    <row r="107" spans="1:3" ht="13" x14ac:dyDescent="0.15">
      <c r="A107" t="str">
        <f ca="1">IFERROR(__xludf.DUMMYFUNCTION("""COMPUTED_VALUE"""),"")</f>
        <v/>
      </c>
      <c r="B107" t="str">
        <f ca="1">IFERROR(__xludf.DUMMYFUNCTION("""COMPUTED_VALUE"""),"")</f>
        <v/>
      </c>
      <c r="C107" t="str">
        <f ca="1">IFERROR(__xludf.DUMMYFUNCTION("""COMPUTED_VALUE"""),"")</f>
        <v/>
      </c>
    </row>
    <row r="108" spans="1:3" ht="13" x14ac:dyDescent="0.15">
      <c r="A108" t="str">
        <f ca="1">IFERROR(__xludf.DUMMYFUNCTION("""COMPUTED_VALUE"""),"")</f>
        <v/>
      </c>
      <c r="B108" t="str">
        <f ca="1">IFERROR(__xludf.DUMMYFUNCTION("""COMPUTED_VALUE"""),"")</f>
        <v/>
      </c>
      <c r="C108" t="str">
        <f ca="1">IFERROR(__xludf.DUMMYFUNCTION("""COMPUTED_VALUE"""),"")</f>
        <v/>
      </c>
    </row>
    <row r="109" spans="1:3" ht="13" x14ac:dyDescent="0.15">
      <c r="A109" t="str">
        <f ca="1">IFERROR(__xludf.DUMMYFUNCTION("""COMPUTED_VALUE"""),"")</f>
        <v/>
      </c>
      <c r="B109" t="str">
        <f ca="1">IFERROR(__xludf.DUMMYFUNCTION("""COMPUTED_VALUE"""),"")</f>
        <v/>
      </c>
      <c r="C109" t="str">
        <f ca="1">IFERROR(__xludf.DUMMYFUNCTION("""COMPUTED_VALUE"""),"")</f>
        <v/>
      </c>
    </row>
    <row r="110" spans="1:3" ht="13" x14ac:dyDescent="0.15">
      <c r="A110" t="str">
        <f ca="1">IFERROR(__xludf.DUMMYFUNCTION("""COMPUTED_VALUE"""),"")</f>
        <v/>
      </c>
      <c r="B110" t="str">
        <f ca="1">IFERROR(__xludf.DUMMYFUNCTION("""COMPUTED_VALUE"""),"")</f>
        <v/>
      </c>
      <c r="C110" t="str">
        <f ca="1">IFERROR(__xludf.DUMMYFUNCTION("""COMPUTED_VALUE"""),"")</f>
        <v/>
      </c>
    </row>
    <row r="111" spans="1:3" ht="13" x14ac:dyDescent="0.15">
      <c r="A111" t="str">
        <f ca="1">IFERROR(__xludf.DUMMYFUNCTION("""COMPUTED_VALUE"""),"")</f>
        <v/>
      </c>
      <c r="B111" t="str">
        <f ca="1">IFERROR(__xludf.DUMMYFUNCTION("""COMPUTED_VALUE"""),"")</f>
        <v/>
      </c>
      <c r="C111" t="str">
        <f ca="1">IFERROR(__xludf.DUMMYFUNCTION("""COMPUTED_VALUE"""),"")</f>
        <v/>
      </c>
    </row>
    <row r="112" spans="1:3" ht="13" x14ac:dyDescent="0.15">
      <c r="A112" t="str">
        <f ca="1">IFERROR(__xludf.DUMMYFUNCTION("""COMPUTED_VALUE"""),"")</f>
        <v/>
      </c>
      <c r="B112" t="str">
        <f ca="1">IFERROR(__xludf.DUMMYFUNCTION("""COMPUTED_VALUE"""),"")</f>
        <v/>
      </c>
      <c r="C112" t="str">
        <f ca="1">IFERROR(__xludf.DUMMYFUNCTION("""COMPUTED_VALUE"""),"")</f>
        <v/>
      </c>
    </row>
    <row r="113" spans="1:3" ht="13" x14ac:dyDescent="0.15">
      <c r="A113" t="str">
        <f ca="1">IFERROR(__xludf.DUMMYFUNCTION("""COMPUTED_VALUE"""),"")</f>
        <v/>
      </c>
      <c r="B113" t="str">
        <f ca="1">IFERROR(__xludf.DUMMYFUNCTION("""COMPUTED_VALUE"""),"")</f>
        <v/>
      </c>
      <c r="C113" t="str">
        <f ca="1">IFERROR(__xludf.DUMMYFUNCTION("""COMPUTED_VALUE"""),"")</f>
        <v/>
      </c>
    </row>
    <row r="114" spans="1:3" ht="13" x14ac:dyDescent="0.15">
      <c r="A114" t="str">
        <f ca="1">IFERROR(__xludf.DUMMYFUNCTION("""COMPUTED_VALUE"""),"")</f>
        <v/>
      </c>
      <c r="B114" t="str">
        <f ca="1">IFERROR(__xludf.DUMMYFUNCTION("""COMPUTED_VALUE"""),"")</f>
        <v/>
      </c>
      <c r="C114" t="str">
        <f ca="1">IFERROR(__xludf.DUMMYFUNCTION("""COMPUTED_VALUE"""),"")</f>
        <v/>
      </c>
    </row>
    <row r="115" spans="1:3" ht="13" x14ac:dyDescent="0.15">
      <c r="A115" t="str">
        <f ca="1">IFERROR(__xludf.DUMMYFUNCTION("""COMPUTED_VALUE"""),"")</f>
        <v/>
      </c>
      <c r="B115" t="str">
        <f ca="1">IFERROR(__xludf.DUMMYFUNCTION("""COMPUTED_VALUE"""),"")</f>
        <v/>
      </c>
      <c r="C115" t="str">
        <f ca="1">IFERROR(__xludf.DUMMYFUNCTION("""COMPUTED_VALUE"""),"")</f>
        <v/>
      </c>
    </row>
    <row r="116" spans="1:3" ht="13" x14ac:dyDescent="0.15">
      <c r="A116" t="str">
        <f ca="1">IFERROR(__xludf.DUMMYFUNCTION("""COMPUTED_VALUE"""),"")</f>
        <v/>
      </c>
      <c r="B116" t="str">
        <f ca="1">IFERROR(__xludf.DUMMYFUNCTION("""COMPUTED_VALUE"""),"")</f>
        <v/>
      </c>
      <c r="C116" t="str">
        <f ca="1">IFERROR(__xludf.DUMMYFUNCTION("""COMPUTED_VALUE"""),"")</f>
        <v/>
      </c>
    </row>
    <row r="117" spans="1:3" ht="13" x14ac:dyDescent="0.15">
      <c r="A117" t="str">
        <f ca="1">IFERROR(__xludf.DUMMYFUNCTION("""COMPUTED_VALUE"""),"")</f>
        <v/>
      </c>
      <c r="B117" t="str">
        <f ca="1">IFERROR(__xludf.DUMMYFUNCTION("""COMPUTED_VALUE"""),"")</f>
        <v/>
      </c>
      <c r="C117" t="str">
        <f ca="1">IFERROR(__xludf.DUMMYFUNCTION("""COMPUTED_VALUE"""),"")</f>
        <v/>
      </c>
    </row>
    <row r="118" spans="1:3" ht="13" x14ac:dyDescent="0.15">
      <c r="A118" t="str">
        <f ca="1">IFERROR(__xludf.DUMMYFUNCTION("""COMPUTED_VALUE"""),"")</f>
        <v/>
      </c>
      <c r="B118" t="str">
        <f ca="1">IFERROR(__xludf.DUMMYFUNCTION("""COMPUTED_VALUE"""),"")</f>
        <v/>
      </c>
      <c r="C118" t="str">
        <f ca="1">IFERROR(__xludf.DUMMYFUNCTION("""COMPUTED_VALUE"""),"")</f>
        <v/>
      </c>
    </row>
    <row r="119" spans="1:3" ht="13" x14ac:dyDescent="0.15">
      <c r="A119" t="str">
        <f ca="1">IFERROR(__xludf.DUMMYFUNCTION("""COMPUTED_VALUE"""),"")</f>
        <v/>
      </c>
      <c r="B119" t="str">
        <f ca="1">IFERROR(__xludf.DUMMYFUNCTION("""COMPUTED_VALUE"""),"")</f>
        <v/>
      </c>
      <c r="C119" t="str">
        <f ca="1">IFERROR(__xludf.DUMMYFUNCTION("""COMPUTED_VALUE"""),"")</f>
        <v/>
      </c>
    </row>
    <row r="120" spans="1:3" ht="13" x14ac:dyDescent="0.15">
      <c r="A120" t="str">
        <f ca="1">IFERROR(__xludf.DUMMYFUNCTION("""COMPUTED_VALUE"""),"")</f>
        <v/>
      </c>
      <c r="B120" t="str">
        <f ca="1">IFERROR(__xludf.DUMMYFUNCTION("""COMPUTED_VALUE"""),"")</f>
        <v/>
      </c>
      <c r="C120" t="str">
        <f ca="1">IFERROR(__xludf.DUMMYFUNCTION("""COMPUTED_VALUE"""),"")</f>
        <v/>
      </c>
    </row>
    <row r="121" spans="1:3" ht="13" x14ac:dyDescent="0.15">
      <c r="A121" t="str">
        <f ca="1">IFERROR(__xludf.DUMMYFUNCTION("""COMPUTED_VALUE"""),"")</f>
        <v/>
      </c>
      <c r="B121" t="str">
        <f ca="1">IFERROR(__xludf.DUMMYFUNCTION("""COMPUTED_VALUE"""),"")</f>
        <v/>
      </c>
      <c r="C121" t="str">
        <f ca="1">IFERROR(__xludf.DUMMYFUNCTION("""COMPUTED_VALUE"""),"")</f>
        <v/>
      </c>
    </row>
    <row r="122" spans="1:3" ht="13" x14ac:dyDescent="0.15">
      <c r="A122" t="str">
        <f ca="1">IFERROR(__xludf.DUMMYFUNCTION("""COMPUTED_VALUE"""),"")</f>
        <v/>
      </c>
      <c r="B122" t="str">
        <f ca="1">IFERROR(__xludf.DUMMYFUNCTION("""COMPUTED_VALUE"""),"")</f>
        <v/>
      </c>
      <c r="C122" t="str">
        <f ca="1">IFERROR(__xludf.DUMMYFUNCTION("""COMPUTED_VALUE"""),"")</f>
        <v/>
      </c>
    </row>
    <row r="123" spans="1:3" ht="13" x14ac:dyDescent="0.15">
      <c r="A123" t="str">
        <f ca="1">IFERROR(__xludf.DUMMYFUNCTION("""COMPUTED_VALUE"""),"")</f>
        <v/>
      </c>
      <c r="B123" t="str">
        <f ca="1">IFERROR(__xludf.DUMMYFUNCTION("""COMPUTED_VALUE"""),"")</f>
        <v/>
      </c>
      <c r="C123" t="str">
        <f ca="1">IFERROR(__xludf.DUMMYFUNCTION("""COMPUTED_VALUE"""),"")</f>
        <v/>
      </c>
    </row>
    <row r="124" spans="1:3" ht="13" x14ac:dyDescent="0.15">
      <c r="A124" t="str">
        <f ca="1">IFERROR(__xludf.DUMMYFUNCTION("""COMPUTED_VALUE"""),"")</f>
        <v/>
      </c>
      <c r="B124" t="str">
        <f ca="1">IFERROR(__xludf.DUMMYFUNCTION("""COMPUTED_VALUE"""),"")</f>
        <v/>
      </c>
      <c r="C124" t="str">
        <f ca="1">IFERROR(__xludf.DUMMYFUNCTION("""COMPUTED_VALUE"""),"")</f>
        <v/>
      </c>
    </row>
    <row r="125" spans="1:3" ht="13" x14ac:dyDescent="0.15">
      <c r="A125" t="str">
        <f ca="1">IFERROR(__xludf.DUMMYFUNCTION("""COMPUTED_VALUE"""),"")</f>
        <v/>
      </c>
      <c r="B125" t="str">
        <f ca="1">IFERROR(__xludf.DUMMYFUNCTION("""COMPUTED_VALUE"""),"")</f>
        <v/>
      </c>
      <c r="C125" t="str">
        <f ca="1">IFERROR(__xludf.DUMMYFUNCTION("""COMPUTED_VALUE"""),"")</f>
        <v/>
      </c>
    </row>
    <row r="126" spans="1:3" ht="13" x14ac:dyDescent="0.15">
      <c r="A126" t="str">
        <f ca="1">IFERROR(__xludf.DUMMYFUNCTION("""COMPUTED_VALUE"""),"")</f>
        <v/>
      </c>
      <c r="B126" t="str">
        <f ca="1">IFERROR(__xludf.DUMMYFUNCTION("""COMPUTED_VALUE"""),"")</f>
        <v/>
      </c>
      <c r="C126" t="str">
        <f ca="1">IFERROR(__xludf.DUMMYFUNCTION("""COMPUTED_VALUE"""),"")</f>
        <v/>
      </c>
    </row>
    <row r="127" spans="1:3" ht="13" x14ac:dyDescent="0.15">
      <c r="A127" t="str">
        <f ca="1">IFERROR(__xludf.DUMMYFUNCTION("""COMPUTED_VALUE"""),"")</f>
        <v/>
      </c>
      <c r="B127" t="str">
        <f ca="1">IFERROR(__xludf.DUMMYFUNCTION("""COMPUTED_VALUE"""),"")</f>
        <v/>
      </c>
      <c r="C127" t="str">
        <f ca="1">IFERROR(__xludf.DUMMYFUNCTION("""COMPUTED_VALUE"""),"")</f>
        <v/>
      </c>
    </row>
    <row r="128" spans="1:3" ht="13" x14ac:dyDescent="0.15">
      <c r="A128" t="str">
        <f ca="1">IFERROR(__xludf.DUMMYFUNCTION("""COMPUTED_VALUE"""),"")</f>
        <v/>
      </c>
      <c r="B128" t="str">
        <f ca="1">IFERROR(__xludf.DUMMYFUNCTION("""COMPUTED_VALUE"""),"")</f>
        <v/>
      </c>
      <c r="C128" t="str">
        <f ca="1">IFERROR(__xludf.DUMMYFUNCTION("""COMPUTED_VALUE"""),"")</f>
        <v/>
      </c>
    </row>
    <row r="129" spans="1:3" ht="13" x14ac:dyDescent="0.15">
      <c r="A129" t="str">
        <f ca="1">IFERROR(__xludf.DUMMYFUNCTION("""COMPUTED_VALUE"""),"")</f>
        <v/>
      </c>
      <c r="B129" t="str">
        <f ca="1">IFERROR(__xludf.DUMMYFUNCTION("""COMPUTED_VALUE"""),"")</f>
        <v/>
      </c>
      <c r="C129" t="str">
        <f ca="1">IFERROR(__xludf.DUMMYFUNCTION("""COMPUTED_VALUE"""),"")</f>
        <v/>
      </c>
    </row>
    <row r="130" spans="1:3" ht="13" x14ac:dyDescent="0.15">
      <c r="A130" t="str">
        <f ca="1">IFERROR(__xludf.DUMMYFUNCTION("""COMPUTED_VALUE"""),"")</f>
        <v/>
      </c>
      <c r="B130" t="str">
        <f ca="1">IFERROR(__xludf.DUMMYFUNCTION("""COMPUTED_VALUE"""),"")</f>
        <v/>
      </c>
      <c r="C130" t="str">
        <f ca="1">IFERROR(__xludf.DUMMYFUNCTION("""COMPUTED_VALUE"""),"")</f>
        <v/>
      </c>
    </row>
    <row r="131" spans="1:3" ht="13" x14ac:dyDescent="0.15">
      <c r="A131" t="str">
        <f ca="1">IFERROR(__xludf.DUMMYFUNCTION("""COMPUTED_VALUE"""),"")</f>
        <v/>
      </c>
      <c r="B131" t="str">
        <f ca="1">IFERROR(__xludf.DUMMYFUNCTION("""COMPUTED_VALUE"""),"")</f>
        <v/>
      </c>
      <c r="C131" t="str">
        <f ca="1">IFERROR(__xludf.DUMMYFUNCTION("""COMPUTED_VALUE"""),"")</f>
        <v/>
      </c>
    </row>
    <row r="132" spans="1:3" ht="13" x14ac:dyDescent="0.15">
      <c r="A132" t="str">
        <f ca="1">IFERROR(__xludf.DUMMYFUNCTION("""COMPUTED_VALUE"""),"")</f>
        <v/>
      </c>
      <c r="B132" t="str">
        <f ca="1">IFERROR(__xludf.DUMMYFUNCTION("""COMPUTED_VALUE"""),"")</f>
        <v/>
      </c>
      <c r="C132" t="str">
        <f ca="1">IFERROR(__xludf.DUMMYFUNCTION("""COMPUTED_VALUE"""),"")</f>
        <v/>
      </c>
    </row>
    <row r="133" spans="1:3" ht="13" x14ac:dyDescent="0.15">
      <c r="A133" t="str">
        <f ca="1">IFERROR(__xludf.DUMMYFUNCTION("""COMPUTED_VALUE"""),"")</f>
        <v/>
      </c>
      <c r="B133" t="str">
        <f ca="1">IFERROR(__xludf.DUMMYFUNCTION("""COMPUTED_VALUE"""),"")</f>
        <v/>
      </c>
      <c r="C133" t="str">
        <f ca="1">IFERROR(__xludf.DUMMYFUNCTION("""COMPUTED_VALUE"""),"")</f>
        <v/>
      </c>
    </row>
    <row r="134" spans="1:3" ht="13" x14ac:dyDescent="0.15">
      <c r="A134" t="str">
        <f ca="1">IFERROR(__xludf.DUMMYFUNCTION("""COMPUTED_VALUE"""),"")</f>
        <v/>
      </c>
      <c r="B134" t="str">
        <f ca="1">IFERROR(__xludf.DUMMYFUNCTION("""COMPUTED_VALUE"""),"")</f>
        <v/>
      </c>
      <c r="C134" t="str">
        <f ca="1">IFERROR(__xludf.DUMMYFUNCTION("""COMPUTED_VALUE"""),"")</f>
        <v/>
      </c>
    </row>
    <row r="135" spans="1:3" ht="13" x14ac:dyDescent="0.15">
      <c r="A135" t="str">
        <f ca="1">IFERROR(__xludf.DUMMYFUNCTION("""COMPUTED_VALUE"""),"")</f>
        <v/>
      </c>
      <c r="B135" t="str">
        <f ca="1">IFERROR(__xludf.DUMMYFUNCTION("""COMPUTED_VALUE"""),"")</f>
        <v/>
      </c>
      <c r="C135" t="str">
        <f ca="1">IFERROR(__xludf.DUMMYFUNCTION("""COMPUTED_VALUE"""),"")</f>
        <v/>
      </c>
    </row>
    <row r="136" spans="1:3" ht="13" x14ac:dyDescent="0.15">
      <c r="A136" t="str">
        <f ca="1">IFERROR(__xludf.DUMMYFUNCTION("""COMPUTED_VALUE"""),"")</f>
        <v/>
      </c>
      <c r="B136" t="str">
        <f ca="1">IFERROR(__xludf.DUMMYFUNCTION("""COMPUTED_VALUE"""),"")</f>
        <v/>
      </c>
      <c r="C136" t="str">
        <f ca="1">IFERROR(__xludf.DUMMYFUNCTION("""COMPUTED_VALUE"""),"")</f>
        <v/>
      </c>
    </row>
    <row r="137" spans="1:3" ht="13" x14ac:dyDescent="0.15">
      <c r="A137" t="str">
        <f ca="1">IFERROR(__xludf.DUMMYFUNCTION("""COMPUTED_VALUE"""),"")</f>
        <v/>
      </c>
      <c r="B137" t="str">
        <f ca="1">IFERROR(__xludf.DUMMYFUNCTION("""COMPUTED_VALUE"""),"")</f>
        <v/>
      </c>
      <c r="C137" t="str">
        <f ca="1">IFERROR(__xludf.DUMMYFUNCTION("""COMPUTED_VALUE"""),"")</f>
        <v/>
      </c>
    </row>
    <row r="138" spans="1:3" ht="13" x14ac:dyDescent="0.15">
      <c r="A138" t="str">
        <f ca="1">IFERROR(__xludf.DUMMYFUNCTION("""COMPUTED_VALUE"""),"")</f>
        <v/>
      </c>
      <c r="B138" t="str">
        <f ca="1">IFERROR(__xludf.DUMMYFUNCTION("""COMPUTED_VALUE"""),"")</f>
        <v/>
      </c>
      <c r="C138" t="str">
        <f ca="1">IFERROR(__xludf.DUMMYFUNCTION("""COMPUTED_VALUE"""),"")</f>
        <v/>
      </c>
    </row>
    <row r="139" spans="1:3" ht="13" x14ac:dyDescent="0.15">
      <c r="A139" t="str">
        <f ca="1">IFERROR(__xludf.DUMMYFUNCTION("""COMPUTED_VALUE"""),"")</f>
        <v/>
      </c>
      <c r="B139" t="str">
        <f ca="1">IFERROR(__xludf.DUMMYFUNCTION("""COMPUTED_VALUE"""),"")</f>
        <v/>
      </c>
      <c r="C139" t="str">
        <f ca="1">IFERROR(__xludf.DUMMYFUNCTION("""COMPUTED_VALUE"""),"")</f>
        <v/>
      </c>
    </row>
    <row r="140" spans="1:3" ht="13" x14ac:dyDescent="0.15">
      <c r="A140" t="str">
        <f ca="1">IFERROR(__xludf.DUMMYFUNCTION("""COMPUTED_VALUE"""),"")</f>
        <v/>
      </c>
      <c r="B140" t="str">
        <f ca="1">IFERROR(__xludf.DUMMYFUNCTION("""COMPUTED_VALUE"""),"")</f>
        <v/>
      </c>
      <c r="C140" t="str">
        <f ca="1">IFERROR(__xludf.DUMMYFUNCTION("""COMPUTED_VALUE"""),"")</f>
        <v/>
      </c>
    </row>
    <row r="141" spans="1:3" ht="13" x14ac:dyDescent="0.15">
      <c r="A141" t="str">
        <f ca="1">IFERROR(__xludf.DUMMYFUNCTION("""COMPUTED_VALUE"""),"")</f>
        <v/>
      </c>
      <c r="B141" t="str">
        <f ca="1">IFERROR(__xludf.DUMMYFUNCTION("""COMPUTED_VALUE"""),"")</f>
        <v/>
      </c>
      <c r="C141" t="str">
        <f ca="1">IFERROR(__xludf.DUMMYFUNCTION("""COMPUTED_VALUE"""),"")</f>
        <v/>
      </c>
    </row>
    <row r="142" spans="1:3" ht="13" x14ac:dyDescent="0.15">
      <c r="A142" t="str">
        <f ca="1">IFERROR(__xludf.DUMMYFUNCTION("""COMPUTED_VALUE"""),"")</f>
        <v/>
      </c>
      <c r="B142" t="str">
        <f ca="1">IFERROR(__xludf.DUMMYFUNCTION("""COMPUTED_VALUE"""),"")</f>
        <v/>
      </c>
      <c r="C142" t="str">
        <f ca="1">IFERROR(__xludf.DUMMYFUNCTION("""COMPUTED_VALUE"""),"")</f>
        <v/>
      </c>
    </row>
    <row r="143" spans="1:3" ht="13" x14ac:dyDescent="0.15">
      <c r="A143" t="str">
        <f ca="1">IFERROR(__xludf.DUMMYFUNCTION("""COMPUTED_VALUE"""),"")</f>
        <v/>
      </c>
      <c r="B143" t="str">
        <f ca="1">IFERROR(__xludf.DUMMYFUNCTION("""COMPUTED_VALUE"""),"")</f>
        <v/>
      </c>
      <c r="C143" t="str">
        <f ca="1">IFERROR(__xludf.DUMMYFUNCTION("""COMPUTED_VALUE"""),"")</f>
        <v/>
      </c>
    </row>
    <row r="144" spans="1:3" ht="13" x14ac:dyDescent="0.15">
      <c r="A144" t="str">
        <f ca="1">IFERROR(__xludf.DUMMYFUNCTION("""COMPUTED_VALUE"""),"")</f>
        <v/>
      </c>
      <c r="B144" t="str">
        <f ca="1">IFERROR(__xludf.DUMMYFUNCTION("""COMPUTED_VALUE"""),"")</f>
        <v/>
      </c>
      <c r="C144" t="str">
        <f ca="1">IFERROR(__xludf.DUMMYFUNCTION("""COMPUTED_VALUE"""),"")</f>
        <v/>
      </c>
    </row>
    <row r="145" spans="1:3" ht="13" x14ac:dyDescent="0.15">
      <c r="A145" t="str">
        <f ca="1">IFERROR(__xludf.DUMMYFUNCTION("""COMPUTED_VALUE"""),"")</f>
        <v/>
      </c>
      <c r="B145" t="str">
        <f ca="1">IFERROR(__xludf.DUMMYFUNCTION("""COMPUTED_VALUE"""),"")</f>
        <v/>
      </c>
      <c r="C145" t="str">
        <f ca="1">IFERROR(__xludf.DUMMYFUNCTION("""COMPUTED_VALUE"""),"")</f>
        <v/>
      </c>
    </row>
    <row r="146" spans="1:3" ht="13" x14ac:dyDescent="0.15">
      <c r="A146" t="str">
        <f ca="1">IFERROR(__xludf.DUMMYFUNCTION("""COMPUTED_VALUE"""),"")</f>
        <v/>
      </c>
      <c r="B146" t="str">
        <f ca="1">IFERROR(__xludf.DUMMYFUNCTION("""COMPUTED_VALUE"""),"")</f>
        <v/>
      </c>
      <c r="C146" t="str">
        <f ca="1">IFERROR(__xludf.DUMMYFUNCTION("""COMPUTED_VALUE"""),"")</f>
        <v/>
      </c>
    </row>
    <row r="147" spans="1:3" ht="13" x14ac:dyDescent="0.15">
      <c r="A147" t="str">
        <f ca="1">IFERROR(__xludf.DUMMYFUNCTION("""COMPUTED_VALUE"""),"")</f>
        <v/>
      </c>
      <c r="B147" t="str">
        <f ca="1">IFERROR(__xludf.DUMMYFUNCTION("""COMPUTED_VALUE"""),"")</f>
        <v/>
      </c>
      <c r="C147" t="str">
        <f ca="1">IFERROR(__xludf.DUMMYFUNCTION("""COMPUTED_VALUE"""),"")</f>
        <v/>
      </c>
    </row>
    <row r="148" spans="1:3" ht="13" x14ac:dyDescent="0.15">
      <c r="A148" t="str">
        <f ca="1">IFERROR(__xludf.DUMMYFUNCTION("""COMPUTED_VALUE"""),"")</f>
        <v/>
      </c>
      <c r="B148" t="str">
        <f ca="1">IFERROR(__xludf.DUMMYFUNCTION("""COMPUTED_VALUE"""),"")</f>
        <v/>
      </c>
      <c r="C148" t="str">
        <f ca="1">IFERROR(__xludf.DUMMYFUNCTION("""COMPUTED_VALUE"""),"")</f>
        <v/>
      </c>
    </row>
    <row r="149" spans="1:3" ht="13" x14ac:dyDescent="0.15">
      <c r="A149" t="str">
        <f ca="1">IFERROR(__xludf.DUMMYFUNCTION("""COMPUTED_VALUE"""),"")</f>
        <v/>
      </c>
      <c r="B149" t="str">
        <f ca="1">IFERROR(__xludf.DUMMYFUNCTION("""COMPUTED_VALUE"""),"")</f>
        <v/>
      </c>
      <c r="C149" t="str">
        <f ca="1">IFERROR(__xludf.DUMMYFUNCTION("""COMPUTED_VALUE"""),"")</f>
        <v/>
      </c>
    </row>
    <row r="150" spans="1:3" ht="13" x14ac:dyDescent="0.15">
      <c r="A150" t="str">
        <f ca="1">IFERROR(__xludf.DUMMYFUNCTION("""COMPUTED_VALUE"""),"")</f>
        <v/>
      </c>
      <c r="B150" t="str">
        <f ca="1">IFERROR(__xludf.DUMMYFUNCTION("""COMPUTED_VALUE"""),"")</f>
        <v/>
      </c>
      <c r="C150" t="str">
        <f ca="1">IFERROR(__xludf.DUMMYFUNCTION("""COMPUTED_VALUE"""),"")</f>
        <v/>
      </c>
    </row>
    <row r="151" spans="1:3" ht="13" x14ac:dyDescent="0.15">
      <c r="A151" t="str">
        <f ca="1">IFERROR(__xludf.DUMMYFUNCTION("""COMPUTED_VALUE"""),"")</f>
        <v/>
      </c>
      <c r="B151" t="str">
        <f ca="1">IFERROR(__xludf.DUMMYFUNCTION("""COMPUTED_VALUE"""),"")</f>
        <v/>
      </c>
      <c r="C151" t="str">
        <f ca="1">IFERROR(__xludf.DUMMYFUNCTION("""COMPUTED_VALUE"""),"")</f>
        <v/>
      </c>
    </row>
    <row r="152" spans="1:3" ht="13" x14ac:dyDescent="0.15">
      <c r="A152" t="str">
        <f ca="1">IFERROR(__xludf.DUMMYFUNCTION("""COMPUTED_VALUE"""),"")</f>
        <v/>
      </c>
      <c r="B152" t="str">
        <f ca="1">IFERROR(__xludf.DUMMYFUNCTION("""COMPUTED_VALUE"""),"")</f>
        <v/>
      </c>
      <c r="C152" t="str">
        <f ca="1">IFERROR(__xludf.DUMMYFUNCTION("""COMPUTED_VALUE"""),"")</f>
        <v/>
      </c>
    </row>
    <row r="153" spans="1:3" ht="13" x14ac:dyDescent="0.15">
      <c r="A153" t="str">
        <f ca="1">IFERROR(__xludf.DUMMYFUNCTION("""COMPUTED_VALUE"""),"")</f>
        <v/>
      </c>
      <c r="B153" t="str">
        <f ca="1">IFERROR(__xludf.DUMMYFUNCTION("""COMPUTED_VALUE"""),"")</f>
        <v/>
      </c>
      <c r="C153" t="str">
        <f ca="1">IFERROR(__xludf.DUMMYFUNCTION("""COMPUTED_VALUE"""),"")</f>
        <v/>
      </c>
    </row>
    <row r="154" spans="1:3" ht="13" x14ac:dyDescent="0.15">
      <c r="A154" t="str">
        <f ca="1">IFERROR(__xludf.DUMMYFUNCTION("""COMPUTED_VALUE"""),"")</f>
        <v/>
      </c>
      <c r="B154" t="str">
        <f ca="1">IFERROR(__xludf.DUMMYFUNCTION("""COMPUTED_VALUE"""),"")</f>
        <v/>
      </c>
      <c r="C154" t="str">
        <f ca="1">IFERROR(__xludf.DUMMYFUNCTION("""COMPUTED_VALUE"""),"")</f>
        <v/>
      </c>
    </row>
    <row r="155" spans="1:3" ht="13" x14ac:dyDescent="0.15">
      <c r="A155" t="str">
        <f ca="1">IFERROR(__xludf.DUMMYFUNCTION("""COMPUTED_VALUE"""),"")</f>
        <v/>
      </c>
      <c r="B155" t="str">
        <f ca="1">IFERROR(__xludf.DUMMYFUNCTION("""COMPUTED_VALUE"""),"")</f>
        <v/>
      </c>
      <c r="C155" t="str">
        <f ca="1">IFERROR(__xludf.DUMMYFUNCTION("""COMPUTED_VALUE"""),"")</f>
        <v/>
      </c>
    </row>
    <row r="156" spans="1:3" ht="13" x14ac:dyDescent="0.15">
      <c r="A156" t="str">
        <f ca="1">IFERROR(__xludf.DUMMYFUNCTION("""COMPUTED_VALUE"""),"")</f>
        <v/>
      </c>
      <c r="B156" t="str">
        <f ca="1">IFERROR(__xludf.DUMMYFUNCTION("""COMPUTED_VALUE"""),"")</f>
        <v/>
      </c>
      <c r="C156" t="str">
        <f ca="1">IFERROR(__xludf.DUMMYFUNCTION("""COMPUTED_VALUE"""),"")</f>
        <v/>
      </c>
    </row>
    <row r="157" spans="1:3" ht="13" x14ac:dyDescent="0.15">
      <c r="A157" t="str">
        <f ca="1">IFERROR(__xludf.DUMMYFUNCTION("""COMPUTED_VALUE"""),"")</f>
        <v/>
      </c>
      <c r="B157" t="str">
        <f ca="1">IFERROR(__xludf.DUMMYFUNCTION("""COMPUTED_VALUE"""),"")</f>
        <v/>
      </c>
      <c r="C157" t="str">
        <f ca="1">IFERROR(__xludf.DUMMYFUNCTION("""COMPUTED_VALUE"""),"")</f>
        <v/>
      </c>
    </row>
    <row r="158" spans="1:3" ht="13" x14ac:dyDescent="0.15">
      <c r="A158" t="str">
        <f ca="1">IFERROR(__xludf.DUMMYFUNCTION("""COMPUTED_VALUE"""),"")</f>
        <v/>
      </c>
      <c r="B158" t="str">
        <f ca="1">IFERROR(__xludf.DUMMYFUNCTION("""COMPUTED_VALUE"""),"")</f>
        <v/>
      </c>
      <c r="C158" t="str">
        <f ca="1">IFERROR(__xludf.DUMMYFUNCTION("""COMPUTED_VALUE"""),"")</f>
        <v/>
      </c>
    </row>
    <row r="159" spans="1:3" ht="13" x14ac:dyDescent="0.15">
      <c r="A159" t="str">
        <f ca="1">IFERROR(__xludf.DUMMYFUNCTION("""COMPUTED_VALUE"""),"")</f>
        <v/>
      </c>
      <c r="B159" t="str">
        <f ca="1">IFERROR(__xludf.DUMMYFUNCTION("""COMPUTED_VALUE"""),"")</f>
        <v/>
      </c>
      <c r="C159" t="str">
        <f ca="1">IFERROR(__xludf.DUMMYFUNCTION("""COMPUTED_VALUE"""),"")</f>
        <v/>
      </c>
    </row>
    <row r="160" spans="1:3" ht="13" x14ac:dyDescent="0.15">
      <c r="A160" t="str">
        <f ca="1">IFERROR(__xludf.DUMMYFUNCTION("""COMPUTED_VALUE"""),"")</f>
        <v/>
      </c>
      <c r="B160" t="str">
        <f ca="1">IFERROR(__xludf.DUMMYFUNCTION("""COMPUTED_VALUE"""),"")</f>
        <v/>
      </c>
      <c r="C160" t="str">
        <f ca="1">IFERROR(__xludf.DUMMYFUNCTION("""COMPUTED_VALUE"""),"")</f>
        <v/>
      </c>
    </row>
    <row r="161" spans="1:3" ht="13" x14ac:dyDescent="0.15">
      <c r="A161" t="str">
        <f ca="1">IFERROR(__xludf.DUMMYFUNCTION("""COMPUTED_VALUE"""),"")</f>
        <v/>
      </c>
      <c r="B161" t="str">
        <f ca="1">IFERROR(__xludf.DUMMYFUNCTION("""COMPUTED_VALUE"""),"")</f>
        <v/>
      </c>
      <c r="C161" t="str">
        <f ca="1">IFERROR(__xludf.DUMMYFUNCTION("""COMPUTED_VALUE"""),"")</f>
        <v/>
      </c>
    </row>
    <row r="162" spans="1:3" ht="13" x14ac:dyDescent="0.15">
      <c r="A162" t="str">
        <f ca="1">IFERROR(__xludf.DUMMYFUNCTION("""COMPUTED_VALUE"""),"")</f>
        <v/>
      </c>
      <c r="B162" t="str">
        <f ca="1">IFERROR(__xludf.DUMMYFUNCTION("""COMPUTED_VALUE"""),"")</f>
        <v/>
      </c>
      <c r="C162" t="str">
        <f ca="1">IFERROR(__xludf.DUMMYFUNCTION("""COMPUTED_VALUE"""),"")</f>
        <v/>
      </c>
    </row>
    <row r="163" spans="1:3" ht="13" x14ac:dyDescent="0.15">
      <c r="A163" t="str">
        <f ca="1">IFERROR(__xludf.DUMMYFUNCTION("""COMPUTED_VALUE"""),"")</f>
        <v/>
      </c>
      <c r="B163" t="str">
        <f ca="1">IFERROR(__xludf.DUMMYFUNCTION("""COMPUTED_VALUE"""),"")</f>
        <v/>
      </c>
      <c r="C163" t="str">
        <f ca="1">IFERROR(__xludf.DUMMYFUNCTION("""COMPUTED_VALUE"""),"")</f>
        <v/>
      </c>
    </row>
    <row r="164" spans="1:3" ht="13" x14ac:dyDescent="0.15">
      <c r="A164" t="str">
        <f ca="1">IFERROR(__xludf.DUMMYFUNCTION("""COMPUTED_VALUE"""),"")</f>
        <v/>
      </c>
      <c r="B164" t="str">
        <f ca="1">IFERROR(__xludf.DUMMYFUNCTION("""COMPUTED_VALUE"""),"")</f>
        <v/>
      </c>
      <c r="C164" t="str">
        <f ca="1">IFERROR(__xludf.DUMMYFUNCTION("""COMPUTED_VALUE"""),"")</f>
        <v/>
      </c>
    </row>
    <row r="165" spans="1:3" ht="13" x14ac:dyDescent="0.15">
      <c r="A165" t="str">
        <f ca="1">IFERROR(__xludf.DUMMYFUNCTION("""COMPUTED_VALUE"""),"")</f>
        <v/>
      </c>
      <c r="B165" t="str">
        <f ca="1">IFERROR(__xludf.DUMMYFUNCTION("""COMPUTED_VALUE"""),"")</f>
        <v/>
      </c>
      <c r="C165" t="str">
        <f ca="1">IFERROR(__xludf.DUMMYFUNCTION("""COMPUTED_VALUE"""),"")</f>
        <v/>
      </c>
    </row>
    <row r="166" spans="1:3" ht="13" x14ac:dyDescent="0.15">
      <c r="A166" t="str">
        <f ca="1">IFERROR(__xludf.DUMMYFUNCTION("""COMPUTED_VALUE"""),"")</f>
        <v/>
      </c>
      <c r="B166" t="str">
        <f ca="1">IFERROR(__xludf.DUMMYFUNCTION("""COMPUTED_VALUE"""),"")</f>
        <v/>
      </c>
      <c r="C166" t="str">
        <f ca="1">IFERROR(__xludf.DUMMYFUNCTION("""COMPUTED_VALUE"""),"")</f>
        <v/>
      </c>
    </row>
    <row r="167" spans="1:3" ht="13" x14ac:dyDescent="0.15">
      <c r="A167" t="str">
        <f ca="1">IFERROR(__xludf.DUMMYFUNCTION("""COMPUTED_VALUE"""),"")</f>
        <v/>
      </c>
      <c r="B167" t="str">
        <f ca="1">IFERROR(__xludf.DUMMYFUNCTION("""COMPUTED_VALUE"""),"")</f>
        <v/>
      </c>
      <c r="C167" t="str">
        <f ca="1">IFERROR(__xludf.DUMMYFUNCTION("""COMPUTED_VALUE"""),"")</f>
        <v/>
      </c>
    </row>
    <row r="168" spans="1:3" ht="13" x14ac:dyDescent="0.15">
      <c r="A168" t="str">
        <f ca="1">IFERROR(__xludf.DUMMYFUNCTION("""COMPUTED_VALUE"""),"")</f>
        <v/>
      </c>
      <c r="B168" t="str">
        <f ca="1">IFERROR(__xludf.DUMMYFUNCTION("""COMPUTED_VALUE"""),"")</f>
        <v/>
      </c>
      <c r="C168" t="str">
        <f ca="1">IFERROR(__xludf.DUMMYFUNCTION("""COMPUTED_VALUE"""),"")</f>
        <v/>
      </c>
    </row>
    <row r="169" spans="1:3" ht="13" x14ac:dyDescent="0.15">
      <c r="A169" t="str">
        <f ca="1">IFERROR(__xludf.DUMMYFUNCTION("""COMPUTED_VALUE"""),"")</f>
        <v/>
      </c>
      <c r="B169" t="str">
        <f ca="1">IFERROR(__xludf.DUMMYFUNCTION("""COMPUTED_VALUE"""),"")</f>
        <v/>
      </c>
      <c r="C169" t="str">
        <f ca="1">IFERROR(__xludf.DUMMYFUNCTION("""COMPUTED_VALUE"""),"")</f>
        <v/>
      </c>
    </row>
    <row r="170" spans="1:3" ht="13" x14ac:dyDescent="0.15">
      <c r="A170" t="str">
        <f ca="1">IFERROR(__xludf.DUMMYFUNCTION("""COMPUTED_VALUE"""),"")</f>
        <v/>
      </c>
      <c r="B170" t="str">
        <f ca="1">IFERROR(__xludf.DUMMYFUNCTION("""COMPUTED_VALUE"""),"")</f>
        <v/>
      </c>
      <c r="C170" t="str">
        <f ca="1">IFERROR(__xludf.DUMMYFUNCTION("""COMPUTED_VALUE"""),"")</f>
        <v/>
      </c>
    </row>
    <row r="171" spans="1:3" ht="13" x14ac:dyDescent="0.15">
      <c r="A171" t="str">
        <f ca="1">IFERROR(__xludf.DUMMYFUNCTION("""COMPUTED_VALUE"""),"")</f>
        <v/>
      </c>
      <c r="B171" t="str">
        <f ca="1">IFERROR(__xludf.DUMMYFUNCTION("""COMPUTED_VALUE"""),"")</f>
        <v/>
      </c>
      <c r="C171" t="str">
        <f ca="1">IFERROR(__xludf.DUMMYFUNCTION("""COMPUTED_VALUE"""),"")</f>
        <v/>
      </c>
    </row>
    <row r="172" spans="1:3" ht="13" x14ac:dyDescent="0.15">
      <c r="A172" t="str">
        <f ca="1">IFERROR(__xludf.DUMMYFUNCTION("""COMPUTED_VALUE"""),"")</f>
        <v/>
      </c>
      <c r="B172" t="str">
        <f ca="1">IFERROR(__xludf.DUMMYFUNCTION("""COMPUTED_VALUE"""),"")</f>
        <v/>
      </c>
      <c r="C172" t="str">
        <f ca="1">IFERROR(__xludf.DUMMYFUNCTION("""COMPUTED_VALUE"""),"")</f>
        <v/>
      </c>
    </row>
    <row r="173" spans="1:3" ht="13" x14ac:dyDescent="0.15">
      <c r="A173" t="str">
        <f ca="1">IFERROR(__xludf.DUMMYFUNCTION("""COMPUTED_VALUE"""),"")</f>
        <v/>
      </c>
      <c r="B173" t="str">
        <f ca="1">IFERROR(__xludf.DUMMYFUNCTION("""COMPUTED_VALUE"""),"")</f>
        <v/>
      </c>
      <c r="C173" t="str">
        <f ca="1">IFERROR(__xludf.DUMMYFUNCTION("""COMPUTED_VALUE"""),"")</f>
        <v/>
      </c>
    </row>
    <row r="174" spans="1:3" ht="13" x14ac:dyDescent="0.15">
      <c r="A174" t="str">
        <f ca="1">IFERROR(__xludf.DUMMYFUNCTION("""COMPUTED_VALUE"""),"")</f>
        <v/>
      </c>
      <c r="B174" t="str">
        <f ca="1">IFERROR(__xludf.DUMMYFUNCTION("""COMPUTED_VALUE"""),"")</f>
        <v/>
      </c>
      <c r="C174" t="str">
        <f ca="1">IFERROR(__xludf.DUMMYFUNCTION("""COMPUTED_VALUE"""),"")</f>
        <v/>
      </c>
    </row>
    <row r="175" spans="1:3" ht="13" x14ac:dyDescent="0.15">
      <c r="A175" t="str">
        <f ca="1">IFERROR(__xludf.DUMMYFUNCTION("""COMPUTED_VALUE"""),"")</f>
        <v/>
      </c>
      <c r="B175" t="str">
        <f ca="1">IFERROR(__xludf.DUMMYFUNCTION("""COMPUTED_VALUE"""),"")</f>
        <v/>
      </c>
      <c r="C175" t="str">
        <f ca="1">IFERROR(__xludf.DUMMYFUNCTION("""COMPUTED_VALUE"""),"")</f>
        <v/>
      </c>
    </row>
    <row r="176" spans="1:3" ht="13" x14ac:dyDescent="0.15">
      <c r="A176" t="str">
        <f ca="1">IFERROR(__xludf.DUMMYFUNCTION("""COMPUTED_VALUE"""),"")</f>
        <v/>
      </c>
      <c r="B176" t="str">
        <f ca="1">IFERROR(__xludf.DUMMYFUNCTION("""COMPUTED_VALUE"""),"")</f>
        <v/>
      </c>
      <c r="C176" t="str">
        <f ca="1">IFERROR(__xludf.DUMMYFUNCTION("""COMPUTED_VALUE"""),"")</f>
        <v/>
      </c>
    </row>
    <row r="177" spans="1:3" ht="13" x14ac:dyDescent="0.15">
      <c r="A177" t="str">
        <f ca="1">IFERROR(__xludf.DUMMYFUNCTION("""COMPUTED_VALUE"""),"")</f>
        <v/>
      </c>
      <c r="B177" t="str">
        <f ca="1">IFERROR(__xludf.DUMMYFUNCTION("""COMPUTED_VALUE"""),"")</f>
        <v/>
      </c>
      <c r="C177" t="str">
        <f ca="1">IFERROR(__xludf.DUMMYFUNCTION("""COMPUTED_VALUE"""),"")</f>
        <v/>
      </c>
    </row>
    <row r="178" spans="1:3" ht="13" x14ac:dyDescent="0.15">
      <c r="A178" t="str">
        <f ca="1">IFERROR(__xludf.DUMMYFUNCTION("""COMPUTED_VALUE"""),"")</f>
        <v/>
      </c>
      <c r="B178" t="str">
        <f ca="1">IFERROR(__xludf.DUMMYFUNCTION("""COMPUTED_VALUE"""),"")</f>
        <v/>
      </c>
      <c r="C178" t="str">
        <f ca="1">IFERROR(__xludf.DUMMYFUNCTION("""COMPUTED_VALUE"""),"")</f>
        <v/>
      </c>
    </row>
    <row r="179" spans="1:3" ht="13" x14ac:dyDescent="0.15">
      <c r="A179" t="str">
        <f ca="1">IFERROR(__xludf.DUMMYFUNCTION("""COMPUTED_VALUE"""),"")</f>
        <v/>
      </c>
      <c r="B179" t="str">
        <f ca="1">IFERROR(__xludf.DUMMYFUNCTION("""COMPUTED_VALUE"""),"")</f>
        <v/>
      </c>
      <c r="C179" t="str">
        <f ca="1">IFERROR(__xludf.DUMMYFUNCTION("""COMPUTED_VALUE"""),"")</f>
        <v/>
      </c>
    </row>
    <row r="180" spans="1:3" ht="13" x14ac:dyDescent="0.15">
      <c r="A180" t="str">
        <f ca="1">IFERROR(__xludf.DUMMYFUNCTION("""COMPUTED_VALUE"""),"")</f>
        <v/>
      </c>
      <c r="B180" t="str">
        <f ca="1">IFERROR(__xludf.DUMMYFUNCTION("""COMPUTED_VALUE"""),"")</f>
        <v/>
      </c>
      <c r="C180" t="str">
        <f ca="1">IFERROR(__xludf.DUMMYFUNCTION("""COMPUTED_VALUE"""),"")</f>
        <v/>
      </c>
    </row>
    <row r="181" spans="1:3" ht="13" x14ac:dyDescent="0.15">
      <c r="A181" t="str">
        <f ca="1">IFERROR(__xludf.DUMMYFUNCTION("""COMPUTED_VALUE"""),"")</f>
        <v/>
      </c>
      <c r="B181" t="str">
        <f ca="1">IFERROR(__xludf.DUMMYFUNCTION("""COMPUTED_VALUE"""),"")</f>
        <v/>
      </c>
      <c r="C181" t="str">
        <f ca="1">IFERROR(__xludf.DUMMYFUNCTION("""COMPUTED_VALUE"""),"")</f>
        <v/>
      </c>
    </row>
    <row r="182" spans="1:3" ht="13" x14ac:dyDescent="0.15">
      <c r="A182" t="str">
        <f ca="1">IFERROR(__xludf.DUMMYFUNCTION("""COMPUTED_VALUE"""),"")</f>
        <v/>
      </c>
      <c r="B182" t="str">
        <f ca="1">IFERROR(__xludf.DUMMYFUNCTION("""COMPUTED_VALUE"""),"")</f>
        <v/>
      </c>
      <c r="C182" t="str">
        <f ca="1">IFERROR(__xludf.DUMMYFUNCTION("""COMPUTED_VALUE"""),"")</f>
        <v/>
      </c>
    </row>
    <row r="183" spans="1:3" ht="13" x14ac:dyDescent="0.15">
      <c r="A183" t="str">
        <f ca="1">IFERROR(__xludf.DUMMYFUNCTION("""COMPUTED_VALUE"""),"")</f>
        <v/>
      </c>
      <c r="B183" t="str">
        <f ca="1">IFERROR(__xludf.DUMMYFUNCTION("""COMPUTED_VALUE"""),"")</f>
        <v/>
      </c>
      <c r="C183" t="str">
        <f ca="1">IFERROR(__xludf.DUMMYFUNCTION("""COMPUTED_VALUE"""),"")</f>
        <v/>
      </c>
    </row>
    <row r="184" spans="1:3" ht="13" x14ac:dyDescent="0.15">
      <c r="A184" t="str">
        <f ca="1">IFERROR(__xludf.DUMMYFUNCTION("""COMPUTED_VALUE"""),"")</f>
        <v/>
      </c>
      <c r="B184" t="str">
        <f ca="1">IFERROR(__xludf.DUMMYFUNCTION("""COMPUTED_VALUE"""),"")</f>
        <v/>
      </c>
      <c r="C184" t="str">
        <f ca="1">IFERROR(__xludf.DUMMYFUNCTION("""COMPUTED_VALUE"""),"")</f>
        <v/>
      </c>
    </row>
    <row r="185" spans="1:3" ht="13" x14ac:dyDescent="0.15">
      <c r="A185" t="str">
        <f ca="1">IFERROR(__xludf.DUMMYFUNCTION("""COMPUTED_VALUE"""),"")</f>
        <v/>
      </c>
      <c r="B185" t="str">
        <f ca="1">IFERROR(__xludf.DUMMYFUNCTION("""COMPUTED_VALUE"""),"")</f>
        <v/>
      </c>
      <c r="C185" t="str">
        <f ca="1">IFERROR(__xludf.DUMMYFUNCTION("""COMPUTED_VALUE"""),"")</f>
        <v/>
      </c>
    </row>
    <row r="186" spans="1:3" ht="13" x14ac:dyDescent="0.15">
      <c r="A186" t="str">
        <f ca="1">IFERROR(__xludf.DUMMYFUNCTION("""COMPUTED_VALUE"""),"")</f>
        <v/>
      </c>
      <c r="B186" t="str">
        <f ca="1">IFERROR(__xludf.DUMMYFUNCTION("""COMPUTED_VALUE"""),"")</f>
        <v/>
      </c>
      <c r="C186" t="str">
        <f ca="1">IFERROR(__xludf.DUMMYFUNCTION("""COMPUTED_VALUE"""),"")</f>
        <v/>
      </c>
    </row>
    <row r="187" spans="1:3" ht="13" x14ac:dyDescent="0.15">
      <c r="A187" t="str">
        <f ca="1">IFERROR(__xludf.DUMMYFUNCTION("""COMPUTED_VALUE"""),"")</f>
        <v/>
      </c>
      <c r="B187" t="str">
        <f ca="1">IFERROR(__xludf.DUMMYFUNCTION("""COMPUTED_VALUE"""),"")</f>
        <v/>
      </c>
      <c r="C187" t="str">
        <f ca="1">IFERROR(__xludf.DUMMYFUNCTION("""COMPUTED_VALUE"""),"")</f>
        <v/>
      </c>
    </row>
    <row r="188" spans="1:3" ht="13" x14ac:dyDescent="0.15">
      <c r="A188" t="str">
        <f ca="1">IFERROR(__xludf.DUMMYFUNCTION("""COMPUTED_VALUE"""),"")</f>
        <v/>
      </c>
      <c r="B188" t="str">
        <f ca="1">IFERROR(__xludf.DUMMYFUNCTION("""COMPUTED_VALUE"""),"")</f>
        <v/>
      </c>
      <c r="C188" t="str">
        <f ca="1">IFERROR(__xludf.DUMMYFUNCTION("""COMPUTED_VALUE"""),"")</f>
        <v/>
      </c>
    </row>
    <row r="189" spans="1:3" ht="13" x14ac:dyDescent="0.15">
      <c r="A189" t="str">
        <f ca="1">IFERROR(__xludf.DUMMYFUNCTION("""COMPUTED_VALUE"""),"")</f>
        <v/>
      </c>
      <c r="B189" t="str">
        <f ca="1">IFERROR(__xludf.DUMMYFUNCTION("""COMPUTED_VALUE"""),"")</f>
        <v/>
      </c>
      <c r="C189" t="str">
        <f ca="1">IFERROR(__xludf.DUMMYFUNCTION("""COMPUTED_VALUE"""),"")</f>
        <v/>
      </c>
    </row>
    <row r="190" spans="1:3" ht="13" x14ac:dyDescent="0.15">
      <c r="A190" t="str">
        <f ca="1">IFERROR(__xludf.DUMMYFUNCTION("""COMPUTED_VALUE"""),"")</f>
        <v/>
      </c>
      <c r="B190" t="str">
        <f ca="1">IFERROR(__xludf.DUMMYFUNCTION("""COMPUTED_VALUE"""),"")</f>
        <v/>
      </c>
      <c r="C190" t="str">
        <f ca="1">IFERROR(__xludf.DUMMYFUNCTION("""COMPUTED_VALUE"""),"")</f>
        <v/>
      </c>
    </row>
    <row r="191" spans="1:3" ht="13" x14ac:dyDescent="0.15">
      <c r="A191" t="str">
        <f ca="1">IFERROR(__xludf.DUMMYFUNCTION("""COMPUTED_VALUE"""),"")</f>
        <v/>
      </c>
      <c r="B191" t="str">
        <f ca="1">IFERROR(__xludf.DUMMYFUNCTION("""COMPUTED_VALUE"""),"")</f>
        <v/>
      </c>
      <c r="C191" t="str">
        <f ca="1">IFERROR(__xludf.DUMMYFUNCTION("""COMPUTED_VALUE"""),"")</f>
        <v/>
      </c>
    </row>
    <row r="192" spans="1:3" ht="13" x14ac:dyDescent="0.15">
      <c r="A192" t="str">
        <f ca="1">IFERROR(__xludf.DUMMYFUNCTION("""COMPUTED_VALUE"""),"")</f>
        <v/>
      </c>
      <c r="B192" t="str">
        <f ca="1">IFERROR(__xludf.DUMMYFUNCTION("""COMPUTED_VALUE"""),"")</f>
        <v/>
      </c>
      <c r="C192" t="str">
        <f ca="1">IFERROR(__xludf.DUMMYFUNCTION("""COMPUTED_VALUE"""),"")</f>
        <v/>
      </c>
    </row>
    <row r="193" spans="1:3" ht="13" x14ac:dyDescent="0.15">
      <c r="A193" t="str">
        <f ca="1">IFERROR(__xludf.DUMMYFUNCTION("""COMPUTED_VALUE"""),"")</f>
        <v/>
      </c>
      <c r="B193" t="str">
        <f ca="1">IFERROR(__xludf.DUMMYFUNCTION("""COMPUTED_VALUE"""),"")</f>
        <v/>
      </c>
      <c r="C193" t="str">
        <f ca="1">IFERROR(__xludf.DUMMYFUNCTION("""COMPUTED_VALUE"""),"")</f>
        <v/>
      </c>
    </row>
    <row r="194" spans="1:3" ht="13" x14ac:dyDescent="0.15">
      <c r="A194" t="str">
        <f ca="1">IFERROR(__xludf.DUMMYFUNCTION("""COMPUTED_VALUE"""),"")</f>
        <v/>
      </c>
      <c r="B194" t="str">
        <f ca="1">IFERROR(__xludf.DUMMYFUNCTION("""COMPUTED_VALUE"""),"")</f>
        <v/>
      </c>
      <c r="C194" t="str">
        <f ca="1">IFERROR(__xludf.DUMMYFUNCTION("""COMPUTED_VALUE"""),"")</f>
        <v/>
      </c>
    </row>
    <row r="195" spans="1:3" ht="13" x14ac:dyDescent="0.15">
      <c r="A195" t="str">
        <f ca="1">IFERROR(__xludf.DUMMYFUNCTION("""COMPUTED_VALUE"""),"")</f>
        <v/>
      </c>
      <c r="B195" t="str">
        <f ca="1">IFERROR(__xludf.DUMMYFUNCTION("""COMPUTED_VALUE"""),"")</f>
        <v/>
      </c>
      <c r="C195" t="str">
        <f ca="1">IFERROR(__xludf.DUMMYFUNCTION("""COMPUTED_VALUE"""),"")</f>
        <v/>
      </c>
    </row>
    <row r="196" spans="1:3" ht="13" x14ac:dyDescent="0.15">
      <c r="A196" t="str">
        <f ca="1">IFERROR(__xludf.DUMMYFUNCTION("""COMPUTED_VALUE"""),"")</f>
        <v/>
      </c>
      <c r="B196" t="str">
        <f ca="1">IFERROR(__xludf.DUMMYFUNCTION("""COMPUTED_VALUE"""),"")</f>
        <v/>
      </c>
      <c r="C196" t="str">
        <f ca="1">IFERROR(__xludf.DUMMYFUNCTION("""COMPUTED_VALUE"""),"")</f>
        <v/>
      </c>
    </row>
    <row r="197" spans="1:3" ht="13" x14ac:dyDescent="0.15">
      <c r="A197" t="str">
        <f ca="1">IFERROR(__xludf.DUMMYFUNCTION("""COMPUTED_VALUE"""),"")</f>
        <v/>
      </c>
      <c r="B197" t="str">
        <f ca="1">IFERROR(__xludf.DUMMYFUNCTION("""COMPUTED_VALUE"""),"")</f>
        <v/>
      </c>
      <c r="C197" t="str">
        <f ca="1">IFERROR(__xludf.DUMMYFUNCTION("""COMPUTED_VALUE"""),"")</f>
        <v/>
      </c>
    </row>
    <row r="198" spans="1:3" ht="13" x14ac:dyDescent="0.15">
      <c r="A198" t="str">
        <f ca="1">IFERROR(__xludf.DUMMYFUNCTION("""COMPUTED_VALUE"""),"")</f>
        <v/>
      </c>
      <c r="B198" t="str">
        <f ca="1">IFERROR(__xludf.DUMMYFUNCTION("""COMPUTED_VALUE"""),"")</f>
        <v/>
      </c>
      <c r="C198" t="str">
        <f ca="1">IFERROR(__xludf.DUMMYFUNCTION("""COMPUTED_VALUE"""),"")</f>
        <v/>
      </c>
    </row>
    <row r="199" spans="1:3" ht="13" x14ac:dyDescent="0.15">
      <c r="A199" t="str">
        <f ca="1">IFERROR(__xludf.DUMMYFUNCTION("""COMPUTED_VALUE"""),"")</f>
        <v/>
      </c>
      <c r="B199" t="str">
        <f ca="1">IFERROR(__xludf.DUMMYFUNCTION("""COMPUTED_VALUE"""),"")</f>
        <v/>
      </c>
      <c r="C199" t="str">
        <f ca="1">IFERROR(__xludf.DUMMYFUNCTION("""COMPUTED_VALUE"""),"")</f>
        <v/>
      </c>
    </row>
    <row r="200" spans="1:3" ht="13" x14ac:dyDescent="0.15">
      <c r="A200" t="str">
        <f ca="1">IFERROR(__xludf.DUMMYFUNCTION("""COMPUTED_VALUE"""),"")</f>
        <v/>
      </c>
      <c r="B200" t="str">
        <f ca="1">IFERROR(__xludf.DUMMYFUNCTION("""COMPUTED_VALUE"""),"")</f>
        <v/>
      </c>
      <c r="C200" t="str">
        <f ca="1">IFERROR(__xludf.DUMMYFUNCTION("""COMPUTED_VALUE"""),"")</f>
        <v/>
      </c>
    </row>
    <row r="201" spans="1:3" ht="13" x14ac:dyDescent="0.15">
      <c r="A201" t="str">
        <f ca="1">IFERROR(__xludf.DUMMYFUNCTION("""COMPUTED_VALUE"""),"")</f>
        <v/>
      </c>
      <c r="B201" t="str">
        <f ca="1">IFERROR(__xludf.DUMMYFUNCTION("""COMPUTED_VALUE"""),"")</f>
        <v/>
      </c>
      <c r="C201" t="str">
        <f ca="1">IFERROR(__xludf.DUMMYFUNCTION("""COMPUTED_VALUE"""),"")</f>
        <v/>
      </c>
    </row>
    <row r="202" spans="1:3" ht="13" x14ac:dyDescent="0.15">
      <c r="A202" t="str">
        <f ca="1">IFERROR(__xludf.DUMMYFUNCTION("""COMPUTED_VALUE"""),"")</f>
        <v/>
      </c>
      <c r="B202" t="str">
        <f ca="1">IFERROR(__xludf.DUMMYFUNCTION("""COMPUTED_VALUE"""),"")</f>
        <v/>
      </c>
      <c r="C202" t="str">
        <f ca="1">IFERROR(__xludf.DUMMYFUNCTION("""COMPUTED_VALUE"""),"")</f>
        <v/>
      </c>
    </row>
    <row r="203" spans="1:3" ht="13" x14ac:dyDescent="0.15">
      <c r="A203" t="str">
        <f ca="1">IFERROR(__xludf.DUMMYFUNCTION("""COMPUTED_VALUE"""),"")</f>
        <v/>
      </c>
      <c r="B203" t="str">
        <f ca="1">IFERROR(__xludf.DUMMYFUNCTION("""COMPUTED_VALUE"""),"")</f>
        <v/>
      </c>
      <c r="C203" t="str">
        <f ca="1">IFERROR(__xludf.DUMMYFUNCTION("""COMPUTED_VALUE"""),"")</f>
        <v/>
      </c>
    </row>
    <row r="204" spans="1:3" ht="13" x14ac:dyDescent="0.15">
      <c r="A204" t="str">
        <f ca="1">IFERROR(__xludf.DUMMYFUNCTION("""COMPUTED_VALUE"""),"")</f>
        <v/>
      </c>
      <c r="B204" t="str">
        <f ca="1">IFERROR(__xludf.DUMMYFUNCTION("""COMPUTED_VALUE"""),"")</f>
        <v/>
      </c>
      <c r="C204" t="str">
        <f ca="1">IFERROR(__xludf.DUMMYFUNCTION("""COMPUTED_VALUE"""),"")</f>
        <v/>
      </c>
    </row>
    <row r="205" spans="1:3" ht="13" x14ac:dyDescent="0.15">
      <c r="A205" t="str">
        <f ca="1">IFERROR(__xludf.DUMMYFUNCTION("""COMPUTED_VALUE"""),"")</f>
        <v/>
      </c>
      <c r="B205" t="str">
        <f ca="1">IFERROR(__xludf.DUMMYFUNCTION("""COMPUTED_VALUE"""),"")</f>
        <v/>
      </c>
      <c r="C205" t="str">
        <f ca="1">IFERROR(__xludf.DUMMYFUNCTION("""COMPUTED_VALUE"""),"")</f>
        <v/>
      </c>
    </row>
    <row r="206" spans="1:3" ht="13" x14ac:dyDescent="0.15">
      <c r="A206" t="str">
        <f ca="1">IFERROR(__xludf.DUMMYFUNCTION("""COMPUTED_VALUE"""),"")</f>
        <v/>
      </c>
      <c r="B206" t="str">
        <f ca="1">IFERROR(__xludf.DUMMYFUNCTION("""COMPUTED_VALUE"""),"")</f>
        <v/>
      </c>
      <c r="C206" t="str">
        <f ca="1">IFERROR(__xludf.DUMMYFUNCTION("""COMPUTED_VALUE"""),"")</f>
        <v/>
      </c>
    </row>
    <row r="207" spans="1:3" ht="13" x14ac:dyDescent="0.15">
      <c r="A207" t="str">
        <f ca="1">IFERROR(__xludf.DUMMYFUNCTION("""COMPUTED_VALUE"""),"")</f>
        <v/>
      </c>
      <c r="B207" t="str">
        <f ca="1">IFERROR(__xludf.DUMMYFUNCTION("""COMPUTED_VALUE"""),"")</f>
        <v/>
      </c>
      <c r="C207" t="str">
        <f ca="1">IFERROR(__xludf.DUMMYFUNCTION("""COMPUTED_VALUE"""),"")</f>
        <v/>
      </c>
    </row>
    <row r="208" spans="1:3" ht="13" x14ac:dyDescent="0.15">
      <c r="A208" t="str">
        <f ca="1">IFERROR(__xludf.DUMMYFUNCTION("""COMPUTED_VALUE"""),"")</f>
        <v/>
      </c>
      <c r="B208" t="str">
        <f ca="1">IFERROR(__xludf.DUMMYFUNCTION("""COMPUTED_VALUE"""),"")</f>
        <v/>
      </c>
      <c r="C208" t="str">
        <f ca="1">IFERROR(__xludf.DUMMYFUNCTION("""COMPUTED_VALUE"""),"")</f>
        <v/>
      </c>
    </row>
    <row r="209" spans="1:3" ht="13" x14ac:dyDescent="0.15">
      <c r="A209" t="str">
        <f ca="1">IFERROR(__xludf.DUMMYFUNCTION("""COMPUTED_VALUE"""),"")</f>
        <v/>
      </c>
      <c r="B209" t="str">
        <f ca="1">IFERROR(__xludf.DUMMYFUNCTION("""COMPUTED_VALUE"""),"")</f>
        <v/>
      </c>
      <c r="C209" t="str">
        <f ca="1">IFERROR(__xludf.DUMMYFUNCTION("""COMPUTED_VALUE"""),"")</f>
        <v/>
      </c>
    </row>
    <row r="210" spans="1:3" ht="13" x14ac:dyDescent="0.15">
      <c r="A210" t="str">
        <f ca="1">IFERROR(__xludf.DUMMYFUNCTION("""COMPUTED_VALUE"""),"")</f>
        <v/>
      </c>
      <c r="B210" t="str">
        <f ca="1">IFERROR(__xludf.DUMMYFUNCTION("""COMPUTED_VALUE"""),"")</f>
        <v/>
      </c>
      <c r="C210" t="str">
        <f ca="1">IFERROR(__xludf.DUMMYFUNCTION("""COMPUTED_VALUE"""),"")</f>
        <v/>
      </c>
    </row>
    <row r="211" spans="1:3" ht="13" x14ac:dyDescent="0.15">
      <c r="A211" t="str">
        <f ca="1">IFERROR(__xludf.DUMMYFUNCTION("""COMPUTED_VALUE"""),"")</f>
        <v/>
      </c>
      <c r="B211" t="str">
        <f ca="1">IFERROR(__xludf.DUMMYFUNCTION("""COMPUTED_VALUE"""),"")</f>
        <v/>
      </c>
      <c r="C211" t="str">
        <f ca="1">IFERROR(__xludf.DUMMYFUNCTION("""COMPUTED_VALUE"""),"")</f>
        <v/>
      </c>
    </row>
    <row r="212" spans="1:3" ht="13" x14ac:dyDescent="0.15">
      <c r="A212" t="str">
        <f ca="1">IFERROR(__xludf.DUMMYFUNCTION("""COMPUTED_VALUE"""),"")</f>
        <v/>
      </c>
      <c r="B212" t="str">
        <f ca="1">IFERROR(__xludf.DUMMYFUNCTION("""COMPUTED_VALUE"""),"")</f>
        <v/>
      </c>
      <c r="C212" t="str">
        <f ca="1">IFERROR(__xludf.DUMMYFUNCTION("""COMPUTED_VALUE"""),"")</f>
        <v/>
      </c>
    </row>
    <row r="213" spans="1:3" ht="13" x14ac:dyDescent="0.15">
      <c r="A213" t="str">
        <f ca="1">IFERROR(__xludf.DUMMYFUNCTION("""COMPUTED_VALUE"""),"")</f>
        <v/>
      </c>
      <c r="B213" t="str">
        <f ca="1">IFERROR(__xludf.DUMMYFUNCTION("""COMPUTED_VALUE"""),"")</f>
        <v/>
      </c>
      <c r="C213" t="str">
        <f ca="1">IFERROR(__xludf.DUMMYFUNCTION("""COMPUTED_VALUE"""),"")</f>
        <v/>
      </c>
    </row>
    <row r="214" spans="1:3" ht="13" x14ac:dyDescent="0.15">
      <c r="A214" t="str">
        <f ca="1">IFERROR(__xludf.DUMMYFUNCTION("""COMPUTED_VALUE"""),"")</f>
        <v/>
      </c>
      <c r="B214" t="str">
        <f ca="1">IFERROR(__xludf.DUMMYFUNCTION("""COMPUTED_VALUE"""),"")</f>
        <v/>
      </c>
      <c r="C214" t="str">
        <f ca="1">IFERROR(__xludf.DUMMYFUNCTION("""COMPUTED_VALUE"""),"")</f>
        <v/>
      </c>
    </row>
    <row r="215" spans="1:3" ht="13" x14ac:dyDescent="0.15">
      <c r="A215" t="str">
        <f ca="1">IFERROR(__xludf.DUMMYFUNCTION("""COMPUTED_VALUE"""),"")</f>
        <v/>
      </c>
      <c r="B215" t="str">
        <f ca="1">IFERROR(__xludf.DUMMYFUNCTION("""COMPUTED_VALUE"""),"")</f>
        <v/>
      </c>
      <c r="C215" t="str">
        <f ca="1">IFERROR(__xludf.DUMMYFUNCTION("""COMPUTED_VALUE"""),"")</f>
        <v/>
      </c>
    </row>
    <row r="216" spans="1:3" ht="13" x14ac:dyDescent="0.15">
      <c r="A216" t="str">
        <f ca="1">IFERROR(__xludf.DUMMYFUNCTION("""COMPUTED_VALUE"""),"")</f>
        <v/>
      </c>
      <c r="B216" t="str">
        <f ca="1">IFERROR(__xludf.DUMMYFUNCTION("""COMPUTED_VALUE"""),"")</f>
        <v/>
      </c>
      <c r="C216" t="str">
        <f ca="1">IFERROR(__xludf.DUMMYFUNCTION("""COMPUTED_VALUE"""),"")</f>
        <v/>
      </c>
    </row>
    <row r="217" spans="1:3" ht="13" x14ac:dyDescent="0.15">
      <c r="A217" t="str">
        <f ca="1">IFERROR(__xludf.DUMMYFUNCTION("""COMPUTED_VALUE"""),"")</f>
        <v/>
      </c>
      <c r="B217" t="str">
        <f ca="1">IFERROR(__xludf.DUMMYFUNCTION("""COMPUTED_VALUE"""),"")</f>
        <v/>
      </c>
      <c r="C217" t="str">
        <f ca="1">IFERROR(__xludf.DUMMYFUNCTION("""COMPUTED_VALUE"""),"")</f>
        <v/>
      </c>
    </row>
    <row r="218" spans="1:3" ht="13" x14ac:dyDescent="0.15">
      <c r="A218" t="str">
        <f ca="1">IFERROR(__xludf.DUMMYFUNCTION("""COMPUTED_VALUE"""),"")</f>
        <v/>
      </c>
      <c r="B218" t="str">
        <f ca="1">IFERROR(__xludf.DUMMYFUNCTION("""COMPUTED_VALUE"""),"")</f>
        <v/>
      </c>
      <c r="C218" t="str">
        <f ca="1">IFERROR(__xludf.DUMMYFUNCTION("""COMPUTED_VALUE"""),"")</f>
        <v/>
      </c>
    </row>
    <row r="219" spans="1:3" ht="13" x14ac:dyDescent="0.15">
      <c r="A219" t="str">
        <f ca="1">IFERROR(__xludf.DUMMYFUNCTION("""COMPUTED_VALUE"""),"")</f>
        <v/>
      </c>
      <c r="B219" t="str">
        <f ca="1">IFERROR(__xludf.DUMMYFUNCTION("""COMPUTED_VALUE"""),"")</f>
        <v/>
      </c>
      <c r="C219" t="str">
        <f ca="1">IFERROR(__xludf.DUMMYFUNCTION("""COMPUTED_VALUE"""),"")</f>
        <v/>
      </c>
    </row>
    <row r="220" spans="1:3" ht="13" x14ac:dyDescent="0.15">
      <c r="A220" t="str">
        <f ca="1">IFERROR(__xludf.DUMMYFUNCTION("""COMPUTED_VALUE"""),"")</f>
        <v/>
      </c>
      <c r="B220" t="str">
        <f ca="1">IFERROR(__xludf.DUMMYFUNCTION("""COMPUTED_VALUE"""),"")</f>
        <v/>
      </c>
      <c r="C220" t="str">
        <f ca="1">IFERROR(__xludf.DUMMYFUNCTION("""COMPUTED_VALUE"""),"")</f>
        <v/>
      </c>
    </row>
    <row r="221" spans="1:3" ht="13" x14ac:dyDescent="0.15">
      <c r="A221" t="str">
        <f ca="1">IFERROR(__xludf.DUMMYFUNCTION("""COMPUTED_VALUE"""),"")</f>
        <v/>
      </c>
      <c r="B221" t="str">
        <f ca="1">IFERROR(__xludf.DUMMYFUNCTION("""COMPUTED_VALUE"""),"")</f>
        <v/>
      </c>
      <c r="C221" t="str">
        <f ca="1">IFERROR(__xludf.DUMMYFUNCTION("""COMPUTED_VALUE"""),"")</f>
        <v/>
      </c>
    </row>
    <row r="222" spans="1:3" ht="13" x14ac:dyDescent="0.15">
      <c r="A222" t="str">
        <f ca="1">IFERROR(__xludf.DUMMYFUNCTION("""COMPUTED_VALUE"""),"")</f>
        <v/>
      </c>
      <c r="B222" t="str">
        <f ca="1">IFERROR(__xludf.DUMMYFUNCTION("""COMPUTED_VALUE"""),"")</f>
        <v/>
      </c>
      <c r="C222" t="str">
        <f ca="1">IFERROR(__xludf.DUMMYFUNCTION("""COMPUTED_VALUE"""),"")</f>
        <v/>
      </c>
    </row>
    <row r="223" spans="1:3" ht="13" x14ac:dyDescent="0.15">
      <c r="A223" t="str">
        <f ca="1">IFERROR(__xludf.DUMMYFUNCTION("""COMPUTED_VALUE"""),"")</f>
        <v/>
      </c>
      <c r="B223" t="str">
        <f ca="1">IFERROR(__xludf.DUMMYFUNCTION("""COMPUTED_VALUE"""),"")</f>
        <v/>
      </c>
      <c r="C223" t="str">
        <f ca="1">IFERROR(__xludf.DUMMYFUNCTION("""COMPUTED_VALUE"""),"")</f>
        <v/>
      </c>
    </row>
    <row r="224" spans="1:3" ht="13" x14ac:dyDescent="0.15">
      <c r="A224" t="str">
        <f ca="1">IFERROR(__xludf.DUMMYFUNCTION("""COMPUTED_VALUE"""),"")</f>
        <v/>
      </c>
      <c r="B224" t="str">
        <f ca="1">IFERROR(__xludf.DUMMYFUNCTION("""COMPUTED_VALUE"""),"")</f>
        <v/>
      </c>
      <c r="C224" t="str">
        <f ca="1">IFERROR(__xludf.DUMMYFUNCTION("""COMPUTED_VALUE"""),"")</f>
        <v/>
      </c>
    </row>
    <row r="225" spans="1:3" ht="13" x14ac:dyDescent="0.15">
      <c r="A225" t="str">
        <f ca="1">IFERROR(__xludf.DUMMYFUNCTION("""COMPUTED_VALUE"""),"")</f>
        <v/>
      </c>
      <c r="B225" t="str">
        <f ca="1">IFERROR(__xludf.DUMMYFUNCTION("""COMPUTED_VALUE"""),"")</f>
        <v/>
      </c>
      <c r="C225" t="str">
        <f ca="1">IFERROR(__xludf.DUMMYFUNCTION("""COMPUTED_VALUE"""),"")</f>
        <v/>
      </c>
    </row>
    <row r="226" spans="1:3" ht="13" x14ac:dyDescent="0.15">
      <c r="A226" t="str">
        <f ca="1">IFERROR(__xludf.DUMMYFUNCTION("""COMPUTED_VALUE"""),"")</f>
        <v/>
      </c>
      <c r="B226" t="str">
        <f ca="1">IFERROR(__xludf.DUMMYFUNCTION("""COMPUTED_VALUE"""),"")</f>
        <v/>
      </c>
      <c r="C226" t="str">
        <f ca="1">IFERROR(__xludf.DUMMYFUNCTION("""COMPUTED_VALUE"""),"")</f>
        <v/>
      </c>
    </row>
    <row r="227" spans="1:3" ht="13" x14ac:dyDescent="0.15">
      <c r="A227" t="str">
        <f ca="1">IFERROR(__xludf.DUMMYFUNCTION("""COMPUTED_VALUE"""),"")</f>
        <v/>
      </c>
      <c r="B227" t="str">
        <f ca="1">IFERROR(__xludf.DUMMYFUNCTION("""COMPUTED_VALUE"""),"")</f>
        <v/>
      </c>
      <c r="C227" t="str">
        <f ca="1">IFERROR(__xludf.DUMMYFUNCTION("""COMPUTED_VALUE"""),"")</f>
        <v/>
      </c>
    </row>
    <row r="228" spans="1:3" ht="13" x14ac:dyDescent="0.15">
      <c r="A228" t="str">
        <f ca="1">IFERROR(__xludf.DUMMYFUNCTION("""COMPUTED_VALUE"""),"")</f>
        <v/>
      </c>
      <c r="B228" t="str">
        <f ca="1">IFERROR(__xludf.DUMMYFUNCTION("""COMPUTED_VALUE"""),"")</f>
        <v/>
      </c>
      <c r="C228" t="str">
        <f ca="1">IFERROR(__xludf.DUMMYFUNCTION("""COMPUTED_VALUE"""),"")</f>
        <v/>
      </c>
    </row>
    <row r="229" spans="1:3" ht="13" x14ac:dyDescent="0.15">
      <c r="A229" t="str">
        <f ca="1">IFERROR(__xludf.DUMMYFUNCTION("""COMPUTED_VALUE"""),"")</f>
        <v/>
      </c>
      <c r="B229" t="str">
        <f ca="1">IFERROR(__xludf.DUMMYFUNCTION("""COMPUTED_VALUE"""),"")</f>
        <v/>
      </c>
      <c r="C229" t="str">
        <f ca="1">IFERROR(__xludf.DUMMYFUNCTION("""COMPUTED_VALUE"""),"")</f>
        <v/>
      </c>
    </row>
    <row r="230" spans="1:3" ht="13" x14ac:dyDescent="0.15">
      <c r="A230" t="str">
        <f ca="1">IFERROR(__xludf.DUMMYFUNCTION("""COMPUTED_VALUE"""),"")</f>
        <v/>
      </c>
      <c r="B230" t="str">
        <f ca="1">IFERROR(__xludf.DUMMYFUNCTION("""COMPUTED_VALUE"""),"")</f>
        <v/>
      </c>
      <c r="C230" t="str">
        <f ca="1">IFERROR(__xludf.DUMMYFUNCTION("""COMPUTED_VALUE"""),"")</f>
        <v/>
      </c>
    </row>
    <row r="231" spans="1:3" ht="13" x14ac:dyDescent="0.15">
      <c r="A231" t="str">
        <f ca="1">IFERROR(__xludf.DUMMYFUNCTION("""COMPUTED_VALUE"""),"")</f>
        <v/>
      </c>
      <c r="B231" t="str">
        <f ca="1">IFERROR(__xludf.DUMMYFUNCTION("""COMPUTED_VALUE"""),"")</f>
        <v/>
      </c>
      <c r="C231" t="str">
        <f ca="1">IFERROR(__xludf.DUMMYFUNCTION("""COMPUTED_VALUE"""),"")</f>
        <v/>
      </c>
    </row>
    <row r="232" spans="1:3" ht="13" x14ac:dyDescent="0.15">
      <c r="A232" t="str">
        <f ca="1">IFERROR(__xludf.DUMMYFUNCTION("""COMPUTED_VALUE"""),"")</f>
        <v/>
      </c>
      <c r="B232" t="str">
        <f ca="1">IFERROR(__xludf.DUMMYFUNCTION("""COMPUTED_VALUE"""),"")</f>
        <v/>
      </c>
      <c r="C232" t="str">
        <f ca="1">IFERROR(__xludf.DUMMYFUNCTION("""COMPUTED_VALUE"""),"")</f>
        <v/>
      </c>
    </row>
    <row r="233" spans="1:3" ht="13" x14ac:dyDescent="0.15">
      <c r="A233" t="str">
        <f ca="1">IFERROR(__xludf.DUMMYFUNCTION("""COMPUTED_VALUE"""),"")</f>
        <v/>
      </c>
      <c r="B233" t="str">
        <f ca="1">IFERROR(__xludf.DUMMYFUNCTION("""COMPUTED_VALUE"""),"")</f>
        <v/>
      </c>
      <c r="C233" t="str">
        <f ca="1">IFERROR(__xludf.DUMMYFUNCTION("""COMPUTED_VALUE"""),"")</f>
        <v/>
      </c>
    </row>
    <row r="234" spans="1:3" ht="13" x14ac:dyDescent="0.15">
      <c r="A234" t="str">
        <f ca="1">IFERROR(__xludf.DUMMYFUNCTION("""COMPUTED_VALUE"""),"")</f>
        <v/>
      </c>
      <c r="B234" t="str">
        <f ca="1">IFERROR(__xludf.DUMMYFUNCTION("""COMPUTED_VALUE"""),"")</f>
        <v/>
      </c>
      <c r="C234" t="str">
        <f ca="1">IFERROR(__xludf.DUMMYFUNCTION("""COMPUTED_VALUE"""),"")</f>
        <v/>
      </c>
    </row>
    <row r="235" spans="1:3" ht="13" x14ac:dyDescent="0.15">
      <c r="A235" t="str">
        <f ca="1">IFERROR(__xludf.DUMMYFUNCTION("""COMPUTED_VALUE"""),"")</f>
        <v/>
      </c>
      <c r="B235" t="str">
        <f ca="1">IFERROR(__xludf.DUMMYFUNCTION("""COMPUTED_VALUE"""),"")</f>
        <v/>
      </c>
      <c r="C235" t="str">
        <f ca="1">IFERROR(__xludf.DUMMYFUNCTION("""COMPUTED_VALUE"""),"")</f>
        <v/>
      </c>
    </row>
    <row r="236" spans="1:3" ht="13" x14ac:dyDescent="0.15">
      <c r="A236" t="str">
        <f ca="1">IFERROR(__xludf.DUMMYFUNCTION("""COMPUTED_VALUE"""),"")</f>
        <v/>
      </c>
      <c r="B236" t="str">
        <f ca="1">IFERROR(__xludf.DUMMYFUNCTION("""COMPUTED_VALUE"""),"")</f>
        <v/>
      </c>
      <c r="C236" t="str">
        <f ca="1">IFERROR(__xludf.DUMMYFUNCTION("""COMPUTED_VALUE"""),"")</f>
        <v/>
      </c>
    </row>
    <row r="237" spans="1:3" ht="13" x14ac:dyDescent="0.15">
      <c r="A237" t="str">
        <f ca="1">IFERROR(__xludf.DUMMYFUNCTION("""COMPUTED_VALUE"""),"")</f>
        <v/>
      </c>
      <c r="B237" t="str">
        <f ca="1">IFERROR(__xludf.DUMMYFUNCTION("""COMPUTED_VALUE"""),"")</f>
        <v/>
      </c>
      <c r="C237" t="str">
        <f ca="1">IFERROR(__xludf.DUMMYFUNCTION("""COMPUTED_VALUE"""),"")</f>
        <v/>
      </c>
    </row>
    <row r="238" spans="1:3" ht="13" x14ac:dyDescent="0.15">
      <c r="A238" t="str">
        <f ca="1">IFERROR(__xludf.DUMMYFUNCTION("""COMPUTED_VALUE"""),"")</f>
        <v/>
      </c>
      <c r="B238" t="str">
        <f ca="1">IFERROR(__xludf.DUMMYFUNCTION("""COMPUTED_VALUE"""),"")</f>
        <v/>
      </c>
      <c r="C238" t="str">
        <f ca="1">IFERROR(__xludf.DUMMYFUNCTION("""COMPUTED_VALUE"""),"")</f>
        <v/>
      </c>
    </row>
    <row r="239" spans="1:3" ht="13" x14ac:dyDescent="0.15">
      <c r="A239" t="str">
        <f ca="1">IFERROR(__xludf.DUMMYFUNCTION("""COMPUTED_VALUE"""),"")</f>
        <v/>
      </c>
      <c r="B239" t="str">
        <f ca="1">IFERROR(__xludf.DUMMYFUNCTION("""COMPUTED_VALUE"""),"")</f>
        <v/>
      </c>
      <c r="C239" t="str">
        <f ca="1">IFERROR(__xludf.DUMMYFUNCTION("""COMPUTED_VALUE"""),"")</f>
        <v/>
      </c>
    </row>
    <row r="240" spans="1:3" ht="13" x14ac:dyDescent="0.15">
      <c r="A240" t="str">
        <f ca="1">IFERROR(__xludf.DUMMYFUNCTION("""COMPUTED_VALUE"""),"")</f>
        <v/>
      </c>
      <c r="B240" t="str">
        <f ca="1">IFERROR(__xludf.DUMMYFUNCTION("""COMPUTED_VALUE"""),"")</f>
        <v/>
      </c>
      <c r="C240" t="str">
        <f ca="1">IFERROR(__xludf.DUMMYFUNCTION("""COMPUTED_VALUE"""),"")</f>
        <v/>
      </c>
    </row>
    <row r="241" spans="1:3" ht="13" x14ac:dyDescent="0.15">
      <c r="A241" t="str">
        <f ca="1">IFERROR(__xludf.DUMMYFUNCTION("""COMPUTED_VALUE"""),"")</f>
        <v/>
      </c>
      <c r="B241" t="str">
        <f ca="1">IFERROR(__xludf.DUMMYFUNCTION("""COMPUTED_VALUE"""),"")</f>
        <v/>
      </c>
      <c r="C241" t="str">
        <f ca="1">IFERROR(__xludf.DUMMYFUNCTION("""COMPUTED_VALUE"""),"")</f>
        <v/>
      </c>
    </row>
    <row r="242" spans="1:3" ht="13" x14ac:dyDescent="0.15">
      <c r="A242" t="str">
        <f ca="1">IFERROR(__xludf.DUMMYFUNCTION("""COMPUTED_VALUE"""),"")</f>
        <v/>
      </c>
      <c r="B242" t="str">
        <f ca="1">IFERROR(__xludf.DUMMYFUNCTION("""COMPUTED_VALUE"""),"")</f>
        <v/>
      </c>
      <c r="C242" t="str">
        <f ca="1">IFERROR(__xludf.DUMMYFUNCTION("""COMPUTED_VALUE"""),"")</f>
        <v/>
      </c>
    </row>
    <row r="243" spans="1:3" ht="13" x14ac:dyDescent="0.15">
      <c r="A243" t="str">
        <f ca="1">IFERROR(__xludf.DUMMYFUNCTION("""COMPUTED_VALUE"""),"")</f>
        <v/>
      </c>
      <c r="B243" t="str">
        <f ca="1">IFERROR(__xludf.DUMMYFUNCTION("""COMPUTED_VALUE"""),"")</f>
        <v/>
      </c>
      <c r="C243" t="str">
        <f ca="1">IFERROR(__xludf.DUMMYFUNCTION("""COMPUTED_VALUE"""),"")</f>
        <v/>
      </c>
    </row>
    <row r="244" spans="1:3" ht="13" x14ac:dyDescent="0.15">
      <c r="A244" t="str">
        <f ca="1">IFERROR(__xludf.DUMMYFUNCTION("""COMPUTED_VALUE"""),"")</f>
        <v/>
      </c>
      <c r="B244" t="str">
        <f ca="1">IFERROR(__xludf.DUMMYFUNCTION("""COMPUTED_VALUE"""),"")</f>
        <v/>
      </c>
      <c r="C244" t="str">
        <f ca="1">IFERROR(__xludf.DUMMYFUNCTION("""COMPUTED_VALUE"""),"")</f>
        <v/>
      </c>
    </row>
    <row r="245" spans="1:3" ht="13" x14ac:dyDescent="0.15">
      <c r="A245" t="str">
        <f ca="1">IFERROR(__xludf.DUMMYFUNCTION("""COMPUTED_VALUE"""),"")</f>
        <v/>
      </c>
      <c r="B245" t="str">
        <f ca="1">IFERROR(__xludf.DUMMYFUNCTION("""COMPUTED_VALUE"""),"")</f>
        <v/>
      </c>
      <c r="C245" t="str">
        <f ca="1">IFERROR(__xludf.DUMMYFUNCTION("""COMPUTED_VALUE"""),"")</f>
        <v/>
      </c>
    </row>
    <row r="246" spans="1:3" ht="13" x14ac:dyDescent="0.15">
      <c r="A246" t="str">
        <f ca="1">IFERROR(__xludf.DUMMYFUNCTION("""COMPUTED_VALUE"""),"")</f>
        <v/>
      </c>
      <c r="B246" t="str">
        <f ca="1">IFERROR(__xludf.DUMMYFUNCTION("""COMPUTED_VALUE"""),"")</f>
        <v/>
      </c>
      <c r="C246" t="str">
        <f ca="1">IFERROR(__xludf.DUMMYFUNCTION("""COMPUTED_VALUE"""),"")</f>
        <v/>
      </c>
    </row>
    <row r="247" spans="1:3" ht="13" x14ac:dyDescent="0.15">
      <c r="A247" t="str">
        <f ca="1">IFERROR(__xludf.DUMMYFUNCTION("""COMPUTED_VALUE"""),"")</f>
        <v/>
      </c>
      <c r="B247" t="str">
        <f ca="1">IFERROR(__xludf.DUMMYFUNCTION("""COMPUTED_VALUE"""),"")</f>
        <v/>
      </c>
      <c r="C247" t="str">
        <f ca="1">IFERROR(__xludf.DUMMYFUNCTION("""COMPUTED_VALUE"""),"")</f>
        <v/>
      </c>
    </row>
    <row r="248" spans="1:3" ht="13" x14ac:dyDescent="0.15">
      <c r="A248" t="str">
        <f ca="1">IFERROR(__xludf.DUMMYFUNCTION("""COMPUTED_VALUE"""),"")</f>
        <v/>
      </c>
      <c r="B248" t="str">
        <f ca="1">IFERROR(__xludf.DUMMYFUNCTION("""COMPUTED_VALUE"""),"")</f>
        <v/>
      </c>
      <c r="C248" t="str">
        <f ca="1">IFERROR(__xludf.DUMMYFUNCTION("""COMPUTED_VALUE"""),"")</f>
        <v/>
      </c>
    </row>
    <row r="249" spans="1:3" ht="13" x14ac:dyDescent="0.15">
      <c r="A249" t="str">
        <f ca="1">IFERROR(__xludf.DUMMYFUNCTION("""COMPUTED_VALUE"""),"")</f>
        <v/>
      </c>
      <c r="B249" t="str">
        <f ca="1">IFERROR(__xludf.DUMMYFUNCTION("""COMPUTED_VALUE"""),"")</f>
        <v/>
      </c>
      <c r="C249" t="str">
        <f ca="1">IFERROR(__xludf.DUMMYFUNCTION("""COMPUTED_VALUE"""),"")</f>
        <v/>
      </c>
    </row>
    <row r="250" spans="1:3" ht="13" x14ac:dyDescent="0.15">
      <c r="A250" t="str">
        <f ca="1">IFERROR(__xludf.DUMMYFUNCTION("""COMPUTED_VALUE"""),"")</f>
        <v/>
      </c>
      <c r="B250" t="str">
        <f ca="1">IFERROR(__xludf.DUMMYFUNCTION("""COMPUTED_VALUE"""),"")</f>
        <v/>
      </c>
      <c r="C250" t="str">
        <f ca="1">IFERROR(__xludf.DUMMYFUNCTION("""COMPUTED_VALUE"""),"")</f>
        <v/>
      </c>
    </row>
    <row r="251" spans="1:3" ht="13" x14ac:dyDescent="0.15">
      <c r="A251" t="str">
        <f ca="1">IFERROR(__xludf.DUMMYFUNCTION("""COMPUTED_VALUE"""),"")</f>
        <v/>
      </c>
      <c r="B251" t="str">
        <f ca="1">IFERROR(__xludf.DUMMYFUNCTION("""COMPUTED_VALUE"""),"")</f>
        <v/>
      </c>
      <c r="C251" t="str">
        <f ca="1">IFERROR(__xludf.DUMMYFUNCTION("""COMPUTED_VALUE"""),"")</f>
        <v/>
      </c>
    </row>
    <row r="252" spans="1:3" ht="13" x14ac:dyDescent="0.15">
      <c r="A252" t="str">
        <f ca="1">IFERROR(__xludf.DUMMYFUNCTION("""COMPUTED_VALUE"""),"")</f>
        <v/>
      </c>
      <c r="B252" t="str">
        <f ca="1">IFERROR(__xludf.DUMMYFUNCTION("""COMPUTED_VALUE"""),"")</f>
        <v/>
      </c>
      <c r="C252" t="str">
        <f ca="1">IFERROR(__xludf.DUMMYFUNCTION("""COMPUTED_VALUE"""),"")</f>
        <v/>
      </c>
    </row>
    <row r="253" spans="1:3" ht="13" x14ac:dyDescent="0.15">
      <c r="A253" t="str">
        <f ca="1">IFERROR(__xludf.DUMMYFUNCTION("""COMPUTED_VALUE"""),"")</f>
        <v/>
      </c>
      <c r="B253" t="str">
        <f ca="1">IFERROR(__xludf.DUMMYFUNCTION("""COMPUTED_VALUE"""),"")</f>
        <v/>
      </c>
      <c r="C253" t="str">
        <f ca="1">IFERROR(__xludf.DUMMYFUNCTION("""COMPUTED_VALUE"""),"")</f>
        <v/>
      </c>
    </row>
    <row r="254" spans="1:3" ht="13" x14ac:dyDescent="0.15">
      <c r="A254" t="str">
        <f ca="1">IFERROR(__xludf.DUMMYFUNCTION("""COMPUTED_VALUE"""),"")</f>
        <v/>
      </c>
      <c r="B254" t="str">
        <f ca="1">IFERROR(__xludf.DUMMYFUNCTION("""COMPUTED_VALUE"""),"")</f>
        <v/>
      </c>
      <c r="C254" t="str">
        <f ca="1">IFERROR(__xludf.DUMMYFUNCTION("""COMPUTED_VALUE"""),"")</f>
        <v/>
      </c>
    </row>
    <row r="255" spans="1:3" ht="13" x14ac:dyDescent="0.15">
      <c r="A255" t="str">
        <f ca="1">IFERROR(__xludf.DUMMYFUNCTION("""COMPUTED_VALUE"""),"")</f>
        <v/>
      </c>
      <c r="B255" t="str">
        <f ca="1">IFERROR(__xludf.DUMMYFUNCTION("""COMPUTED_VALUE"""),"")</f>
        <v/>
      </c>
      <c r="C255" t="str">
        <f ca="1">IFERROR(__xludf.DUMMYFUNCTION("""COMPUTED_VALUE"""),"")</f>
        <v/>
      </c>
    </row>
    <row r="256" spans="1:3" ht="13" x14ac:dyDescent="0.15">
      <c r="A256" t="str">
        <f ca="1">IFERROR(__xludf.DUMMYFUNCTION("""COMPUTED_VALUE"""),"")</f>
        <v/>
      </c>
      <c r="B256" t="str">
        <f ca="1">IFERROR(__xludf.DUMMYFUNCTION("""COMPUTED_VALUE"""),"")</f>
        <v/>
      </c>
      <c r="C256" t="str">
        <f ca="1">IFERROR(__xludf.DUMMYFUNCTION("""COMPUTED_VALUE"""),"")</f>
        <v/>
      </c>
    </row>
    <row r="257" spans="1:3" ht="13" x14ac:dyDescent="0.15">
      <c r="A257" t="str">
        <f ca="1">IFERROR(__xludf.DUMMYFUNCTION("""COMPUTED_VALUE"""),"")</f>
        <v/>
      </c>
      <c r="B257" t="str">
        <f ca="1">IFERROR(__xludf.DUMMYFUNCTION("""COMPUTED_VALUE"""),"")</f>
        <v/>
      </c>
      <c r="C257" t="str">
        <f ca="1">IFERROR(__xludf.DUMMYFUNCTION("""COMPUTED_VALUE"""),"")</f>
        <v/>
      </c>
    </row>
    <row r="258" spans="1:3" ht="13" x14ac:dyDescent="0.15">
      <c r="A258" t="str">
        <f ca="1">IFERROR(__xludf.DUMMYFUNCTION("""COMPUTED_VALUE"""),"")</f>
        <v/>
      </c>
      <c r="B258" t="str">
        <f ca="1">IFERROR(__xludf.DUMMYFUNCTION("""COMPUTED_VALUE"""),"")</f>
        <v/>
      </c>
      <c r="C258" t="str">
        <f ca="1">IFERROR(__xludf.DUMMYFUNCTION("""COMPUTED_VALUE"""),"")</f>
        <v/>
      </c>
    </row>
    <row r="259" spans="1:3" ht="13" x14ac:dyDescent="0.15">
      <c r="A259" t="str">
        <f ca="1">IFERROR(__xludf.DUMMYFUNCTION("""COMPUTED_VALUE"""),"")</f>
        <v/>
      </c>
      <c r="B259" t="str">
        <f ca="1">IFERROR(__xludf.DUMMYFUNCTION("""COMPUTED_VALUE"""),"")</f>
        <v/>
      </c>
      <c r="C259" t="str">
        <f ca="1">IFERROR(__xludf.DUMMYFUNCTION("""COMPUTED_VALUE"""),"")</f>
        <v/>
      </c>
    </row>
    <row r="260" spans="1:3" ht="13" x14ac:dyDescent="0.15">
      <c r="A260" t="str">
        <f ca="1">IFERROR(__xludf.DUMMYFUNCTION("""COMPUTED_VALUE"""),"")</f>
        <v/>
      </c>
      <c r="B260" t="str">
        <f ca="1">IFERROR(__xludf.DUMMYFUNCTION("""COMPUTED_VALUE"""),"")</f>
        <v/>
      </c>
      <c r="C260" t="str">
        <f ca="1">IFERROR(__xludf.DUMMYFUNCTION("""COMPUTED_VALUE"""),"")</f>
        <v/>
      </c>
    </row>
    <row r="261" spans="1:3" ht="13" x14ac:dyDescent="0.15">
      <c r="A261" t="str">
        <f ca="1">IFERROR(__xludf.DUMMYFUNCTION("""COMPUTED_VALUE"""),"")</f>
        <v/>
      </c>
      <c r="B261" t="str">
        <f ca="1">IFERROR(__xludf.DUMMYFUNCTION("""COMPUTED_VALUE"""),"")</f>
        <v/>
      </c>
      <c r="C261" t="str">
        <f ca="1">IFERROR(__xludf.DUMMYFUNCTION("""COMPUTED_VALUE"""),"")</f>
        <v/>
      </c>
    </row>
    <row r="262" spans="1:3" ht="13" x14ac:dyDescent="0.15">
      <c r="A262" t="str">
        <f ca="1">IFERROR(__xludf.DUMMYFUNCTION("""COMPUTED_VALUE"""),"")</f>
        <v/>
      </c>
      <c r="B262" t="str">
        <f ca="1">IFERROR(__xludf.DUMMYFUNCTION("""COMPUTED_VALUE"""),"")</f>
        <v/>
      </c>
      <c r="C262" t="str">
        <f ca="1">IFERROR(__xludf.DUMMYFUNCTION("""COMPUTED_VALUE"""),"")</f>
        <v/>
      </c>
    </row>
    <row r="263" spans="1:3" ht="13" x14ac:dyDescent="0.15">
      <c r="A263" t="str">
        <f ca="1">IFERROR(__xludf.DUMMYFUNCTION("""COMPUTED_VALUE"""),"")</f>
        <v/>
      </c>
      <c r="B263" t="str">
        <f ca="1">IFERROR(__xludf.DUMMYFUNCTION("""COMPUTED_VALUE"""),"")</f>
        <v/>
      </c>
      <c r="C263" t="str">
        <f ca="1">IFERROR(__xludf.DUMMYFUNCTION("""COMPUTED_VALUE"""),"")</f>
        <v/>
      </c>
    </row>
    <row r="264" spans="1:3" ht="13" x14ac:dyDescent="0.15">
      <c r="A264" t="str">
        <f ca="1">IFERROR(__xludf.DUMMYFUNCTION("""COMPUTED_VALUE"""),"")</f>
        <v/>
      </c>
      <c r="B264" t="str">
        <f ca="1">IFERROR(__xludf.DUMMYFUNCTION("""COMPUTED_VALUE"""),"")</f>
        <v/>
      </c>
      <c r="C264" t="str">
        <f ca="1">IFERROR(__xludf.DUMMYFUNCTION("""COMPUTED_VALUE"""),"")</f>
        <v/>
      </c>
    </row>
    <row r="265" spans="1:3" ht="13" x14ac:dyDescent="0.15">
      <c r="A265" t="str">
        <f ca="1">IFERROR(__xludf.DUMMYFUNCTION("""COMPUTED_VALUE"""),"")</f>
        <v/>
      </c>
      <c r="B265" t="str">
        <f ca="1">IFERROR(__xludf.DUMMYFUNCTION("""COMPUTED_VALUE"""),"")</f>
        <v/>
      </c>
      <c r="C265" t="str">
        <f ca="1">IFERROR(__xludf.DUMMYFUNCTION("""COMPUTED_VALUE"""),"")</f>
        <v/>
      </c>
    </row>
    <row r="266" spans="1:3" ht="13" x14ac:dyDescent="0.15">
      <c r="A266" t="str">
        <f ca="1">IFERROR(__xludf.DUMMYFUNCTION("""COMPUTED_VALUE"""),"")</f>
        <v/>
      </c>
      <c r="B266" t="str">
        <f ca="1">IFERROR(__xludf.DUMMYFUNCTION("""COMPUTED_VALUE"""),"")</f>
        <v/>
      </c>
      <c r="C266" t="str">
        <f ca="1">IFERROR(__xludf.DUMMYFUNCTION("""COMPUTED_VALUE"""),"")</f>
        <v/>
      </c>
    </row>
    <row r="267" spans="1:3" ht="13" x14ac:dyDescent="0.15">
      <c r="A267" t="str">
        <f ca="1">IFERROR(__xludf.DUMMYFUNCTION("""COMPUTED_VALUE"""),"")</f>
        <v/>
      </c>
      <c r="B267" t="str">
        <f ca="1">IFERROR(__xludf.DUMMYFUNCTION("""COMPUTED_VALUE"""),"")</f>
        <v/>
      </c>
      <c r="C267" t="str">
        <f ca="1">IFERROR(__xludf.DUMMYFUNCTION("""COMPUTED_VALUE"""),"")</f>
        <v/>
      </c>
    </row>
    <row r="268" spans="1:3" ht="13" x14ac:dyDescent="0.15">
      <c r="A268" t="str">
        <f ca="1">IFERROR(__xludf.DUMMYFUNCTION("""COMPUTED_VALUE"""),"")</f>
        <v/>
      </c>
      <c r="B268" t="str">
        <f ca="1">IFERROR(__xludf.DUMMYFUNCTION("""COMPUTED_VALUE"""),"")</f>
        <v/>
      </c>
      <c r="C268" t="str">
        <f ca="1">IFERROR(__xludf.DUMMYFUNCTION("""COMPUTED_VALUE"""),"")</f>
        <v/>
      </c>
    </row>
    <row r="269" spans="1:3" ht="13" x14ac:dyDescent="0.15">
      <c r="A269" t="str">
        <f ca="1">IFERROR(__xludf.DUMMYFUNCTION("""COMPUTED_VALUE"""),"")</f>
        <v/>
      </c>
      <c r="B269" t="str">
        <f ca="1">IFERROR(__xludf.DUMMYFUNCTION("""COMPUTED_VALUE"""),"")</f>
        <v/>
      </c>
      <c r="C269" t="str">
        <f ca="1">IFERROR(__xludf.DUMMYFUNCTION("""COMPUTED_VALUE"""),"")</f>
        <v/>
      </c>
    </row>
    <row r="270" spans="1:3" ht="13" x14ac:dyDescent="0.15">
      <c r="A270" t="str">
        <f ca="1">IFERROR(__xludf.DUMMYFUNCTION("""COMPUTED_VALUE"""),"")</f>
        <v/>
      </c>
      <c r="B270" t="str">
        <f ca="1">IFERROR(__xludf.DUMMYFUNCTION("""COMPUTED_VALUE"""),"")</f>
        <v/>
      </c>
      <c r="C270" t="str">
        <f ca="1">IFERROR(__xludf.DUMMYFUNCTION("""COMPUTED_VALUE"""),"")</f>
        <v/>
      </c>
    </row>
    <row r="271" spans="1:3" ht="13" x14ac:dyDescent="0.15">
      <c r="A271" t="str">
        <f ca="1">IFERROR(__xludf.DUMMYFUNCTION("""COMPUTED_VALUE"""),"")</f>
        <v/>
      </c>
      <c r="B271" t="str">
        <f ca="1">IFERROR(__xludf.DUMMYFUNCTION("""COMPUTED_VALUE"""),"")</f>
        <v/>
      </c>
      <c r="C271" t="str">
        <f ca="1">IFERROR(__xludf.DUMMYFUNCTION("""COMPUTED_VALUE"""),"")</f>
        <v/>
      </c>
    </row>
    <row r="272" spans="1:3" ht="13" x14ac:dyDescent="0.15">
      <c r="A272" t="str">
        <f ca="1">IFERROR(__xludf.DUMMYFUNCTION("""COMPUTED_VALUE"""),"")</f>
        <v/>
      </c>
      <c r="B272" t="str">
        <f ca="1">IFERROR(__xludf.DUMMYFUNCTION("""COMPUTED_VALUE"""),"")</f>
        <v/>
      </c>
      <c r="C272" t="str">
        <f ca="1">IFERROR(__xludf.DUMMYFUNCTION("""COMPUTED_VALUE"""),"")</f>
        <v/>
      </c>
    </row>
    <row r="273" spans="1:3" ht="13" x14ac:dyDescent="0.15">
      <c r="A273" t="str">
        <f ca="1">IFERROR(__xludf.DUMMYFUNCTION("""COMPUTED_VALUE"""),"")</f>
        <v/>
      </c>
      <c r="B273" t="str">
        <f ca="1">IFERROR(__xludf.DUMMYFUNCTION("""COMPUTED_VALUE"""),"")</f>
        <v/>
      </c>
      <c r="C273" t="str">
        <f ca="1">IFERROR(__xludf.DUMMYFUNCTION("""COMPUTED_VALUE"""),"")</f>
        <v/>
      </c>
    </row>
    <row r="274" spans="1:3" ht="13" x14ac:dyDescent="0.15">
      <c r="A274" t="str">
        <f ca="1">IFERROR(__xludf.DUMMYFUNCTION("""COMPUTED_VALUE"""),"")</f>
        <v/>
      </c>
      <c r="B274" t="str">
        <f ca="1">IFERROR(__xludf.DUMMYFUNCTION("""COMPUTED_VALUE"""),"")</f>
        <v/>
      </c>
      <c r="C274" t="str">
        <f ca="1">IFERROR(__xludf.DUMMYFUNCTION("""COMPUTED_VALUE"""),"")</f>
        <v/>
      </c>
    </row>
    <row r="275" spans="1:3" ht="13" x14ac:dyDescent="0.15">
      <c r="A275" t="str">
        <f ca="1">IFERROR(__xludf.DUMMYFUNCTION("""COMPUTED_VALUE"""),"")</f>
        <v/>
      </c>
      <c r="B275" t="str">
        <f ca="1">IFERROR(__xludf.DUMMYFUNCTION("""COMPUTED_VALUE"""),"")</f>
        <v/>
      </c>
      <c r="C275" t="str">
        <f ca="1">IFERROR(__xludf.DUMMYFUNCTION("""COMPUTED_VALUE"""),"")</f>
        <v/>
      </c>
    </row>
    <row r="276" spans="1:3" ht="13" x14ac:dyDescent="0.15">
      <c r="A276" t="str">
        <f ca="1">IFERROR(__xludf.DUMMYFUNCTION("""COMPUTED_VALUE"""),"")</f>
        <v/>
      </c>
      <c r="B276" t="str">
        <f ca="1">IFERROR(__xludf.DUMMYFUNCTION("""COMPUTED_VALUE"""),"")</f>
        <v/>
      </c>
      <c r="C276" t="str">
        <f ca="1">IFERROR(__xludf.DUMMYFUNCTION("""COMPUTED_VALUE"""),"")</f>
        <v/>
      </c>
    </row>
    <row r="277" spans="1:3" ht="13" x14ac:dyDescent="0.15">
      <c r="A277" t="str">
        <f ca="1">IFERROR(__xludf.DUMMYFUNCTION("""COMPUTED_VALUE"""),"")</f>
        <v/>
      </c>
      <c r="B277" t="str">
        <f ca="1">IFERROR(__xludf.DUMMYFUNCTION("""COMPUTED_VALUE"""),"")</f>
        <v/>
      </c>
      <c r="C277" t="str">
        <f ca="1">IFERROR(__xludf.DUMMYFUNCTION("""COMPUTED_VALUE"""),"")</f>
        <v/>
      </c>
    </row>
    <row r="278" spans="1:3" ht="13" x14ac:dyDescent="0.15">
      <c r="A278" t="str">
        <f ca="1">IFERROR(__xludf.DUMMYFUNCTION("""COMPUTED_VALUE"""),"")</f>
        <v/>
      </c>
      <c r="B278" t="str">
        <f ca="1">IFERROR(__xludf.DUMMYFUNCTION("""COMPUTED_VALUE"""),"")</f>
        <v/>
      </c>
      <c r="C278" t="str">
        <f ca="1">IFERROR(__xludf.DUMMYFUNCTION("""COMPUTED_VALUE"""),"")</f>
        <v/>
      </c>
    </row>
    <row r="279" spans="1:3" ht="13" x14ac:dyDescent="0.15">
      <c r="A279" t="str">
        <f ca="1">IFERROR(__xludf.DUMMYFUNCTION("""COMPUTED_VALUE"""),"")</f>
        <v/>
      </c>
      <c r="B279" t="str">
        <f ca="1">IFERROR(__xludf.DUMMYFUNCTION("""COMPUTED_VALUE"""),"")</f>
        <v/>
      </c>
      <c r="C279" t="str">
        <f ca="1">IFERROR(__xludf.DUMMYFUNCTION("""COMPUTED_VALUE"""),"")</f>
        <v/>
      </c>
    </row>
    <row r="280" spans="1:3" ht="13" x14ac:dyDescent="0.15">
      <c r="A280" t="str">
        <f ca="1">IFERROR(__xludf.DUMMYFUNCTION("""COMPUTED_VALUE"""),"")</f>
        <v/>
      </c>
      <c r="B280" t="str">
        <f ca="1">IFERROR(__xludf.DUMMYFUNCTION("""COMPUTED_VALUE"""),"")</f>
        <v/>
      </c>
      <c r="C280" t="str">
        <f ca="1">IFERROR(__xludf.DUMMYFUNCTION("""COMPUTED_VALUE"""),"")</f>
        <v/>
      </c>
    </row>
    <row r="281" spans="1:3" ht="13" x14ac:dyDescent="0.15">
      <c r="A281" t="str">
        <f ca="1">IFERROR(__xludf.DUMMYFUNCTION("""COMPUTED_VALUE"""),"")</f>
        <v/>
      </c>
      <c r="B281" t="str">
        <f ca="1">IFERROR(__xludf.DUMMYFUNCTION("""COMPUTED_VALUE"""),"")</f>
        <v/>
      </c>
      <c r="C281" t="str">
        <f ca="1">IFERROR(__xludf.DUMMYFUNCTION("""COMPUTED_VALUE"""),"")</f>
        <v/>
      </c>
    </row>
    <row r="282" spans="1:3" ht="13" x14ac:dyDescent="0.15">
      <c r="A282" t="str">
        <f ca="1">IFERROR(__xludf.DUMMYFUNCTION("""COMPUTED_VALUE"""),"")</f>
        <v/>
      </c>
      <c r="B282" t="str">
        <f ca="1">IFERROR(__xludf.DUMMYFUNCTION("""COMPUTED_VALUE"""),"")</f>
        <v/>
      </c>
      <c r="C282" t="str">
        <f ca="1">IFERROR(__xludf.DUMMYFUNCTION("""COMPUTED_VALUE"""),"")</f>
        <v/>
      </c>
    </row>
    <row r="283" spans="1:3" ht="13" x14ac:dyDescent="0.15">
      <c r="A283" t="str">
        <f ca="1">IFERROR(__xludf.DUMMYFUNCTION("""COMPUTED_VALUE"""),"")</f>
        <v/>
      </c>
      <c r="B283" t="str">
        <f ca="1">IFERROR(__xludf.DUMMYFUNCTION("""COMPUTED_VALUE"""),"")</f>
        <v/>
      </c>
      <c r="C283" t="str">
        <f ca="1">IFERROR(__xludf.DUMMYFUNCTION("""COMPUTED_VALUE"""),"")</f>
        <v/>
      </c>
    </row>
    <row r="284" spans="1:3" ht="13" x14ac:dyDescent="0.15">
      <c r="A284" t="str">
        <f ca="1">IFERROR(__xludf.DUMMYFUNCTION("""COMPUTED_VALUE"""),"")</f>
        <v/>
      </c>
      <c r="B284" t="str">
        <f ca="1">IFERROR(__xludf.DUMMYFUNCTION("""COMPUTED_VALUE"""),"")</f>
        <v/>
      </c>
      <c r="C284" t="str">
        <f ca="1">IFERROR(__xludf.DUMMYFUNCTION("""COMPUTED_VALUE"""),"")</f>
        <v/>
      </c>
    </row>
    <row r="285" spans="1:3" ht="13" x14ac:dyDescent="0.15">
      <c r="A285" t="str">
        <f ca="1">IFERROR(__xludf.DUMMYFUNCTION("""COMPUTED_VALUE"""),"")</f>
        <v/>
      </c>
      <c r="B285" t="str">
        <f ca="1">IFERROR(__xludf.DUMMYFUNCTION("""COMPUTED_VALUE"""),"")</f>
        <v/>
      </c>
      <c r="C285" t="str">
        <f ca="1">IFERROR(__xludf.DUMMYFUNCTION("""COMPUTED_VALUE"""),"")</f>
        <v/>
      </c>
    </row>
    <row r="286" spans="1:3" ht="13" x14ac:dyDescent="0.15">
      <c r="A286" t="str">
        <f ca="1">IFERROR(__xludf.DUMMYFUNCTION("""COMPUTED_VALUE"""),"")</f>
        <v/>
      </c>
      <c r="B286" t="str">
        <f ca="1">IFERROR(__xludf.DUMMYFUNCTION("""COMPUTED_VALUE"""),"")</f>
        <v/>
      </c>
      <c r="C286" t="str">
        <f ca="1">IFERROR(__xludf.DUMMYFUNCTION("""COMPUTED_VALUE"""),"")</f>
        <v/>
      </c>
    </row>
    <row r="287" spans="1:3" ht="13" x14ac:dyDescent="0.15">
      <c r="A287" t="str">
        <f ca="1">IFERROR(__xludf.DUMMYFUNCTION("""COMPUTED_VALUE"""),"")</f>
        <v/>
      </c>
      <c r="B287" t="str">
        <f ca="1">IFERROR(__xludf.DUMMYFUNCTION("""COMPUTED_VALUE"""),"")</f>
        <v/>
      </c>
      <c r="C287" t="str">
        <f ca="1">IFERROR(__xludf.DUMMYFUNCTION("""COMPUTED_VALUE"""),"")</f>
        <v/>
      </c>
    </row>
    <row r="288" spans="1:3" ht="13" x14ac:dyDescent="0.15">
      <c r="A288" t="str">
        <f ca="1">IFERROR(__xludf.DUMMYFUNCTION("""COMPUTED_VALUE"""),"")</f>
        <v/>
      </c>
      <c r="B288" t="str">
        <f ca="1">IFERROR(__xludf.DUMMYFUNCTION("""COMPUTED_VALUE"""),"")</f>
        <v/>
      </c>
      <c r="C288" t="str">
        <f ca="1">IFERROR(__xludf.DUMMYFUNCTION("""COMPUTED_VALUE"""),"")</f>
        <v/>
      </c>
    </row>
    <row r="289" spans="1:3" ht="13" x14ac:dyDescent="0.15">
      <c r="A289" t="str">
        <f ca="1">IFERROR(__xludf.DUMMYFUNCTION("""COMPUTED_VALUE"""),"")</f>
        <v/>
      </c>
      <c r="B289" t="str">
        <f ca="1">IFERROR(__xludf.DUMMYFUNCTION("""COMPUTED_VALUE"""),"")</f>
        <v/>
      </c>
      <c r="C289" t="str">
        <f ca="1">IFERROR(__xludf.DUMMYFUNCTION("""COMPUTED_VALUE"""),"")</f>
        <v/>
      </c>
    </row>
    <row r="290" spans="1:3" ht="13" x14ac:dyDescent="0.15">
      <c r="A290" t="str">
        <f ca="1">IFERROR(__xludf.DUMMYFUNCTION("""COMPUTED_VALUE"""),"")</f>
        <v/>
      </c>
      <c r="B290" t="str">
        <f ca="1">IFERROR(__xludf.DUMMYFUNCTION("""COMPUTED_VALUE"""),"")</f>
        <v/>
      </c>
      <c r="C290" t="str">
        <f ca="1">IFERROR(__xludf.DUMMYFUNCTION("""COMPUTED_VALUE"""),"")</f>
        <v/>
      </c>
    </row>
    <row r="291" spans="1:3" ht="13" x14ac:dyDescent="0.15">
      <c r="A291" t="str">
        <f ca="1">IFERROR(__xludf.DUMMYFUNCTION("""COMPUTED_VALUE"""),"")</f>
        <v/>
      </c>
      <c r="B291" t="str">
        <f ca="1">IFERROR(__xludf.DUMMYFUNCTION("""COMPUTED_VALUE"""),"")</f>
        <v/>
      </c>
      <c r="C291" t="str">
        <f ca="1">IFERROR(__xludf.DUMMYFUNCTION("""COMPUTED_VALUE"""),"")</f>
        <v/>
      </c>
    </row>
    <row r="292" spans="1:3" ht="13" x14ac:dyDescent="0.15">
      <c r="A292" t="str">
        <f ca="1">IFERROR(__xludf.DUMMYFUNCTION("""COMPUTED_VALUE"""),"")</f>
        <v/>
      </c>
      <c r="B292" t="str">
        <f ca="1">IFERROR(__xludf.DUMMYFUNCTION("""COMPUTED_VALUE"""),"")</f>
        <v/>
      </c>
      <c r="C292" t="str">
        <f ca="1">IFERROR(__xludf.DUMMYFUNCTION("""COMPUTED_VALUE"""),"")</f>
        <v/>
      </c>
    </row>
    <row r="293" spans="1:3" ht="13" x14ac:dyDescent="0.15">
      <c r="A293" t="str">
        <f ca="1">IFERROR(__xludf.DUMMYFUNCTION("""COMPUTED_VALUE"""),"")</f>
        <v/>
      </c>
      <c r="B293" t="str">
        <f ca="1">IFERROR(__xludf.DUMMYFUNCTION("""COMPUTED_VALUE"""),"")</f>
        <v/>
      </c>
      <c r="C293" t="str">
        <f ca="1">IFERROR(__xludf.DUMMYFUNCTION("""COMPUTED_VALUE"""),"")</f>
        <v/>
      </c>
    </row>
    <row r="294" spans="1:3" ht="13" x14ac:dyDescent="0.15">
      <c r="A294" t="str">
        <f ca="1">IFERROR(__xludf.DUMMYFUNCTION("""COMPUTED_VALUE"""),"")</f>
        <v/>
      </c>
      <c r="B294" t="str">
        <f ca="1">IFERROR(__xludf.DUMMYFUNCTION("""COMPUTED_VALUE"""),"")</f>
        <v/>
      </c>
      <c r="C294" t="str">
        <f ca="1">IFERROR(__xludf.DUMMYFUNCTION("""COMPUTED_VALUE"""),"")</f>
        <v/>
      </c>
    </row>
    <row r="295" spans="1:3" ht="13" x14ac:dyDescent="0.15">
      <c r="A295" t="str">
        <f ca="1">IFERROR(__xludf.DUMMYFUNCTION("""COMPUTED_VALUE"""),"")</f>
        <v/>
      </c>
      <c r="B295" t="str">
        <f ca="1">IFERROR(__xludf.DUMMYFUNCTION("""COMPUTED_VALUE"""),"")</f>
        <v/>
      </c>
      <c r="C295" t="str">
        <f ca="1">IFERROR(__xludf.DUMMYFUNCTION("""COMPUTED_VALUE"""),"")</f>
        <v/>
      </c>
    </row>
    <row r="296" spans="1:3" ht="13" x14ac:dyDescent="0.15">
      <c r="A296" t="str">
        <f ca="1">IFERROR(__xludf.DUMMYFUNCTION("""COMPUTED_VALUE"""),"")</f>
        <v/>
      </c>
      <c r="B296" t="str">
        <f ca="1">IFERROR(__xludf.DUMMYFUNCTION("""COMPUTED_VALUE"""),"")</f>
        <v/>
      </c>
      <c r="C296" t="str">
        <f ca="1">IFERROR(__xludf.DUMMYFUNCTION("""COMPUTED_VALUE"""),"")</f>
        <v/>
      </c>
    </row>
    <row r="297" spans="1:3" ht="13" x14ac:dyDescent="0.15">
      <c r="A297" t="str">
        <f ca="1">IFERROR(__xludf.DUMMYFUNCTION("""COMPUTED_VALUE"""),"")</f>
        <v/>
      </c>
      <c r="B297" t="str">
        <f ca="1">IFERROR(__xludf.DUMMYFUNCTION("""COMPUTED_VALUE"""),"")</f>
        <v/>
      </c>
      <c r="C297" t="str">
        <f ca="1">IFERROR(__xludf.DUMMYFUNCTION("""COMPUTED_VALUE"""),"")</f>
        <v/>
      </c>
    </row>
    <row r="298" spans="1:3" ht="13" x14ac:dyDescent="0.15">
      <c r="A298" t="str">
        <f ca="1">IFERROR(__xludf.DUMMYFUNCTION("""COMPUTED_VALUE"""),"")</f>
        <v/>
      </c>
      <c r="B298" t="str">
        <f ca="1">IFERROR(__xludf.DUMMYFUNCTION("""COMPUTED_VALUE"""),"")</f>
        <v/>
      </c>
      <c r="C298" t="str">
        <f ca="1">IFERROR(__xludf.DUMMYFUNCTION("""COMPUTED_VALUE"""),"")</f>
        <v/>
      </c>
    </row>
    <row r="299" spans="1:3" ht="13" x14ac:dyDescent="0.15">
      <c r="A299" t="str">
        <f ca="1">IFERROR(__xludf.DUMMYFUNCTION("""COMPUTED_VALUE"""),"")</f>
        <v/>
      </c>
      <c r="B299" t="str">
        <f ca="1">IFERROR(__xludf.DUMMYFUNCTION("""COMPUTED_VALUE"""),"")</f>
        <v/>
      </c>
      <c r="C299" t="str">
        <f ca="1">IFERROR(__xludf.DUMMYFUNCTION("""COMPUTED_VALUE"""),"")</f>
        <v/>
      </c>
    </row>
    <row r="300" spans="1:3" ht="13" x14ac:dyDescent="0.15">
      <c r="A300" t="str">
        <f ca="1">IFERROR(__xludf.DUMMYFUNCTION("""COMPUTED_VALUE"""),"")</f>
        <v/>
      </c>
      <c r="B300" t="str">
        <f ca="1">IFERROR(__xludf.DUMMYFUNCTION("""COMPUTED_VALUE"""),"")</f>
        <v/>
      </c>
      <c r="C300" t="str">
        <f ca="1">IFERROR(__xludf.DUMMYFUNCTION("""COMPUTED_VALUE"""),"")</f>
        <v/>
      </c>
    </row>
    <row r="301" spans="1:3" ht="13" x14ac:dyDescent="0.15">
      <c r="A301" t="str">
        <f ca="1">IFERROR(__xludf.DUMMYFUNCTION("""COMPUTED_VALUE"""),"")</f>
        <v/>
      </c>
      <c r="B301" t="str">
        <f ca="1">IFERROR(__xludf.DUMMYFUNCTION("""COMPUTED_VALUE"""),"")</f>
        <v/>
      </c>
      <c r="C301" t="str">
        <f ca="1">IFERROR(__xludf.DUMMYFUNCTION("""COMPUTED_VALUE"""),"")</f>
        <v/>
      </c>
    </row>
    <row r="302" spans="1:3" ht="13" x14ac:dyDescent="0.15">
      <c r="A302" t="str">
        <f ca="1">IFERROR(__xludf.DUMMYFUNCTION("""COMPUTED_VALUE"""),"")</f>
        <v/>
      </c>
      <c r="B302" t="str">
        <f ca="1">IFERROR(__xludf.DUMMYFUNCTION("""COMPUTED_VALUE"""),"")</f>
        <v/>
      </c>
      <c r="C302" t="str">
        <f ca="1">IFERROR(__xludf.DUMMYFUNCTION("""COMPUTED_VALUE"""),"")</f>
        <v/>
      </c>
    </row>
    <row r="303" spans="1:3" ht="13" x14ac:dyDescent="0.15">
      <c r="A303" t="str">
        <f ca="1">IFERROR(__xludf.DUMMYFUNCTION("""COMPUTED_VALUE"""),"")</f>
        <v/>
      </c>
      <c r="B303" t="str">
        <f ca="1">IFERROR(__xludf.DUMMYFUNCTION("""COMPUTED_VALUE"""),"")</f>
        <v/>
      </c>
      <c r="C303" t="str">
        <f ca="1">IFERROR(__xludf.DUMMYFUNCTION("""COMPUTED_VALUE"""),"")</f>
        <v/>
      </c>
    </row>
    <row r="304" spans="1:3" ht="13" x14ac:dyDescent="0.15">
      <c r="A304" t="str">
        <f ca="1">IFERROR(__xludf.DUMMYFUNCTION("""COMPUTED_VALUE"""),"")</f>
        <v/>
      </c>
      <c r="B304" t="str">
        <f ca="1">IFERROR(__xludf.DUMMYFUNCTION("""COMPUTED_VALUE"""),"")</f>
        <v/>
      </c>
      <c r="C304" t="str">
        <f ca="1">IFERROR(__xludf.DUMMYFUNCTION("""COMPUTED_VALUE"""),"")</f>
        <v/>
      </c>
    </row>
    <row r="305" spans="1:3" ht="13" x14ac:dyDescent="0.15">
      <c r="A305" t="str">
        <f ca="1">IFERROR(__xludf.DUMMYFUNCTION("""COMPUTED_VALUE"""),"")</f>
        <v/>
      </c>
      <c r="B305" t="str">
        <f ca="1">IFERROR(__xludf.DUMMYFUNCTION("""COMPUTED_VALUE"""),"")</f>
        <v/>
      </c>
      <c r="C305" t="str">
        <f ca="1">IFERROR(__xludf.DUMMYFUNCTION("""COMPUTED_VALUE"""),"")</f>
        <v/>
      </c>
    </row>
    <row r="306" spans="1:3" ht="13" x14ac:dyDescent="0.15">
      <c r="A306" t="str">
        <f ca="1">IFERROR(__xludf.DUMMYFUNCTION("""COMPUTED_VALUE"""),"")</f>
        <v/>
      </c>
      <c r="B306" t="str">
        <f ca="1">IFERROR(__xludf.DUMMYFUNCTION("""COMPUTED_VALUE"""),"")</f>
        <v/>
      </c>
      <c r="C306" t="str">
        <f ca="1">IFERROR(__xludf.DUMMYFUNCTION("""COMPUTED_VALUE"""),"")</f>
        <v/>
      </c>
    </row>
    <row r="307" spans="1:3" ht="13" x14ac:dyDescent="0.15">
      <c r="A307" t="str">
        <f ca="1">IFERROR(__xludf.DUMMYFUNCTION("""COMPUTED_VALUE"""),"")</f>
        <v/>
      </c>
      <c r="B307" t="str">
        <f ca="1">IFERROR(__xludf.DUMMYFUNCTION("""COMPUTED_VALUE"""),"")</f>
        <v/>
      </c>
      <c r="C307" t="str">
        <f ca="1">IFERROR(__xludf.DUMMYFUNCTION("""COMPUTED_VALUE"""),"")</f>
        <v/>
      </c>
    </row>
    <row r="308" spans="1:3" ht="13" x14ac:dyDescent="0.15">
      <c r="A308" t="str">
        <f ca="1">IFERROR(__xludf.DUMMYFUNCTION("""COMPUTED_VALUE"""),"")</f>
        <v/>
      </c>
      <c r="B308" t="str">
        <f ca="1">IFERROR(__xludf.DUMMYFUNCTION("""COMPUTED_VALUE"""),"")</f>
        <v/>
      </c>
      <c r="C308" t="str">
        <f ca="1">IFERROR(__xludf.DUMMYFUNCTION("""COMPUTED_VALUE"""),"")</f>
        <v/>
      </c>
    </row>
    <row r="309" spans="1:3" ht="13" x14ac:dyDescent="0.15">
      <c r="A309" t="str">
        <f ca="1">IFERROR(__xludf.DUMMYFUNCTION("""COMPUTED_VALUE"""),"")</f>
        <v/>
      </c>
      <c r="B309" t="str">
        <f ca="1">IFERROR(__xludf.DUMMYFUNCTION("""COMPUTED_VALUE"""),"")</f>
        <v/>
      </c>
      <c r="C309" t="str">
        <f ca="1">IFERROR(__xludf.DUMMYFUNCTION("""COMPUTED_VALUE"""),"")</f>
        <v/>
      </c>
    </row>
    <row r="310" spans="1:3" ht="13" x14ac:dyDescent="0.15">
      <c r="A310" t="str">
        <f ca="1">IFERROR(__xludf.DUMMYFUNCTION("""COMPUTED_VALUE"""),"")</f>
        <v/>
      </c>
      <c r="B310" t="str">
        <f ca="1">IFERROR(__xludf.DUMMYFUNCTION("""COMPUTED_VALUE"""),"")</f>
        <v/>
      </c>
      <c r="C310" t="str">
        <f ca="1">IFERROR(__xludf.DUMMYFUNCTION("""COMPUTED_VALUE"""),"")</f>
        <v/>
      </c>
    </row>
    <row r="311" spans="1:3" ht="13" x14ac:dyDescent="0.15">
      <c r="A311" t="str">
        <f ca="1">IFERROR(__xludf.DUMMYFUNCTION("""COMPUTED_VALUE"""),"")</f>
        <v/>
      </c>
      <c r="B311" t="str">
        <f ca="1">IFERROR(__xludf.DUMMYFUNCTION("""COMPUTED_VALUE"""),"")</f>
        <v/>
      </c>
      <c r="C311" t="str">
        <f ca="1">IFERROR(__xludf.DUMMYFUNCTION("""COMPUTED_VALUE"""),"")</f>
        <v/>
      </c>
    </row>
    <row r="312" spans="1:3" ht="13" x14ac:dyDescent="0.15">
      <c r="A312" t="str">
        <f ca="1">IFERROR(__xludf.DUMMYFUNCTION("""COMPUTED_VALUE"""),"")</f>
        <v/>
      </c>
      <c r="B312" t="str">
        <f ca="1">IFERROR(__xludf.DUMMYFUNCTION("""COMPUTED_VALUE"""),"")</f>
        <v/>
      </c>
      <c r="C312" t="str">
        <f ca="1">IFERROR(__xludf.DUMMYFUNCTION("""COMPUTED_VALUE"""),"")</f>
        <v/>
      </c>
    </row>
    <row r="313" spans="1:3" ht="13" x14ac:dyDescent="0.15">
      <c r="A313" t="str">
        <f ca="1">IFERROR(__xludf.DUMMYFUNCTION("""COMPUTED_VALUE"""),"")</f>
        <v/>
      </c>
      <c r="B313" t="str">
        <f ca="1">IFERROR(__xludf.DUMMYFUNCTION("""COMPUTED_VALUE"""),"")</f>
        <v/>
      </c>
      <c r="C313" t="str">
        <f ca="1">IFERROR(__xludf.DUMMYFUNCTION("""COMPUTED_VALUE"""),"")</f>
        <v/>
      </c>
    </row>
    <row r="314" spans="1:3" ht="13" x14ac:dyDescent="0.15">
      <c r="A314" t="str">
        <f ca="1">IFERROR(__xludf.DUMMYFUNCTION("""COMPUTED_VALUE"""),"")</f>
        <v/>
      </c>
      <c r="B314" t="str">
        <f ca="1">IFERROR(__xludf.DUMMYFUNCTION("""COMPUTED_VALUE"""),"")</f>
        <v/>
      </c>
      <c r="C314" t="str">
        <f ca="1">IFERROR(__xludf.DUMMYFUNCTION("""COMPUTED_VALUE"""),"")</f>
        <v/>
      </c>
    </row>
    <row r="315" spans="1:3" ht="13" x14ac:dyDescent="0.15">
      <c r="A315" t="str">
        <f ca="1">IFERROR(__xludf.DUMMYFUNCTION("""COMPUTED_VALUE"""),"")</f>
        <v/>
      </c>
      <c r="B315" t="str">
        <f ca="1">IFERROR(__xludf.DUMMYFUNCTION("""COMPUTED_VALUE"""),"")</f>
        <v/>
      </c>
      <c r="C315" t="str">
        <f ca="1">IFERROR(__xludf.DUMMYFUNCTION("""COMPUTED_VALUE"""),"")</f>
        <v/>
      </c>
    </row>
    <row r="316" spans="1:3" ht="13" x14ac:dyDescent="0.15">
      <c r="A316" t="str">
        <f ca="1">IFERROR(__xludf.DUMMYFUNCTION("""COMPUTED_VALUE"""),"")</f>
        <v/>
      </c>
      <c r="B316" t="str">
        <f ca="1">IFERROR(__xludf.DUMMYFUNCTION("""COMPUTED_VALUE"""),"")</f>
        <v/>
      </c>
      <c r="C316" t="str">
        <f ca="1">IFERROR(__xludf.DUMMYFUNCTION("""COMPUTED_VALUE"""),"")</f>
        <v/>
      </c>
    </row>
    <row r="317" spans="1:3" ht="13" x14ac:dyDescent="0.15">
      <c r="A317" t="str">
        <f ca="1">IFERROR(__xludf.DUMMYFUNCTION("""COMPUTED_VALUE"""),"")</f>
        <v/>
      </c>
      <c r="B317" t="str">
        <f ca="1">IFERROR(__xludf.DUMMYFUNCTION("""COMPUTED_VALUE"""),"")</f>
        <v/>
      </c>
      <c r="C317" t="str">
        <f ca="1">IFERROR(__xludf.DUMMYFUNCTION("""COMPUTED_VALUE"""),"")</f>
        <v/>
      </c>
    </row>
    <row r="318" spans="1:3" ht="13" x14ac:dyDescent="0.15">
      <c r="A318" t="str">
        <f ca="1">IFERROR(__xludf.DUMMYFUNCTION("""COMPUTED_VALUE"""),"")</f>
        <v/>
      </c>
      <c r="B318" t="str">
        <f ca="1">IFERROR(__xludf.DUMMYFUNCTION("""COMPUTED_VALUE"""),"")</f>
        <v/>
      </c>
      <c r="C318" t="str">
        <f ca="1">IFERROR(__xludf.DUMMYFUNCTION("""COMPUTED_VALUE"""),"")</f>
        <v/>
      </c>
    </row>
    <row r="319" spans="1:3" ht="13" x14ac:dyDescent="0.15">
      <c r="A319" t="str">
        <f ca="1">IFERROR(__xludf.DUMMYFUNCTION("""COMPUTED_VALUE"""),"")</f>
        <v/>
      </c>
      <c r="B319" t="str">
        <f ca="1">IFERROR(__xludf.DUMMYFUNCTION("""COMPUTED_VALUE"""),"")</f>
        <v/>
      </c>
      <c r="C319" t="str">
        <f ca="1">IFERROR(__xludf.DUMMYFUNCTION("""COMPUTED_VALUE"""),"")</f>
        <v/>
      </c>
    </row>
    <row r="320" spans="1:3" ht="13" x14ac:dyDescent="0.15">
      <c r="A320" t="str">
        <f ca="1">IFERROR(__xludf.DUMMYFUNCTION("""COMPUTED_VALUE"""),"")</f>
        <v/>
      </c>
      <c r="B320" t="str">
        <f ca="1">IFERROR(__xludf.DUMMYFUNCTION("""COMPUTED_VALUE"""),"")</f>
        <v/>
      </c>
      <c r="C320" t="str">
        <f ca="1">IFERROR(__xludf.DUMMYFUNCTION("""COMPUTED_VALUE"""),"")</f>
        <v/>
      </c>
    </row>
    <row r="321" spans="1:3" ht="13" x14ac:dyDescent="0.15">
      <c r="A321" t="str">
        <f ca="1">IFERROR(__xludf.DUMMYFUNCTION("""COMPUTED_VALUE"""),"")</f>
        <v/>
      </c>
      <c r="B321" t="str">
        <f ca="1">IFERROR(__xludf.DUMMYFUNCTION("""COMPUTED_VALUE"""),"")</f>
        <v/>
      </c>
      <c r="C321" t="str">
        <f ca="1">IFERROR(__xludf.DUMMYFUNCTION("""COMPUTED_VALUE"""),"")</f>
        <v/>
      </c>
    </row>
    <row r="322" spans="1:3" ht="13" x14ac:dyDescent="0.15">
      <c r="A322" t="str">
        <f ca="1">IFERROR(__xludf.DUMMYFUNCTION("""COMPUTED_VALUE"""),"")</f>
        <v/>
      </c>
      <c r="B322" t="str">
        <f ca="1">IFERROR(__xludf.DUMMYFUNCTION("""COMPUTED_VALUE"""),"")</f>
        <v/>
      </c>
      <c r="C322" t="str">
        <f ca="1">IFERROR(__xludf.DUMMYFUNCTION("""COMPUTED_VALUE"""),"")</f>
        <v/>
      </c>
    </row>
    <row r="323" spans="1:3" ht="13" x14ac:dyDescent="0.15">
      <c r="A323" t="str">
        <f ca="1">IFERROR(__xludf.DUMMYFUNCTION("""COMPUTED_VALUE"""),"")</f>
        <v/>
      </c>
      <c r="B323" t="str">
        <f ca="1">IFERROR(__xludf.DUMMYFUNCTION("""COMPUTED_VALUE"""),"")</f>
        <v/>
      </c>
      <c r="C323" t="str">
        <f ca="1">IFERROR(__xludf.DUMMYFUNCTION("""COMPUTED_VALUE"""),"")</f>
        <v/>
      </c>
    </row>
    <row r="324" spans="1:3" ht="13" x14ac:dyDescent="0.15">
      <c r="A324" t="str">
        <f ca="1">IFERROR(__xludf.DUMMYFUNCTION("""COMPUTED_VALUE"""),"")</f>
        <v/>
      </c>
      <c r="B324" t="str">
        <f ca="1">IFERROR(__xludf.DUMMYFUNCTION("""COMPUTED_VALUE"""),"")</f>
        <v/>
      </c>
      <c r="C324" t="str">
        <f ca="1">IFERROR(__xludf.DUMMYFUNCTION("""COMPUTED_VALUE"""),"")</f>
        <v/>
      </c>
    </row>
    <row r="325" spans="1:3" ht="13" x14ac:dyDescent="0.15">
      <c r="A325" t="str">
        <f ca="1">IFERROR(__xludf.DUMMYFUNCTION("""COMPUTED_VALUE"""),"")</f>
        <v/>
      </c>
      <c r="B325" t="str">
        <f ca="1">IFERROR(__xludf.DUMMYFUNCTION("""COMPUTED_VALUE"""),"")</f>
        <v/>
      </c>
      <c r="C325" t="str">
        <f ca="1">IFERROR(__xludf.DUMMYFUNCTION("""COMPUTED_VALUE"""),"")</f>
        <v/>
      </c>
    </row>
    <row r="326" spans="1:3" ht="13" x14ac:dyDescent="0.15">
      <c r="A326" t="str">
        <f ca="1">IFERROR(__xludf.DUMMYFUNCTION("""COMPUTED_VALUE"""),"")</f>
        <v/>
      </c>
      <c r="B326" t="str">
        <f ca="1">IFERROR(__xludf.DUMMYFUNCTION("""COMPUTED_VALUE"""),"")</f>
        <v/>
      </c>
      <c r="C326" t="str">
        <f ca="1">IFERROR(__xludf.DUMMYFUNCTION("""COMPUTED_VALUE"""),"")</f>
        <v/>
      </c>
    </row>
    <row r="327" spans="1:3" ht="13" x14ac:dyDescent="0.15">
      <c r="A327" t="str">
        <f ca="1">IFERROR(__xludf.DUMMYFUNCTION("""COMPUTED_VALUE"""),"")</f>
        <v/>
      </c>
      <c r="B327" t="str">
        <f ca="1">IFERROR(__xludf.DUMMYFUNCTION("""COMPUTED_VALUE"""),"")</f>
        <v/>
      </c>
      <c r="C327" t="str">
        <f ca="1">IFERROR(__xludf.DUMMYFUNCTION("""COMPUTED_VALUE"""),"")</f>
        <v/>
      </c>
    </row>
    <row r="328" spans="1:3" ht="13" x14ac:dyDescent="0.15">
      <c r="A328" t="str">
        <f ca="1">IFERROR(__xludf.DUMMYFUNCTION("""COMPUTED_VALUE"""),"")</f>
        <v/>
      </c>
      <c r="B328" t="str">
        <f ca="1">IFERROR(__xludf.DUMMYFUNCTION("""COMPUTED_VALUE"""),"")</f>
        <v/>
      </c>
      <c r="C328" t="str">
        <f ca="1">IFERROR(__xludf.DUMMYFUNCTION("""COMPUTED_VALUE"""),"")</f>
        <v/>
      </c>
    </row>
    <row r="329" spans="1:3" ht="13" x14ac:dyDescent="0.15">
      <c r="A329" t="str">
        <f ca="1">IFERROR(__xludf.DUMMYFUNCTION("""COMPUTED_VALUE"""),"")</f>
        <v/>
      </c>
      <c r="B329" t="str">
        <f ca="1">IFERROR(__xludf.DUMMYFUNCTION("""COMPUTED_VALUE"""),"")</f>
        <v/>
      </c>
      <c r="C329" t="str">
        <f ca="1">IFERROR(__xludf.DUMMYFUNCTION("""COMPUTED_VALUE"""),"")</f>
        <v/>
      </c>
    </row>
    <row r="330" spans="1:3" ht="13" x14ac:dyDescent="0.15">
      <c r="A330" t="str">
        <f ca="1">IFERROR(__xludf.DUMMYFUNCTION("""COMPUTED_VALUE"""),"")</f>
        <v/>
      </c>
      <c r="B330" t="str">
        <f ca="1">IFERROR(__xludf.DUMMYFUNCTION("""COMPUTED_VALUE"""),"")</f>
        <v/>
      </c>
      <c r="C330" t="str">
        <f ca="1">IFERROR(__xludf.DUMMYFUNCTION("""COMPUTED_VALUE"""),"")</f>
        <v/>
      </c>
    </row>
    <row r="331" spans="1:3" ht="13" x14ac:dyDescent="0.15">
      <c r="A331" t="str">
        <f ca="1">IFERROR(__xludf.DUMMYFUNCTION("""COMPUTED_VALUE"""),"")</f>
        <v/>
      </c>
      <c r="B331" t="str">
        <f ca="1">IFERROR(__xludf.DUMMYFUNCTION("""COMPUTED_VALUE"""),"")</f>
        <v/>
      </c>
      <c r="C331" t="str">
        <f ca="1">IFERROR(__xludf.DUMMYFUNCTION("""COMPUTED_VALUE"""),"")</f>
        <v/>
      </c>
    </row>
    <row r="332" spans="1:3" ht="13" x14ac:dyDescent="0.15">
      <c r="A332" t="str">
        <f ca="1">IFERROR(__xludf.DUMMYFUNCTION("""COMPUTED_VALUE"""),"")</f>
        <v/>
      </c>
      <c r="B332" t="str">
        <f ca="1">IFERROR(__xludf.DUMMYFUNCTION("""COMPUTED_VALUE"""),"")</f>
        <v/>
      </c>
      <c r="C332" t="str">
        <f ca="1">IFERROR(__xludf.DUMMYFUNCTION("""COMPUTED_VALUE"""),"")</f>
        <v/>
      </c>
    </row>
    <row r="333" spans="1:3" ht="13" x14ac:dyDescent="0.15">
      <c r="A333" t="str">
        <f ca="1">IFERROR(__xludf.DUMMYFUNCTION("""COMPUTED_VALUE"""),"")</f>
        <v/>
      </c>
      <c r="B333" t="str">
        <f ca="1">IFERROR(__xludf.DUMMYFUNCTION("""COMPUTED_VALUE"""),"")</f>
        <v/>
      </c>
      <c r="C333" t="str">
        <f ca="1">IFERROR(__xludf.DUMMYFUNCTION("""COMPUTED_VALUE"""),"")</f>
        <v/>
      </c>
    </row>
    <row r="334" spans="1:3" ht="13" x14ac:dyDescent="0.15">
      <c r="A334" t="str">
        <f ca="1">IFERROR(__xludf.DUMMYFUNCTION("""COMPUTED_VALUE"""),"")</f>
        <v/>
      </c>
      <c r="B334" t="str">
        <f ca="1">IFERROR(__xludf.DUMMYFUNCTION("""COMPUTED_VALUE"""),"")</f>
        <v/>
      </c>
      <c r="C334" t="str">
        <f ca="1">IFERROR(__xludf.DUMMYFUNCTION("""COMPUTED_VALUE"""),"")</f>
        <v/>
      </c>
    </row>
    <row r="335" spans="1:3" ht="13" x14ac:dyDescent="0.15">
      <c r="A335" t="str">
        <f ca="1">IFERROR(__xludf.DUMMYFUNCTION("""COMPUTED_VALUE"""),"")</f>
        <v/>
      </c>
      <c r="B335" t="str">
        <f ca="1">IFERROR(__xludf.DUMMYFUNCTION("""COMPUTED_VALUE"""),"")</f>
        <v/>
      </c>
      <c r="C335" t="str">
        <f ca="1">IFERROR(__xludf.DUMMYFUNCTION("""COMPUTED_VALUE"""),"")</f>
        <v/>
      </c>
    </row>
    <row r="336" spans="1:3" ht="13" x14ac:dyDescent="0.15">
      <c r="A336" t="str">
        <f ca="1">IFERROR(__xludf.DUMMYFUNCTION("""COMPUTED_VALUE"""),"")</f>
        <v/>
      </c>
      <c r="B336" t="str">
        <f ca="1">IFERROR(__xludf.DUMMYFUNCTION("""COMPUTED_VALUE"""),"")</f>
        <v/>
      </c>
      <c r="C336" t="str">
        <f ca="1">IFERROR(__xludf.DUMMYFUNCTION("""COMPUTED_VALUE"""),"")</f>
        <v/>
      </c>
    </row>
    <row r="337" spans="1:3" ht="13" x14ac:dyDescent="0.15">
      <c r="A337" t="str">
        <f ca="1">IFERROR(__xludf.DUMMYFUNCTION("""COMPUTED_VALUE"""),"")</f>
        <v/>
      </c>
      <c r="B337" t="str">
        <f ca="1">IFERROR(__xludf.DUMMYFUNCTION("""COMPUTED_VALUE"""),"")</f>
        <v/>
      </c>
      <c r="C337" t="str">
        <f ca="1">IFERROR(__xludf.DUMMYFUNCTION("""COMPUTED_VALUE"""),"")</f>
        <v/>
      </c>
    </row>
    <row r="338" spans="1:3" ht="13" x14ac:dyDescent="0.15">
      <c r="A338" t="str">
        <f ca="1">IFERROR(__xludf.DUMMYFUNCTION("""COMPUTED_VALUE"""),"")</f>
        <v/>
      </c>
      <c r="B338" t="str">
        <f ca="1">IFERROR(__xludf.DUMMYFUNCTION("""COMPUTED_VALUE"""),"")</f>
        <v/>
      </c>
      <c r="C338" t="str">
        <f ca="1">IFERROR(__xludf.DUMMYFUNCTION("""COMPUTED_VALUE"""),"")</f>
        <v/>
      </c>
    </row>
    <row r="339" spans="1:3" ht="13" x14ac:dyDescent="0.15">
      <c r="A339" t="str">
        <f ca="1">IFERROR(__xludf.DUMMYFUNCTION("""COMPUTED_VALUE"""),"")</f>
        <v/>
      </c>
      <c r="B339" t="str">
        <f ca="1">IFERROR(__xludf.DUMMYFUNCTION("""COMPUTED_VALUE"""),"")</f>
        <v/>
      </c>
      <c r="C339" t="str">
        <f ca="1">IFERROR(__xludf.DUMMYFUNCTION("""COMPUTED_VALUE"""),"")</f>
        <v/>
      </c>
    </row>
    <row r="340" spans="1:3" ht="13" x14ac:dyDescent="0.15">
      <c r="A340" t="str">
        <f ca="1">IFERROR(__xludf.DUMMYFUNCTION("""COMPUTED_VALUE"""),"")</f>
        <v/>
      </c>
      <c r="B340" t="str">
        <f ca="1">IFERROR(__xludf.DUMMYFUNCTION("""COMPUTED_VALUE"""),"")</f>
        <v/>
      </c>
      <c r="C340" t="str">
        <f ca="1">IFERROR(__xludf.DUMMYFUNCTION("""COMPUTED_VALUE"""),"")</f>
        <v/>
      </c>
    </row>
    <row r="341" spans="1:3" ht="13" x14ac:dyDescent="0.15">
      <c r="A341" t="str">
        <f ca="1">IFERROR(__xludf.DUMMYFUNCTION("""COMPUTED_VALUE"""),"")</f>
        <v/>
      </c>
      <c r="B341" t="str">
        <f ca="1">IFERROR(__xludf.DUMMYFUNCTION("""COMPUTED_VALUE"""),"")</f>
        <v/>
      </c>
      <c r="C341" t="str">
        <f ca="1">IFERROR(__xludf.DUMMYFUNCTION("""COMPUTED_VALUE"""),"")</f>
        <v/>
      </c>
    </row>
    <row r="342" spans="1:3" ht="13" x14ac:dyDescent="0.15">
      <c r="A342" t="str">
        <f ca="1">IFERROR(__xludf.DUMMYFUNCTION("""COMPUTED_VALUE"""),"")</f>
        <v/>
      </c>
      <c r="B342" t="str">
        <f ca="1">IFERROR(__xludf.DUMMYFUNCTION("""COMPUTED_VALUE"""),"")</f>
        <v/>
      </c>
      <c r="C342" t="str">
        <f ca="1">IFERROR(__xludf.DUMMYFUNCTION("""COMPUTED_VALUE"""),"")</f>
        <v/>
      </c>
    </row>
    <row r="343" spans="1:3" ht="13" x14ac:dyDescent="0.15">
      <c r="A343" t="str">
        <f ca="1">IFERROR(__xludf.DUMMYFUNCTION("""COMPUTED_VALUE"""),"")</f>
        <v/>
      </c>
      <c r="B343" t="str">
        <f ca="1">IFERROR(__xludf.DUMMYFUNCTION("""COMPUTED_VALUE"""),"")</f>
        <v/>
      </c>
      <c r="C343" t="str">
        <f ca="1">IFERROR(__xludf.DUMMYFUNCTION("""COMPUTED_VALUE"""),"")</f>
        <v/>
      </c>
    </row>
    <row r="344" spans="1:3" ht="13" x14ac:dyDescent="0.15">
      <c r="A344" t="str">
        <f ca="1">IFERROR(__xludf.DUMMYFUNCTION("""COMPUTED_VALUE"""),"")</f>
        <v/>
      </c>
      <c r="B344" t="str">
        <f ca="1">IFERROR(__xludf.DUMMYFUNCTION("""COMPUTED_VALUE"""),"")</f>
        <v/>
      </c>
      <c r="C344" t="str">
        <f ca="1">IFERROR(__xludf.DUMMYFUNCTION("""COMPUTED_VALUE"""),"")</f>
        <v/>
      </c>
    </row>
    <row r="345" spans="1:3" ht="13" x14ac:dyDescent="0.15">
      <c r="A345" t="str">
        <f ca="1">IFERROR(__xludf.DUMMYFUNCTION("""COMPUTED_VALUE"""),"")</f>
        <v/>
      </c>
      <c r="B345" t="str">
        <f ca="1">IFERROR(__xludf.DUMMYFUNCTION("""COMPUTED_VALUE"""),"")</f>
        <v/>
      </c>
      <c r="C345" t="str">
        <f ca="1">IFERROR(__xludf.DUMMYFUNCTION("""COMPUTED_VALUE"""),"")</f>
        <v/>
      </c>
    </row>
    <row r="346" spans="1:3" ht="13" x14ac:dyDescent="0.15">
      <c r="A346" t="str">
        <f ca="1">IFERROR(__xludf.DUMMYFUNCTION("""COMPUTED_VALUE"""),"")</f>
        <v/>
      </c>
      <c r="B346" t="str">
        <f ca="1">IFERROR(__xludf.DUMMYFUNCTION("""COMPUTED_VALUE"""),"")</f>
        <v/>
      </c>
      <c r="C346" t="str">
        <f ca="1">IFERROR(__xludf.DUMMYFUNCTION("""COMPUTED_VALUE"""),"")</f>
        <v/>
      </c>
    </row>
    <row r="347" spans="1:3" ht="13" x14ac:dyDescent="0.15">
      <c r="A347" t="str">
        <f ca="1">IFERROR(__xludf.DUMMYFUNCTION("""COMPUTED_VALUE"""),"")</f>
        <v/>
      </c>
      <c r="B347" t="str">
        <f ca="1">IFERROR(__xludf.DUMMYFUNCTION("""COMPUTED_VALUE"""),"")</f>
        <v/>
      </c>
      <c r="C347" t="str">
        <f ca="1">IFERROR(__xludf.DUMMYFUNCTION("""COMPUTED_VALUE"""),"")</f>
        <v/>
      </c>
    </row>
    <row r="348" spans="1:3" ht="13" x14ac:dyDescent="0.15">
      <c r="A348" t="str">
        <f ca="1">IFERROR(__xludf.DUMMYFUNCTION("""COMPUTED_VALUE"""),"")</f>
        <v/>
      </c>
      <c r="B348" t="str">
        <f ca="1">IFERROR(__xludf.DUMMYFUNCTION("""COMPUTED_VALUE"""),"")</f>
        <v/>
      </c>
      <c r="C348" t="str">
        <f ca="1">IFERROR(__xludf.DUMMYFUNCTION("""COMPUTED_VALUE"""),"")</f>
        <v/>
      </c>
    </row>
    <row r="349" spans="1:3" ht="13" x14ac:dyDescent="0.15">
      <c r="A349" t="str">
        <f ca="1">IFERROR(__xludf.DUMMYFUNCTION("""COMPUTED_VALUE"""),"")</f>
        <v/>
      </c>
      <c r="B349" t="str">
        <f ca="1">IFERROR(__xludf.DUMMYFUNCTION("""COMPUTED_VALUE"""),"")</f>
        <v/>
      </c>
      <c r="C349" t="str">
        <f ca="1">IFERROR(__xludf.DUMMYFUNCTION("""COMPUTED_VALUE"""),"")</f>
        <v/>
      </c>
    </row>
    <row r="350" spans="1:3" ht="13" x14ac:dyDescent="0.15">
      <c r="A350" t="str">
        <f ca="1">IFERROR(__xludf.DUMMYFUNCTION("""COMPUTED_VALUE"""),"")</f>
        <v/>
      </c>
      <c r="B350" t="str">
        <f ca="1">IFERROR(__xludf.DUMMYFUNCTION("""COMPUTED_VALUE"""),"")</f>
        <v/>
      </c>
      <c r="C350" t="str">
        <f ca="1">IFERROR(__xludf.DUMMYFUNCTION("""COMPUTED_VALUE"""),"")</f>
        <v/>
      </c>
    </row>
    <row r="351" spans="1:3" ht="13" x14ac:dyDescent="0.15">
      <c r="A351" t="str">
        <f ca="1">IFERROR(__xludf.DUMMYFUNCTION("""COMPUTED_VALUE"""),"")</f>
        <v/>
      </c>
      <c r="B351" t="str">
        <f ca="1">IFERROR(__xludf.DUMMYFUNCTION("""COMPUTED_VALUE"""),"")</f>
        <v/>
      </c>
      <c r="C351" t="str">
        <f ca="1">IFERROR(__xludf.DUMMYFUNCTION("""COMPUTED_VALUE"""),"")</f>
        <v/>
      </c>
    </row>
    <row r="352" spans="1:3" ht="13" x14ac:dyDescent="0.15">
      <c r="A352" t="str">
        <f ca="1">IFERROR(__xludf.DUMMYFUNCTION("""COMPUTED_VALUE"""),"")</f>
        <v/>
      </c>
      <c r="B352" t="str">
        <f ca="1">IFERROR(__xludf.DUMMYFUNCTION("""COMPUTED_VALUE"""),"")</f>
        <v/>
      </c>
      <c r="C352" t="str">
        <f ca="1">IFERROR(__xludf.DUMMYFUNCTION("""COMPUTED_VALUE"""),"")</f>
        <v/>
      </c>
    </row>
    <row r="353" spans="1:3" ht="13" x14ac:dyDescent="0.15">
      <c r="A353" t="str">
        <f ca="1">IFERROR(__xludf.DUMMYFUNCTION("""COMPUTED_VALUE"""),"")</f>
        <v/>
      </c>
      <c r="B353" t="str">
        <f ca="1">IFERROR(__xludf.DUMMYFUNCTION("""COMPUTED_VALUE"""),"")</f>
        <v/>
      </c>
      <c r="C353" t="str">
        <f ca="1">IFERROR(__xludf.DUMMYFUNCTION("""COMPUTED_VALUE"""),"")</f>
        <v/>
      </c>
    </row>
    <row r="354" spans="1:3" ht="13" x14ac:dyDescent="0.15">
      <c r="A354" t="str">
        <f ca="1">IFERROR(__xludf.DUMMYFUNCTION("""COMPUTED_VALUE"""),"")</f>
        <v/>
      </c>
      <c r="B354" t="str">
        <f ca="1">IFERROR(__xludf.DUMMYFUNCTION("""COMPUTED_VALUE"""),"")</f>
        <v/>
      </c>
      <c r="C354" t="str">
        <f ca="1">IFERROR(__xludf.DUMMYFUNCTION("""COMPUTED_VALUE"""),"")</f>
        <v/>
      </c>
    </row>
    <row r="355" spans="1:3" ht="13" x14ac:dyDescent="0.15">
      <c r="A355" t="str">
        <f ca="1">IFERROR(__xludf.DUMMYFUNCTION("""COMPUTED_VALUE"""),"")</f>
        <v/>
      </c>
      <c r="B355" t="str">
        <f ca="1">IFERROR(__xludf.DUMMYFUNCTION("""COMPUTED_VALUE"""),"")</f>
        <v/>
      </c>
      <c r="C355" t="str">
        <f ca="1">IFERROR(__xludf.DUMMYFUNCTION("""COMPUTED_VALUE"""),"")</f>
        <v/>
      </c>
    </row>
    <row r="356" spans="1:3" ht="13" x14ac:dyDescent="0.15">
      <c r="A356" t="str">
        <f ca="1">IFERROR(__xludf.DUMMYFUNCTION("""COMPUTED_VALUE"""),"")</f>
        <v/>
      </c>
      <c r="B356" t="str">
        <f ca="1">IFERROR(__xludf.DUMMYFUNCTION("""COMPUTED_VALUE"""),"")</f>
        <v/>
      </c>
      <c r="C356" t="str">
        <f ca="1">IFERROR(__xludf.DUMMYFUNCTION("""COMPUTED_VALUE"""),"")</f>
        <v/>
      </c>
    </row>
    <row r="357" spans="1:3" ht="13" x14ac:dyDescent="0.15">
      <c r="A357" t="str">
        <f ca="1">IFERROR(__xludf.DUMMYFUNCTION("""COMPUTED_VALUE"""),"")</f>
        <v/>
      </c>
      <c r="B357" t="str">
        <f ca="1">IFERROR(__xludf.DUMMYFUNCTION("""COMPUTED_VALUE"""),"")</f>
        <v/>
      </c>
      <c r="C357" t="str">
        <f ca="1">IFERROR(__xludf.DUMMYFUNCTION("""COMPUTED_VALUE"""),"")</f>
        <v/>
      </c>
    </row>
    <row r="358" spans="1:3" ht="13" x14ac:dyDescent="0.15">
      <c r="A358" t="str">
        <f ca="1">IFERROR(__xludf.DUMMYFUNCTION("""COMPUTED_VALUE"""),"")</f>
        <v/>
      </c>
      <c r="B358" t="str">
        <f ca="1">IFERROR(__xludf.DUMMYFUNCTION("""COMPUTED_VALUE"""),"")</f>
        <v/>
      </c>
      <c r="C358" t="str">
        <f ca="1">IFERROR(__xludf.DUMMYFUNCTION("""COMPUTED_VALUE"""),"")</f>
        <v/>
      </c>
    </row>
    <row r="359" spans="1:3" ht="13" x14ac:dyDescent="0.15">
      <c r="A359" t="str">
        <f ca="1">IFERROR(__xludf.DUMMYFUNCTION("""COMPUTED_VALUE"""),"")</f>
        <v/>
      </c>
      <c r="B359" t="str">
        <f ca="1">IFERROR(__xludf.DUMMYFUNCTION("""COMPUTED_VALUE"""),"")</f>
        <v/>
      </c>
      <c r="C359" t="str">
        <f ca="1">IFERROR(__xludf.DUMMYFUNCTION("""COMPUTED_VALUE"""),"")</f>
        <v/>
      </c>
    </row>
    <row r="360" spans="1:3" ht="13" x14ac:dyDescent="0.15">
      <c r="A360" t="str">
        <f ca="1">IFERROR(__xludf.DUMMYFUNCTION("""COMPUTED_VALUE"""),"")</f>
        <v/>
      </c>
      <c r="B360" t="str">
        <f ca="1">IFERROR(__xludf.DUMMYFUNCTION("""COMPUTED_VALUE"""),"")</f>
        <v/>
      </c>
      <c r="C360" t="str">
        <f ca="1">IFERROR(__xludf.DUMMYFUNCTION("""COMPUTED_VALUE"""),"")</f>
        <v/>
      </c>
    </row>
    <row r="361" spans="1:3" ht="13" x14ac:dyDescent="0.15">
      <c r="A361" t="str">
        <f ca="1">IFERROR(__xludf.DUMMYFUNCTION("""COMPUTED_VALUE"""),"")</f>
        <v/>
      </c>
      <c r="B361" t="str">
        <f ca="1">IFERROR(__xludf.DUMMYFUNCTION("""COMPUTED_VALUE"""),"")</f>
        <v/>
      </c>
      <c r="C361" t="str">
        <f ca="1">IFERROR(__xludf.DUMMYFUNCTION("""COMPUTED_VALUE"""),"")</f>
        <v/>
      </c>
    </row>
    <row r="362" spans="1:3" ht="13" x14ac:dyDescent="0.15">
      <c r="A362" t="str">
        <f ca="1">IFERROR(__xludf.DUMMYFUNCTION("""COMPUTED_VALUE"""),"")</f>
        <v/>
      </c>
      <c r="B362" t="str">
        <f ca="1">IFERROR(__xludf.DUMMYFUNCTION("""COMPUTED_VALUE"""),"")</f>
        <v/>
      </c>
      <c r="C362" t="str">
        <f ca="1">IFERROR(__xludf.DUMMYFUNCTION("""COMPUTED_VALUE"""),"")</f>
        <v/>
      </c>
    </row>
    <row r="363" spans="1:3" ht="13" x14ac:dyDescent="0.15">
      <c r="A363" t="str">
        <f ca="1">IFERROR(__xludf.DUMMYFUNCTION("""COMPUTED_VALUE"""),"")</f>
        <v/>
      </c>
      <c r="B363" t="str">
        <f ca="1">IFERROR(__xludf.DUMMYFUNCTION("""COMPUTED_VALUE"""),"")</f>
        <v/>
      </c>
      <c r="C363" t="str">
        <f ca="1">IFERROR(__xludf.DUMMYFUNCTION("""COMPUTED_VALUE"""),"")</f>
        <v/>
      </c>
    </row>
    <row r="364" spans="1:3" ht="13" x14ac:dyDescent="0.15">
      <c r="A364" t="str">
        <f ca="1">IFERROR(__xludf.DUMMYFUNCTION("""COMPUTED_VALUE"""),"")</f>
        <v/>
      </c>
      <c r="B364" t="str">
        <f ca="1">IFERROR(__xludf.DUMMYFUNCTION("""COMPUTED_VALUE"""),"")</f>
        <v/>
      </c>
      <c r="C364" t="str">
        <f ca="1">IFERROR(__xludf.DUMMYFUNCTION("""COMPUTED_VALUE"""),"")</f>
        <v/>
      </c>
    </row>
    <row r="365" spans="1:3" ht="13" x14ac:dyDescent="0.15">
      <c r="A365" t="str">
        <f ca="1">IFERROR(__xludf.DUMMYFUNCTION("""COMPUTED_VALUE"""),"")</f>
        <v/>
      </c>
      <c r="B365" t="str">
        <f ca="1">IFERROR(__xludf.DUMMYFUNCTION("""COMPUTED_VALUE"""),"")</f>
        <v/>
      </c>
      <c r="C365" t="str">
        <f ca="1">IFERROR(__xludf.DUMMYFUNCTION("""COMPUTED_VALUE"""),"")</f>
        <v/>
      </c>
    </row>
    <row r="366" spans="1:3" ht="13" x14ac:dyDescent="0.15">
      <c r="A366" t="str">
        <f ca="1">IFERROR(__xludf.DUMMYFUNCTION("""COMPUTED_VALUE"""),"")</f>
        <v/>
      </c>
      <c r="B366" t="str">
        <f ca="1">IFERROR(__xludf.DUMMYFUNCTION("""COMPUTED_VALUE"""),"")</f>
        <v/>
      </c>
      <c r="C366" t="str">
        <f ca="1">IFERROR(__xludf.DUMMYFUNCTION("""COMPUTED_VALUE"""),"")</f>
        <v/>
      </c>
    </row>
    <row r="367" spans="1:3" ht="13" x14ac:dyDescent="0.15">
      <c r="A367" t="str">
        <f ca="1">IFERROR(__xludf.DUMMYFUNCTION("""COMPUTED_VALUE"""),"")</f>
        <v/>
      </c>
      <c r="B367" t="str">
        <f ca="1">IFERROR(__xludf.DUMMYFUNCTION("""COMPUTED_VALUE"""),"")</f>
        <v/>
      </c>
      <c r="C367" t="str">
        <f ca="1">IFERROR(__xludf.DUMMYFUNCTION("""COMPUTED_VALUE"""),"")</f>
        <v/>
      </c>
    </row>
    <row r="368" spans="1:3" ht="13" x14ac:dyDescent="0.15">
      <c r="A368" t="str">
        <f ca="1">IFERROR(__xludf.DUMMYFUNCTION("""COMPUTED_VALUE"""),"")</f>
        <v/>
      </c>
      <c r="B368" t="str">
        <f ca="1">IFERROR(__xludf.DUMMYFUNCTION("""COMPUTED_VALUE"""),"")</f>
        <v/>
      </c>
      <c r="C368" t="str">
        <f ca="1">IFERROR(__xludf.DUMMYFUNCTION("""COMPUTED_VALUE"""),"")</f>
        <v/>
      </c>
    </row>
    <row r="369" spans="1:3" ht="13" x14ac:dyDescent="0.15">
      <c r="A369" t="str">
        <f ca="1">IFERROR(__xludf.DUMMYFUNCTION("""COMPUTED_VALUE"""),"")</f>
        <v/>
      </c>
      <c r="B369" t="str">
        <f ca="1">IFERROR(__xludf.DUMMYFUNCTION("""COMPUTED_VALUE"""),"")</f>
        <v/>
      </c>
      <c r="C369" t="str">
        <f ca="1">IFERROR(__xludf.DUMMYFUNCTION("""COMPUTED_VALUE"""),"")</f>
        <v/>
      </c>
    </row>
    <row r="370" spans="1:3" ht="13" x14ac:dyDescent="0.15">
      <c r="A370" t="str">
        <f ca="1">IFERROR(__xludf.DUMMYFUNCTION("""COMPUTED_VALUE"""),"")</f>
        <v/>
      </c>
      <c r="B370" t="str">
        <f ca="1">IFERROR(__xludf.DUMMYFUNCTION("""COMPUTED_VALUE"""),"")</f>
        <v/>
      </c>
      <c r="C370" t="str">
        <f ca="1">IFERROR(__xludf.DUMMYFUNCTION("""COMPUTED_VALUE"""),"")</f>
        <v/>
      </c>
    </row>
    <row r="371" spans="1:3" ht="13" x14ac:dyDescent="0.15">
      <c r="A371" t="str">
        <f ca="1">IFERROR(__xludf.DUMMYFUNCTION("""COMPUTED_VALUE"""),"")</f>
        <v/>
      </c>
      <c r="B371" t="str">
        <f ca="1">IFERROR(__xludf.DUMMYFUNCTION("""COMPUTED_VALUE"""),"")</f>
        <v/>
      </c>
      <c r="C371" t="str">
        <f ca="1">IFERROR(__xludf.DUMMYFUNCTION("""COMPUTED_VALUE"""),"")</f>
        <v/>
      </c>
    </row>
    <row r="372" spans="1:3" ht="13" x14ac:dyDescent="0.15">
      <c r="A372" t="str">
        <f ca="1">IFERROR(__xludf.DUMMYFUNCTION("""COMPUTED_VALUE"""),"")</f>
        <v/>
      </c>
      <c r="B372" t="str">
        <f ca="1">IFERROR(__xludf.DUMMYFUNCTION("""COMPUTED_VALUE"""),"")</f>
        <v/>
      </c>
      <c r="C372" t="str">
        <f ca="1">IFERROR(__xludf.DUMMYFUNCTION("""COMPUTED_VALUE"""),"")</f>
        <v/>
      </c>
    </row>
    <row r="373" spans="1:3" ht="13" x14ac:dyDescent="0.15">
      <c r="A373" t="str">
        <f ca="1">IFERROR(__xludf.DUMMYFUNCTION("""COMPUTED_VALUE"""),"")</f>
        <v/>
      </c>
      <c r="B373" t="str">
        <f ca="1">IFERROR(__xludf.DUMMYFUNCTION("""COMPUTED_VALUE"""),"")</f>
        <v/>
      </c>
      <c r="C373" t="str">
        <f ca="1">IFERROR(__xludf.DUMMYFUNCTION("""COMPUTED_VALUE"""),"")</f>
        <v/>
      </c>
    </row>
    <row r="374" spans="1:3" ht="13" x14ac:dyDescent="0.15">
      <c r="A374" t="str">
        <f ca="1">IFERROR(__xludf.DUMMYFUNCTION("""COMPUTED_VALUE"""),"")</f>
        <v/>
      </c>
      <c r="B374" t="str">
        <f ca="1">IFERROR(__xludf.DUMMYFUNCTION("""COMPUTED_VALUE"""),"")</f>
        <v/>
      </c>
      <c r="C374" t="str">
        <f ca="1">IFERROR(__xludf.DUMMYFUNCTION("""COMPUTED_VALUE"""),"")</f>
        <v/>
      </c>
    </row>
    <row r="375" spans="1:3" ht="13" x14ac:dyDescent="0.15">
      <c r="A375" t="str">
        <f ca="1">IFERROR(__xludf.DUMMYFUNCTION("""COMPUTED_VALUE"""),"")</f>
        <v/>
      </c>
      <c r="B375" t="str">
        <f ca="1">IFERROR(__xludf.DUMMYFUNCTION("""COMPUTED_VALUE"""),"")</f>
        <v/>
      </c>
      <c r="C375" t="str">
        <f ca="1">IFERROR(__xludf.DUMMYFUNCTION("""COMPUTED_VALUE"""),"")</f>
        <v/>
      </c>
    </row>
    <row r="376" spans="1:3" ht="13" x14ac:dyDescent="0.15">
      <c r="A376" t="str">
        <f ca="1">IFERROR(__xludf.DUMMYFUNCTION("""COMPUTED_VALUE"""),"")</f>
        <v/>
      </c>
      <c r="B376" t="str">
        <f ca="1">IFERROR(__xludf.DUMMYFUNCTION("""COMPUTED_VALUE"""),"")</f>
        <v/>
      </c>
      <c r="C376" t="str">
        <f ca="1">IFERROR(__xludf.DUMMYFUNCTION("""COMPUTED_VALUE"""),"")</f>
        <v/>
      </c>
    </row>
    <row r="377" spans="1:3" ht="13" x14ac:dyDescent="0.15">
      <c r="A377" t="str">
        <f ca="1">IFERROR(__xludf.DUMMYFUNCTION("""COMPUTED_VALUE"""),"")</f>
        <v/>
      </c>
      <c r="B377" t="str">
        <f ca="1">IFERROR(__xludf.DUMMYFUNCTION("""COMPUTED_VALUE"""),"")</f>
        <v/>
      </c>
      <c r="C377" t="str">
        <f ca="1">IFERROR(__xludf.DUMMYFUNCTION("""COMPUTED_VALUE"""),"")</f>
        <v/>
      </c>
    </row>
    <row r="378" spans="1:3" ht="13" x14ac:dyDescent="0.15">
      <c r="A378" t="str">
        <f ca="1">IFERROR(__xludf.DUMMYFUNCTION("""COMPUTED_VALUE"""),"")</f>
        <v/>
      </c>
      <c r="B378" t="str">
        <f ca="1">IFERROR(__xludf.DUMMYFUNCTION("""COMPUTED_VALUE"""),"")</f>
        <v/>
      </c>
      <c r="C378" t="str">
        <f ca="1">IFERROR(__xludf.DUMMYFUNCTION("""COMPUTED_VALUE"""),"")</f>
        <v/>
      </c>
    </row>
    <row r="379" spans="1:3" ht="13" x14ac:dyDescent="0.15">
      <c r="A379" t="str">
        <f ca="1">IFERROR(__xludf.DUMMYFUNCTION("""COMPUTED_VALUE"""),"")</f>
        <v/>
      </c>
      <c r="B379" t="str">
        <f ca="1">IFERROR(__xludf.DUMMYFUNCTION("""COMPUTED_VALUE"""),"")</f>
        <v/>
      </c>
      <c r="C379" t="str">
        <f ca="1">IFERROR(__xludf.DUMMYFUNCTION("""COMPUTED_VALUE"""),"")</f>
        <v/>
      </c>
    </row>
    <row r="380" spans="1:3" ht="13" x14ac:dyDescent="0.15">
      <c r="A380" t="str">
        <f ca="1">IFERROR(__xludf.DUMMYFUNCTION("""COMPUTED_VALUE"""),"")</f>
        <v/>
      </c>
      <c r="B380" t="str">
        <f ca="1">IFERROR(__xludf.DUMMYFUNCTION("""COMPUTED_VALUE"""),"")</f>
        <v/>
      </c>
      <c r="C380" t="str">
        <f ca="1">IFERROR(__xludf.DUMMYFUNCTION("""COMPUTED_VALUE"""),"")</f>
        <v/>
      </c>
    </row>
    <row r="381" spans="1:3" ht="13" x14ac:dyDescent="0.15">
      <c r="A381" t="str">
        <f ca="1">IFERROR(__xludf.DUMMYFUNCTION("""COMPUTED_VALUE"""),"")</f>
        <v/>
      </c>
      <c r="B381" t="str">
        <f ca="1">IFERROR(__xludf.DUMMYFUNCTION("""COMPUTED_VALUE"""),"")</f>
        <v/>
      </c>
      <c r="C381" t="str">
        <f ca="1">IFERROR(__xludf.DUMMYFUNCTION("""COMPUTED_VALUE"""),"")</f>
        <v/>
      </c>
    </row>
    <row r="382" spans="1:3" ht="13" x14ac:dyDescent="0.15">
      <c r="A382" t="str">
        <f ca="1">IFERROR(__xludf.DUMMYFUNCTION("""COMPUTED_VALUE"""),"")</f>
        <v/>
      </c>
      <c r="B382" t="str">
        <f ca="1">IFERROR(__xludf.DUMMYFUNCTION("""COMPUTED_VALUE"""),"")</f>
        <v/>
      </c>
      <c r="C382" t="str">
        <f ca="1">IFERROR(__xludf.DUMMYFUNCTION("""COMPUTED_VALUE"""),"")</f>
        <v/>
      </c>
    </row>
    <row r="383" spans="1:3" ht="13" x14ac:dyDescent="0.15">
      <c r="A383" t="str">
        <f ca="1">IFERROR(__xludf.DUMMYFUNCTION("""COMPUTED_VALUE"""),"")</f>
        <v/>
      </c>
      <c r="B383" t="str">
        <f ca="1">IFERROR(__xludf.DUMMYFUNCTION("""COMPUTED_VALUE"""),"")</f>
        <v/>
      </c>
      <c r="C383" t="str">
        <f ca="1">IFERROR(__xludf.DUMMYFUNCTION("""COMPUTED_VALUE"""),"")</f>
        <v/>
      </c>
    </row>
    <row r="384" spans="1:3" ht="13" x14ac:dyDescent="0.15">
      <c r="A384" t="str">
        <f ca="1">IFERROR(__xludf.DUMMYFUNCTION("""COMPUTED_VALUE"""),"")</f>
        <v/>
      </c>
      <c r="B384" t="str">
        <f ca="1">IFERROR(__xludf.DUMMYFUNCTION("""COMPUTED_VALUE"""),"")</f>
        <v/>
      </c>
      <c r="C384" t="str">
        <f ca="1">IFERROR(__xludf.DUMMYFUNCTION("""COMPUTED_VALUE"""),"")</f>
        <v/>
      </c>
    </row>
    <row r="385" spans="1:3" ht="13" x14ac:dyDescent="0.15">
      <c r="A385" t="str">
        <f ca="1">IFERROR(__xludf.DUMMYFUNCTION("""COMPUTED_VALUE"""),"")</f>
        <v/>
      </c>
      <c r="B385" t="str">
        <f ca="1">IFERROR(__xludf.DUMMYFUNCTION("""COMPUTED_VALUE"""),"")</f>
        <v/>
      </c>
      <c r="C385" t="str">
        <f ca="1">IFERROR(__xludf.DUMMYFUNCTION("""COMPUTED_VALUE"""),"")</f>
        <v/>
      </c>
    </row>
    <row r="386" spans="1:3" ht="13" x14ac:dyDescent="0.15">
      <c r="A386" t="str">
        <f ca="1">IFERROR(__xludf.DUMMYFUNCTION("""COMPUTED_VALUE"""),"")</f>
        <v/>
      </c>
      <c r="B386" t="str">
        <f ca="1">IFERROR(__xludf.DUMMYFUNCTION("""COMPUTED_VALUE"""),"")</f>
        <v/>
      </c>
      <c r="C386" t="str">
        <f ca="1">IFERROR(__xludf.DUMMYFUNCTION("""COMPUTED_VALUE"""),"")</f>
        <v/>
      </c>
    </row>
    <row r="387" spans="1:3" ht="13" x14ac:dyDescent="0.15">
      <c r="A387" t="str">
        <f ca="1">IFERROR(__xludf.DUMMYFUNCTION("""COMPUTED_VALUE"""),"")</f>
        <v/>
      </c>
      <c r="B387" t="str">
        <f ca="1">IFERROR(__xludf.DUMMYFUNCTION("""COMPUTED_VALUE"""),"")</f>
        <v/>
      </c>
      <c r="C387" t="str">
        <f ca="1">IFERROR(__xludf.DUMMYFUNCTION("""COMPUTED_VALUE"""),"")</f>
        <v/>
      </c>
    </row>
    <row r="388" spans="1:3" ht="13" x14ac:dyDescent="0.15">
      <c r="A388" t="str">
        <f ca="1">IFERROR(__xludf.DUMMYFUNCTION("""COMPUTED_VALUE"""),"")</f>
        <v/>
      </c>
      <c r="B388" t="str">
        <f ca="1">IFERROR(__xludf.DUMMYFUNCTION("""COMPUTED_VALUE"""),"")</f>
        <v/>
      </c>
      <c r="C388" t="str">
        <f ca="1">IFERROR(__xludf.DUMMYFUNCTION("""COMPUTED_VALUE"""),"")</f>
        <v/>
      </c>
    </row>
    <row r="389" spans="1:3" ht="13" x14ac:dyDescent="0.15">
      <c r="A389" t="str">
        <f ca="1">IFERROR(__xludf.DUMMYFUNCTION("""COMPUTED_VALUE"""),"")</f>
        <v/>
      </c>
      <c r="B389" t="str">
        <f ca="1">IFERROR(__xludf.DUMMYFUNCTION("""COMPUTED_VALUE"""),"")</f>
        <v/>
      </c>
      <c r="C389" t="str">
        <f ca="1">IFERROR(__xludf.DUMMYFUNCTION("""COMPUTED_VALUE"""),"")</f>
        <v/>
      </c>
    </row>
    <row r="390" spans="1:3" ht="13" x14ac:dyDescent="0.15">
      <c r="A390" t="str">
        <f ca="1">IFERROR(__xludf.DUMMYFUNCTION("""COMPUTED_VALUE"""),"")</f>
        <v/>
      </c>
      <c r="B390" t="str">
        <f ca="1">IFERROR(__xludf.DUMMYFUNCTION("""COMPUTED_VALUE"""),"")</f>
        <v/>
      </c>
      <c r="C390" t="str">
        <f ca="1">IFERROR(__xludf.DUMMYFUNCTION("""COMPUTED_VALUE"""),"")</f>
        <v/>
      </c>
    </row>
    <row r="391" spans="1:3" ht="13" x14ac:dyDescent="0.15">
      <c r="A391" t="str">
        <f ca="1">IFERROR(__xludf.DUMMYFUNCTION("""COMPUTED_VALUE"""),"")</f>
        <v/>
      </c>
      <c r="B391" t="str">
        <f ca="1">IFERROR(__xludf.DUMMYFUNCTION("""COMPUTED_VALUE"""),"")</f>
        <v/>
      </c>
      <c r="C391" t="str">
        <f ca="1">IFERROR(__xludf.DUMMYFUNCTION("""COMPUTED_VALUE"""),"")</f>
        <v/>
      </c>
    </row>
    <row r="392" spans="1:3" ht="13" x14ac:dyDescent="0.15">
      <c r="A392" t="str">
        <f ca="1">IFERROR(__xludf.DUMMYFUNCTION("""COMPUTED_VALUE"""),"")</f>
        <v/>
      </c>
      <c r="B392" t="str">
        <f ca="1">IFERROR(__xludf.DUMMYFUNCTION("""COMPUTED_VALUE"""),"")</f>
        <v/>
      </c>
      <c r="C392" t="str">
        <f ca="1">IFERROR(__xludf.DUMMYFUNCTION("""COMPUTED_VALUE"""),"")</f>
        <v/>
      </c>
    </row>
    <row r="393" spans="1:3" ht="13" x14ac:dyDescent="0.15">
      <c r="A393" t="str">
        <f ca="1">IFERROR(__xludf.DUMMYFUNCTION("""COMPUTED_VALUE"""),"")</f>
        <v/>
      </c>
      <c r="B393" t="str">
        <f ca="1">IFERROR(__xludf.DUMMYFUNCTION("""COMPUTED_VALUE"""),"")</f>
        <v/>
      </c>
      <c r="C393" t="str">
        <f ca="1">IFERROR(__xludf.DUMMYFUNCTION("""COMPUTED_VALUE"""),"")</f>
        <v/>
      </c>
    </row>
    <row r="394" spans="1:3" ht="13" x14ac:dyDescent="0.15">
      <c r="A394" t="str">
        <f ca="1">IFERROR(__xludf.DUMMYFUNCTION("""COMPUTED_VALUE"""),"")</f>
        <v/>
      </c>
      <c r="B394" t="str">
        <f ca="1">IFERROR(__xludf.DUMMYFUNCTION("""COMPUTED_VALUE"""),"")</f>
        <v/>
      </c>
      <c r="C394" t="str">
        <f ca="1">IFERROR(__xludf.DUMMYFUNCTION("""COMPUTED_VALUE"""),"")</f>
        <v/>
      </c>
    </row>
    <row r="395" spans="1:3" ht="13" x14ac:dyDescent="0.15">
      <c r="A395" t="str">
        <f ca="1">IFERROR(__xludf.DUMMYFUNCTION("""COMPUTED_VALUE"""),"")</f>
        <v/>
      </c>
      <c r="B395" t="str">
        <f ca="1">IFERROR(__xludf.DUMMYFUNCTION("""COMPUTED_VALUE"""),"")</f>
        <v/>
      </c>
      <c r="C395" t="str">
        <f ca="1">IFERROR(__xludf.DUMMYFUNCTION("""COMPUTED_VALUE"""),"")</f>
        <v/>
      </c>
    </row>
    <row r="396" spans="1:3" ht="13" x14ac:dyDescent="0.15">
      <c r="A396" t="str">
        <f ca="1">IFERROR(__xludf.DUMMYFUNCTION("""COMPUTED_VALUE"""),"")</f>
        <v/>
      </c>
      <c r="B396" t="str">
        <f ca="1">IFERROR(__xludf.DUMMYFUNCTION("""COMPUTED_VALUE"""),"")</f>
        <v/>
      </c>
      <c r="C396" t="str">
        <f ca="1">IFERROR(__xludf.DUMMYFUNCTION("""COMPUTED_VALUE"""),"")</f>
        <v/>
      </c>
    </row>
    <row r="397" spans="1:3" ht="13" x14ac:dyDescent="0.15">
      <c r="A397" t="str">
        <f ca="1">IFERROR(__xludf.DUMMYFUNCTION("""COMPUTED_VALUE"""),"")</f>
        <v/>
      </c>
      <c r="B397" t="str">
        <f ca="1">IFERROR(__xludf.DUMMYFUNCTION("""COMPUTED_VALUE"""),"")</f>
        <v/>
      </c>
      <c r="C397" t="str">
        <f ca="1">IFERROR(__xludf.DUMMYFUNCTION("""COMPUTED_VALUE"""),"")</f>
        <v/>
      </c>
    </row>
    <row r="398" spans="1:3" ht="13" x14ac:dyDescent="0.15">
      <c r="A398" t="str">
        <f ca="1">IFERROR(__xludf.DUMMYFUNCTION("""COMPUTED_VALUE"""),"")</f>
        <v/>
      </c>
      <c r="B398" t="str">
        <f ca="1">IFERROR(__xludf.DUMMYFUNCTION("""COMPUTED_VALUE"""),"")</f>
        <v/>
      </c>
      <c r="C398" t="str">
        <f ca="1">IFERROR(__xludf.DUMMYFUNCTION("""COMPUTED_VALUE"""),"")</f>
        <v/>
      </c>
    </row>
    <row r="399" spans="1:3" ht="13" x14ac:dyDescent="0.15">
      <c r="A399" t="str">
        <f ca="1">IFERROR(__xludf.DUMMYFUNCTION("""COMPUTED_VALUE"""),"")</f>
        <v/>
      </c>
      <c r="B399" t="str">
        <f ca="1">IFERROR(__xludf.DUMMYFUNCTION("""COMPUTED_VALUE"""),"")</f>
        <v/>
      </c>
      <c r="C399" t="str">
        <f ca="1">IFERROR(__xludf.DUMMYFUNCTION("""COMPUTED_VALUE"""),"")</f>
        <v/>
      </c>
    </row>
    <row r="400" spans="1:3" ht="13" x14ac:dyDescent="0.15">
      <c r="A400" t="str">
        <f ca="1">IFERROR(__xludf.DUMMYFUNCTION("""COMPUTED_VALUE"""),"")</f>
        <v/>
      </c>
      <c r="B400" t="str">
        <f ca="1">IFERROR(__xludf.DUMMYFUNCTION("""COMPUTED_VALUE"""),"")</f>
        <v/>
      </c>
      <c r="C400" t="str">
        <f ca="1">IFERROR(__xludf.DUMMYFUNCTION("""COMPUTED_VALUE"""),"")</f>
        <v/>
      </c>
    </row>
    <row r="401" spans="1:3" ht="13" x14ac:dyDescent="0.15">
      <c r="A401" t="str">
        <f ca="1">IFERROR(__xludf.DUMMYFUNCTION("""COMPUTED_VALUE"""),"")</f>
        <v/>
      </c>
      <c r="B401" t="str">
        <f ca="1">IFERROR(__xludf.DUMMYFUNCTION("""COMPUTED_VALUE"""),"")</f>
        <v/>
      </c>
      <c r="C401" t="str">
        <f ca="1">IFERROR(__xludf.DUMMYFUNCTION("""COMPUTED_VALUE"""),"")</f>
        <v/>
      </c>
    </row>
    <row r="402" spans="1:3" ht="13" x14ac:dyDescent="0.15">
      <c r="A402" t="str">
        <f ca="1">IFERROR(__xludf.DUMMYFUNCTION("""COMPUTED_VALUE"""),"")</f>
        <v/>
      </c>
      <c r="B402" t="str">
        <f ca="1">IFERROR(__xludf.DUMMYFUNCTION("""COMPUTED_VALUE"""),"")</f>
        <v/>
      </c>
      <c r="C402" t="str">
        <f ca="1">IFERROR(__xludf.DUMMYFUNCTION("""COMPUTED_VALUE"""),"")</f>
        <v/>
      </c>
    </row>
    <row r="403" spans="1:3" ht="13" x14ac:dyDescent="0.15">
      <c r="A403" t="str">
        <f ca="1">IFERROR(__xludf.DUMMYFUNCTION("""COMPUTED_VALUE"""),"")</f>
        <v/>
      </c>
      <c r="B403" t="str">
        <f ca="1">IFERROR(__xludf.DUMMYFUNCTION("""COMPUTED_VALUE"""),"")</f>
        <v/>
      </c>
      <c r="C403" t="str">
        <f ca="1">IFERROR(__xludf.DUMMYFUNCTION("""COMPUTED_VALUE"""),"")</f>
        <v/>
      </c>
    </row>
    <row r="404" spans="1:3" ht="13" x14ac:dyDescent="0.15">
      <c r="A404" t="str">
        <f ca="1">IFERROR(__xludf.DUMMYFUNCTION("""COMPUTED_VALUE"""),"")</f>
        <v/>
      </c>
      <c r="B404" t="str">
        <f ca="1">IFERROR(__xludf.DUMMYFUNCTION("""COMPUTED_VALUE"""),"")</f>
        <v/>
      </c>
      <c r="C404" t="str">
        <f ca="1">IFERROR(__xludf.DUMMYFUNCTION("""COMPUTED_VALUE"""),"")</f>
        <v/>
      </c>
    </row>
    <row r="405" spans="1:3" ht="13" x14ac:dyDescent="0.15">
      <c r="A405" t="str">
        <f ca="1">IFERROR(__xludf.DUMMYFUNCTION("""COMPUTED_VALUE"""),"")</f>
        <v/>
      </c>
      <c r="B405" t="str">
        <f ca="1">IFERROR(__xludf.DUMMYFUNCTION("""COMPUTED_VALUE"""),"")</f>
        <v/>
      </c>
      <c r="C405" t="str">
        <f ca="1">IFERROR(__xludf.DUMMYFUNCTION("""COMPUTED_VALUE"""),"")</f>
        <v/>
      </c>
    </row>
    <row r="406" spans="1:3" ht="13" x14ac:dyDescent="0.15">
      <c r="A406" t="str">
        <f ca="1">IFERROR(__xludf.DUMMYFUNCTION("""COMPUTED_VALUE"""),"")</f>
        <v/>
      </c>
      <c r="B406" t="str">
        <f ca="1">IFERROR(__xludf.DUMMYFUNCTION("""COMPUTED_VALUE"""),"")</f>
        <v/>
      </c>
      <c r="C406" t="str">
        <f ca="1">IFERROR(__xludf.DUMMYFUNCTION("""COMPUTED_VALUE"""),"")</f>
        <v/>
      </c>
    </row>
    <row r="407" spans="1:3" ht="13" x14ac:dyDescent="0.15">
      <c r="A407" t="str">
        <f ca="1">IFERROR(__xludf.DUMMYFUNCTION("""COMPUTED_VALUE"""),"")</f>
        <v/>
      </c>
      <c r="B407" t="str">
        <f ca="1">IFERROR(__xludf.DUMMYFUNCTION("""COMPUTED_VALUE"""),"")</f>
        <v/>
      </c>
      <c r="C407" t="str">
        <f ca="1">IFERROR(__xludf.DUMMYFUNCTION("""COMPUTED_VALUE"""),"")</f>
        <v/>
      </c>
    </row>
    <row r="408" spans="1:3" ht="13" x14ac:dyDescent="0.15">
      <c r="A408" t="str">
        <f ca="1">IFERROR(__xludf.DUMMYFUNCTION("""COMPUTED_VALUE"""),"")</f>
        <v/>
      </c>
      <c r="B408" t="str">
        <f ca="1">IFERROR(__xludf.DUMMYFUNCTION("""COMPUTED_VALUE"""),"")</f>
        <v/>
      </c>
      <c r="C408" t="str">
        <f ca="1">IFERROR(__xludf.DUMMYFUNCTION("""COMPUTED_VALUE"""),"")</f>
        <v/>
      </c>
    </row>
    <row r="409" spans="1:3" ht="13" x14ac:dyDescent="0.15">
      <c r="A409" t="str">
        <f ca="1">IFERROR(__xludf.DUMMYFUNCTION("""COMPUTED_VALUE"""),"")</f>
        <v/>
      </c>
      <c r="B409" t="str">
        <f ca="1">IFERROR(__xludf.DUMMYFUNCTION("""COMPUTED_VALUE"""),"")</f>
        <v/>
      </c>
      <c r="C409" t="str">
        <f ca="1">IFERROR(__xludf.DUMMYFUNCTION("""COMPUTED_VALUE"""),"")</f>
        <v/>
      </c>
    </row>
    <row r="410" spans="1:3" ht="13" x14ac:dyDescent="0.15">
      <c r="A410" t="str">
        <f ca="1">IFERROR(__xludf.DUMMYFUNCTION("""COMPUTED_VALUE"""),"")</f>
        <v/>
      </c>
      <c r="B410" t="str">
        <f ca="1">IFERROR(__xludf.DUMMYFUNCTION("""COMPUTED_VALUE"""),"")</f>
        <v/>
      </c>
      <c r="C410" t="str">
        <f ca="1">IFERROR(__xludf.DUMMYFUNCTION("""COMPUTED_VALUE"""),"")</f>
        <v/>
      </c>
    </row>
    <row r="411" spans="1:3" ht="13" x14ac:dyDescent="0.15">
      <c r="A411" t="str">
        <f ca="1">IFERROR(__xludf.DUMMYFUNCTION("""COMPUTED_VALUE"""),"")</f>
        <v/>
      </c>
      <c r="B411" t="str">
        <f ca="1">IFERROR(__xludf.DUMMYFUNCTION("""COMPUTED_VALUE"""),"")</f>
        <v/>
      </c>
      <c r="C411" t="str">
        <f ca="1">IFERROR(__xludf.DUMMYFUNCTION("""COMPUTED_VALUE"""),"")</f>
        <v/>
      </c>
    </row>
    <row r="412" spans="1:3" ht="13" x14ac:dyDescent="0.15">
      <c r="A412" t="str">
        <f ca="1">IFERROR(__xludf.DUMMYFUNCTION("""COMPUTED_VALUE"""),"")</f>
        <v/>
      </c>
      <c r="B412" t="str">
        <f ca="1">IFERROR(__xludf.DUMMYFUNCTION("""COMPUTED_VALUE"""),"")</f>
        <v/>
      </c>
      <c r="C412" t="str">
        <f ca="1">IFERROR(__xludf.DUMMYFUNCTION("""COMPUTED_VALUE"""),"")</f>
        <v/>
      </c>
    </row>
    <row r="413" spans="1:3" ht="13" x14ac:dyDescent="0.15">
      <c r="A413" t="str">
        <f ca="1">IFERROR(__xludf.DUMMYFUNCTION("""COMPUTED_VALUE"""),"")</f>
        <v/>
      </c>
      <c r="B413" t="str">
        <f ca="1">IFERROR(__xludf.DUMMYFUNCTION("""COMPUTED_VALUE"""),"")</f>
        <v/>
      </c>
      <c r="C413" t="str">
        <f ca="1">IFERROR(__xludf.DUMMYFUNCTION("""COMPUTED_VALUE"""),"")</f>
        <v/>
      </c>
    </row>
    <row r="414" spans="1:3" ht="13" x14ac:dyDescent="0.15">
      <c r="A414" t="str">
        <f ca="1">IFERROR(__xludf.DUMMYFUNCTION("""COMPUTED_VALUE"""),"")</f>
        <v/>
      </c>
      <c r="B414" t="str">
        <f ca="1">IFERROR(__xludf.DUMMYFUNCTION("""COMPUTED_VALUE"""),"")</f>
        <v/>
      </c>
      <c r="C414" t="str">
        <f ca="1">IFERROR(__xludf.DUMMYFUNCTION("""COMPUTED_VALUE"""),"")</f>
        <v/>
      </c>
    </row>
    <row r="415" spans="1:3" ht="13" x14ac:dyDescent="0.15">
      <c r="A415" t="str">
        <f ca="1">IFERROR(__xludf.DUMMYFUNCTION("""COMPUTED_VALUE"""),"")</f>
        <v/>
      </c>
      <c r="B415" t="str">
        <f ca="1">IFERROR(__xludf.DUMMYFUNCTION("""COMPUTED_VALUE"""),"")</f>
        <v/>
      </c>
      <c r="C415" t="str">
        <f ca="1">IFERROR(__xludf.DUMMYFUNCTION("""COMPUTED_VALUE"""),"")</f>
        <v/>
      </c>
    </row>
    <row r="416" spans="1:3" ht="13" x14ac:dyDescent="0.15">
      <c r="A416" t="str">
        <f ca="1">IFERROR(__xludf.DUMMYFUNCTION("""COMPUTED_VALUE"""),"")</f>
        <v/>
      </c>
      <c r="B416" t="str">
        <f ca="1">IFERROR(__xludf.DUMMYFUNCTION("""COMPUTED_VALUE"""),"")</f>
        <v/>
      </c>
      <c r="C416" t="str">
        <f ca="1">IFERROR(__xludf.DUMMYFUNCTION("""COMPUTED_VALUE"""),"")</f>
        <v/>
      </c>
    </row>
    <row r="417" spans="1:3" ht="13" x14ac:dyDescent="0.15">
      <c r="A417" t="str">
        <f ca="1">IFERROR(__xludf.DUMMYFUNCTION("""COMPUTED_VALUE"""),"")</f>
        <v/>
      </c>
      <c r="B417" t="str">
        <f ca="1">IFERROR(__xludf.DUMMYFUNCTION("""COMPUTED_VALUE"""),"")</f>
        <v/>
      </c>
      <c r="C417" t="str">
        <f ca="1">IFERROR(__xludf.DUMMYFUNCTION("""COMPUTED_VALUE"""),"")</f>
        <v/>
      </c>
    </row>
    <row r="418" spans="1:3" ht="13" x14ac:dyDescent="0.15">
      <c r="A418" t="str">
        <f ca="1">IFERROR(__xludf.DUMMYFUNCTION("""COMPUTED_VALUE"""),"")</f>
        <v/>
      </c>
      <c r="B418" t="str">
        <f ca="1">IFERROR(__xludf.DUMMYFUNCTION("""COMPUTED_VALUE"""),"")</f>
        <v/>
      </c>
      <c r="C418" t="str">
        <f ca="1">IFERROR(__xludf.DUMMYFUNCTION("""COMPUTED_VALUE"""),"")</f>
        <v/>
      </c>
    </row>
    <row r="419" spans="1:3" ht="13" x14ac:dyDescent="0.15">
      <c r="A419" t="str">
        <f ca="1">IFERROR(__xludf.DUMMYFUNCTION("""COMPUTED_VALUE"""),"")</f>
        <v/>
      </c>
      <c r="B419" t="str">
        <f ca="1">IFERROR(__xludf.DUMMYFUNCTION("""COMPUTED_VALUE"""),"")</f>
        <v/>
      </c>
      <c r="C419" t="str">
        <f ca="1">IFERROR(__xludf.DUMMYFUNCTION("""COMPUTED_VALUE"""),"")</f>
        <v/>
      </c>
    </row>
    <row r="420" spans="1:3" ht="13" x14ac:dyDescent="0.15">
      <c r="A420" t="str">
        <f ca="1">IFERROR(__xludf.DUMMYFUNCTION("""COMPUTED_VALUE"""),"")</f>
        <v/>
      </c>
      <c r="B420" t="str">
        <f ca="1">IFERROR(__xludf.DUMMYFUNCTION("""COMPUTED_VALUE"""),"")</f>
        <v/>
      </c>
      <c r="C420" t="str">
        <f ca="1">IFERROR(__xludf.DUMMYFUNCTION("""COMPUTED_VALUE"""),"")</f>
        <v/>
      </c>
    </row>
    <row r="421" spans="1:3" ht="13" x14ac:dyDescent="0.15">
      <c r="A421" t="str">
        <f ca="1">IFERROR(__xludf.DUMMYFUNCTION("""COMPUTED_VALUE"""),"")</f>
        <v/>
      </c>
      <c r="B421" t="str">
        <f ca="1">IFERROR(__xludf.DUMMYFUNCTION("""COMPUTED_VALUE"""),"")</f>
        <v/>
      </c>
      <c r="C421" t="str">
        <f ca="1">IFERROR(__xludf.DUMMYFUNCTION("""COMPUTED_VALUE"""),"")</f>
        <v/>
      </c>
    </row>
    <row r="422" spans="1:3" ht="13" x14ac:dyDescent="0.15">
      <c r="A422" t="str">
        <f ca="1">IFERROR(__xludf.DUMMYFUNCTION("""COMPUTED_VALUE"""),"")</f>
        <v/>
      </c>
      <c r="B422" t="str">
        <f ca="1">IFERROR(__xludf.DUMMYFUNCTION("""COMPUTED_VALUE"""),"")</f>
        <v/>
      </c>
      <c r="C422" t="str">
        <f ca="1">IFERROR(__xludf.DUMMYFUNCTION("""COMPUTED_VALUE"""),"")</f>
        <v/>
      </c>
    </row>
    <row r="423" spans="1:3" ht="13" x14ac:dyDescent="0.15">
      <c r="A423" t="str">
        <f ca="1">IFERROR(__xludf.DUMMYFUNCTION("""COMPUTED_VALUE"""),"")</f>
        <v/>
      </c>
      <c r="B423" t="str">
        <f ca="1">IFERROR(__xludf.DUMMYFUNCTION("""COMPUTED_VALUE"""),"")</f>
        <v/>
      </c>
      <c r="C423" t="str">
        <f ca="1">IFERROR(__xludf.DUMMYFUNCTION("""COMPUTED_VALUE"""),"")</f>
        <v/>
      </c>
    </row>
    <row r="424" spans="1:3" ht="13" x14ac:dyDescent="0.15">
      <c r="A424" t="str">
        <f ca="1">IFERROR(__xludf.DUMMYFUNCTION("""COMPUTED_VALUE"""),"")</f>
        <v/>
      </c>
      <c r="B424" t="str">
        <f ca="1">IFERROR(__xludf.DUMMYFUNCTION("""COMPUTED_VALUE"""),"")</f>
        <v/>
      </c>
      <c r="C424" t="str">
        <f ca="1">IFERROR(__xludf.DUMMYFUNCTION("""COMPUTED_VALUE"""),"")</f>
        <v/>
      </c>
    </row>
    <row r="425" spans="1:3" ht="13" x14ac:dyDescent="0.15">
      <c r="A425" t="str">
        <f ca="1">IFERROR(__xludf.DUMMYFUNCTION("""COMPUTED_VALUE"""),"")</f>
        <v/>
      </c>
      <c r="B425" t="str">
        <f ca="1">IFERROR(__xludf.DUMMYFUNCTION("""COMPUTED_VALUE"""),"")</f>
        <v/>
      </c>
      <c r="C425" t="str">
        <f ca="1">IFERROR(__xludf.DUMMYFUNCTION("""COMPUTED_VALUE"""),"")</f>
        <v/>
      </c>
    </row>
    <row r="426" spans="1:3" ht="13" x14ac:dyDescent="0.15">
      <c r="A426" t="str">
        <f ca="1">IFERROR(__xludf.DUMMYFUNCTION("""COMPUTED_VALUE"""),"")</f>
        <v/>
      </c>
      <c r="B426" t="str">
        <f ca="1">IFERROR(__xludf.DUMMYFUNCTION("""COMPUTED_VALUE"""),"")</f>
        <v/>
      </c>
      <c r="C426" t="str">
        <f ca="1">IFERROR(__xludf.DUMMYFUNCTION("""COMPUTED_VALUE"""),"")</f>
        <v/>
      </c>
    </row>
    <row r="427" spans="1:3" ht="13" x14ac:dyDescent="0.15">
      <c r="A427" t="str">
        <f ca="1">IFERROR(__xludf.DUMMYFUNCTION("""COMPUTED_VALUE"""),"")</f>
        <v/>
      </c>
      <c r="B427" t="str">
        <f ca="1">IFERROR(__xludf.DUMMYFUNCTION("""COMPUTED_VALUE"""),"")</f>
        <v/>
      </c>
      <c r="C427" t="str">
        <f ca="1">IFERROR(__xludf.DUMMYFUNCTION("""COMPUTED_VALUE"""),"")</f>
        <v/>
      </c>
    </row>
    <row r="428" spans="1:3" ht="13" x14ac:dyDescent="0.15">
      <c r="A428" t="str">
        <f ca="1">IFERROR(__xludf.DUMMYFUNCTION("""COMPUTED_VALUE"""),"")</f>
        <v/>
      </c>
      <c r="B428" t="str">
        <f ca="1">IFERROR(__xludf.DUMMYFUNCTION("""COMPUTED_VALUE"""),"")</f>
        <v/>
      </c>
      <c r="C428" t="str">
        <f ca="1">IFERROR(__xludf.DUMMYFUNCTION("""COMPUTED_VALUE"""),"")</f>
        <v/>
      </c>
    </row>
    <row r="429" spans="1:3" ht="13" x14ac:dyDescent="0.15">
      <c r="A429" t="str">
        <f ca="1">IFERROR(__xludf.DUMMYFUNCTION("""COMPUTED_VALUE"""),"")</f>
        <v/>
      </c>
      <c r="B429" t="str">
        <f ca="1">IFERROR(__xludf.DUMMYFUNCTION("""COMPUTED_VALUE"""),"")</f>
        <v/>
      </c>
      <c r="C429" t="str">
        <f ca="1">IFERROR(__xludf.DUMMYFUNCTION("""COMPUTED_VALUE"""),"")</f>
        <v/>
      </c>
    </row>
    <row r="430" spans="1:3" ht="13" x14ac:dyDescent="0.15">
      <c r="A430" t="str">
        <f ca="1">IFERROR(__xludf.DUMMYFUNCTION("""COMPUTED_VALUE"""),"")</f>
        <v/>
      </c>
      <c r="B430" t="str">
        <f ca="1">IFERROR(__xludf.DUMMYFUNCTION("""COMPUTED_VALUE"""),"")</f>
        <v/>
      </c>
      <c r="C430" t="str">
        <f ca="1">IFERROR(__xludf.DUMMYFUNCTION("""COMPUTED_VALUE"""),"")</f>
        <v/>
      </c>
    </row>
    <row r="431" spans="1:3" ht="13" x14ac:dyDescent="0.15">
      <c r="A431" t="str">
        <f ca="1">IFERROR(__xludf.DUMMYFUNCTION("""COMPUTED_VALUE"""),"")</f>
        <v/>
      </c>
      <c r="B431" t="str">
        <f ca="1">IFERROR(__xludf.DUMMYFUNCTION("""COMPUTED_VALUE"""),"")</f>
        <v/>
      </c>
      <c r="C431" t="str">
        <f ca="1">IFERROR(__xludf.DUMMYFUNCTION("""COMPUTED_VALUE"""),"")</f>
        <v/>
      </c>
    </row>
    <row r="432" spans="1:3" ht="13" x14ac:dyDescent="0.15">
      <c r="A432" t="str">
        <f ca="1">IFERROR(__xludf.DUMMYFUNCTION("""COMPUTED_VALUE"""),"")</f>
        <v/>
      </c>
      <c r="B432" t="str">
        <f ca="1">IFERROR(__xludf.DUMMYFUNCTION("""COMPUTED_VALUE"""),"")</f>
        <v/>
      </c>
      <c r="C432" t="str">
        <f ca="1">IFERROR(__xludf.DUMMYFUNCTION("""COMPUTED_VALUE"""),"")</f>
        <v/>
      </c>
    </row>
    <row r="433" spans="1:3" ht="13" x14ac:dyDescent="0.15">
      <c r="A433" t="str">
        <f ca="1">IFERROR(__xludf.DUMMYFUNCTION("""COMPUTED_VALUE"""),"")</f>
        <v/>
      </c>
      <c r="B433" t="str">
        <f ca="1">IFERROR(__xludf.DUMMYFUNCTION("""COMPUTED_VALUE"""),"")</f>
        <v/>
      </c>
      <c r="C433" t="str">
        <f ca="1">IFERROR(__xludf.DUMMYFUNCTION("""COMPUTED_VALUE"""),"")</f>
        <v/>
      </c>
    </row>
    <row r="434" spans="1:3" ht="13" x14ac:dyDescent="0.15">
      <c r="A434" t="str">
        <f ca="1">IFERROR(__xludf.DUMMYFUNCTION("""COMPUTED_VALUE"""),"")</f>
        <v/>
      </c>
      <c r="B434" t="str">
        <f ca="1">IFERROR(__xludf.DUMMYFUNCTION("""COMPUTED_VALUE"""),"")</f>
        <v/>
      </c>
      <c r="C434" t="str">
        <f ca="1">IFERROR(__xludf.DUMMYFUNCTION("""COMPUTED_VALUE"""),"")</f>
        <v/>
      </c>
    </row>
    <row r="435" spans="1:3" ht="13" x14ac:dyDescent="0.15">
      <c r="A435" t="str">
        <f ca="1">IFERROR(__xludf.DUMMYFUNCTION("""COMPUTED_VALUE"""),"")</f>
        <v/>
      </c>
      <c r="B435" t="str">
        <f ca="1">IFERROR(__xludf.DUMMYFUNCTION("""COMPUTED_VALUE"""),"")</f>
        <v/>
      </c>
      <c r="C435" t="str">
        <f ca="1">IFERROR(__xludf.DUMMYFUNCTION("""COMPUTED_VALUE"""),"")</f>
        <v/>
      </c>
    </row>
    <row r="436" spans="1:3" ht="13" x14ac:dyDescent="0.15">
      <c r="A436" t="str">
        <f ca="1">IFERROR(__xludf.DUMMYFUNCTION("""COMPUTED_VALUE"""),"")</f>
        <v/>
      </c>
      <c r="B436" t="str">
        <f ca="1">IFERROR(__xludf.DUMMYFUNCTION("""COMPUTED_VALUE"""),"")</f>
        <v/>
      </c>
      <c r="C436" t="str">
        <f ca="1">IFERROR(__xludf.DUMMYFUNCTION("""COMPUTED_VALUE"""),"")</f>
        <v/>
      </c>
    </row>
    <row r="437" spans="1:3" ht="13" x14ac:dyDescent="0.15">
      <c r="A437" t="str">
        <f ca="1">IFERROR(__xludf.DUMMYFUNCTION("""COMPUTED_VALUE"""),"")</f>
        <v/>
      </c>
      <c r="B437" t="str">
        <f ca="1">IFERROR(__xludf.DUMMYFUNCTION("""COMPUTED_VALUE"""),"")</f>
        <v/>
      </c>
      <c r="C437" t="str">
        <f ca="1">IFERROR(__xludf.DUMMYFUNCTION("""COMPUTED_VALUE"""),"")</f>
        <v/>
      </c>
    </row>
    <row r="438" spans="1:3" ht="13" x14ac:dyDescent="0.15">
      <c r="A438" t="str">
        <f ca="1">IFERROR(__xludf.DUMMYFUNCTION("""COMPUTED_VALUE"""),"")</f>
        <v/>
      </c>
      <c r="B438" t="str">
        <f ca="1">IFERROR(__xludf.DUMMYFUNCTION("""COMPUTED_VALUE"""),"")</f>
        <v/>
      </c>
      <c r="C438" t="str">
        <f ca="1">IFERROR(__xludf.DUMMYFUNCTION("""COMPUTED_VALUE"""),"")</f>
        <v/>
      </c>
    </row>
    <row r="439" spans="1:3" ht="13" x14ac:dyDescent="0.15">
      <c r="A439" t="str">
        <f ca="1">IFERROR(__xludf.DUMMYFUNCTION("""COMPUTED_VALUE"""),"")</f>
        <v/>
      </c>
      <c r="B439" t="str">
        <f ca="1">IFERROR(__xludf.DUMMYFUNCTION("""COMPUTED_VALUE"""),"")</f>
        <v/>
      </c>
      <c r="C439" t="str">
        <f ca="1">IFERROR(__xludf.DUMMYFUNCTION("""COMPUTED_VALUE"""),"")</f>
        <v/>
      </c>
    </row>
    <row r="440" spans="1:3" ht="13" x14ac:dyDescent="0.15">
      <c r="A440" t="str">
        <f ca="1">IFERROR(__xludf.DUMMYFUNCTION("""COMPUTED_VALUE"""),"")</f>
        <v/>
      </c>
      <c r="B440" t="str">
        <f ca="1">IFERROR(__xludf.DUMMYFUNCTION("""COMPUTED_VALUE"""),"")</f>
        <v/>
      </c>
      <c r="C440" t="str">
        <f ca="1">IFERROR(__xludf.DUMMYFUNCTION("""COMPUTED_VALUE"""),"")</f>
        <v/>
      </c>
    </row>
    <row r="441" spans="1:3" ht="13" x14ac:dyDescent="0.15">
      <c r="A441" t="str">
        <f ca="1">IFERROR(__xludf.DUMMYFUNCTION("""COMPUTED_VALUE"""),"")</f>
        <v/>
      </c>
      <c r="B441" t="str">
        <f ca="1">IFERROR(__xludf.DUMMYFUNCTION("""COMPUTED_VALUE"""),"")</f>
        <v/>
      </c>
      <c r="C441" t="str">
        <f ca="1">IFERROR(__xludf.DUMMYFUNCTION("""COMPUTED_VALUE"""),"")</f>
        <v/>
      </c>
    </row>
    <row r="442" spans="1:3" ht="13" x14ac:dyDescent="0.15">
      <c r="A442" t="str">
        <f ca="1">IFERROR(__xludf.DUMMYFUNCTION("""COMPUTED_VALUE"""),"")</f>
        <v/>
      </c>
      <c r="B442" t="str">
        <f ca="1">IFERROR(__xludf.DUMMYFUNCTION("""COMPUTED_VALUE"""),"")</f>
        <v/>
      </c>
      <c r="C442" t="str">
        <f ca="1">IFERROR(__xludf.DUMMYFUNCTION("""COMPUTED_VALUE"""),"")</f>
        <v/>
      </c>
    </row>
    <row r="443" spans="1:3" ht="13" x14ac:dyDescent="0.15">
      <c r="A443" t="str">
        <f ca="1">IFERROR(__xludf.DUMMYFUNCTION("""COMPUTED_VALUE"""),"")</f>
        <v/>
      </c>
      <c r="B443" t="str">
        <f ca="1">IFERROR(__xludf.DUMMYFUNCTION("""COMPUTED_VALUE"""),"")</f>
        <v/>
      </c>
      <c r="C443" t="str">
        <f ca="1">IFERROR(__xludf.DUMMYFUNCTION("""COMPUTED_VALUE"""),"")</f>
        <v/>
      </c>
    </row>
    <row r="444" spans="1:3" ht="13" x14ac:dyDescent="0.15">
      <c r="A444" t="str">
        <f ca="1">IFERROR(__xludf.DUMMYFUNCTION("""COMPUTED_VALUE"""),"")</f>
        <v/>
      </c>
      <c r="B444" t="str">
        <f ca="1">IFERROR(__xludf.DUMMYFUNCTION("""COMPUTED_VALUE"""),"")</f>
        <v/>
      </c>
      <c r="C444" t="str">
        <f ca="1">IFERROR(__xludf.DUMMYFUNCTION("""COMPUTED_VALUE"""),"")</f>
        <v/>
      </c>
    </row>
    <row r="445" spans="1:3" ht="13" x14ac:dyDescent="0.15">
      <c r="A445" t="str">
        <f ca="1">IFERROR(__xludf.DUMMYFUNCTION("""COMPUTED_VALUE"""),"")</f>
        <v/>
      </c>
      <c r="B445" t="str">
        <f ca="1">IFERROR(__xludf.DUMMYFUNCTION("""COMPUTED_VALUE"""),"")</f>
        <v/>
      </c>
      <c r="C445" t="str">
        <f ca="1">IFERROR(__xludf.DUMMYFUNCTION("""COMPUTED_VALUE"""),"")</f>
        <v/>
      </c>
    </row>
    <row r="446" spans="1:3" ht="13" x14ac:dyDescent="0.15">
      <c r="A446" t="str">
        <f ca="1">IFERROR(__xludf.DUMMYFUNCTION("""COMPUTED_VALUE"""),"")</f>
        <v/>
      </c>
      <c r="B446" t="str">
        <f ca="1">IFERROR(__xludf.DUMMYFUNCTION("""COMPUTED_VALUE"""),"")</f>
        <v/>
      </c>
      <c r="C446" t="str">
        <f ca="1">IFERROR(__xludf.DUMMYFUNCTION("""COMPUTED_VALUE"""),"")</f>
        <v/>
      </c>
    </row>
    <row r="447" spans="1:3" ht="13" x14ac:dyDescent="0.15">
      <c r="A447" t="str">
        <f ca="1">IFERROR(__xludf.DUMMYFUNCTION("""COMPUTED_VALUE"""),"")</f>
        <v/>
      </c>
      <c r="B447" t="str">
        <f ca="1">IFERROR(__xludf.DUMMYFUNCTION("""COMPUTED_VALUE"""),"")</f>
        <v/>
      </c>
      <c r="C447" t="str">
        <f ca="1">IFERROR(__xludf.DUMMYFUNCTION("""COMPUTED_VALUE"""),"")</f>
        <v/>
      </c>
    </row>
    <row r="448" spans="1:3" ht="13" x14ac:dyDescent="0.15">
      <c r="A448" t="str">
        <f ca="1">IFERROR(__xludf.DUMMYFUNCTION("""COMPUTED_VALUE"""),"")</f>
        <v/>
      </c>
      <c r="B448" t="str">
        <f ca="1">IFERROR(__xludf.DUMMYFUNCTION("""COMPUTED_VALUE"""),"")</f>
        <v/>
      </c>
      <c r="C448" t="str">
        <f ca="1">IFERROR(__xludf.DUMMYFUNCTION("""COMPUTED_VALUE"""),"")</f>
        <v/>
      </c>
    </row>
    <row r="449" spans="1:3" ht="13" x14ac:dyDescent="0.15">
      <c r="A449" t="str">
        <f ca="1">IFERROR(__xludf.DUMMYFUNCTION("""COMPUTED_VALUE"""),"")</f>
        <v/>
      </c>
      <c r="B449" t="str">
        <f ca="1">IFERROR(__xludf.DUMMYFUNCTION("""COMPUTED_VALUE"""),"")</f>
        <v/>
      </c>
      <c r="C449" t="str">
        <f ca="1">IFERROR(__xludf.DUMMYFUNCTION("""COMPUTED_VALUE"""),"")</f>
        <v/>
      </c>
    </row>
    <row r="450" spans="1:3" ht="13" x14ac:dyDescent="0.15">
      <c r="A450" t="str">
        <f ca="1">IFERROR(__xludf.DUMMYFUNCTION("""COMPUTED_VALUE"""),"")</f>
        <v/>
      </c>
      <c r="B450" t="str">
        <f ca="1">IFERROR(__xludf.DUMMYFUNCTION("""COMPUTED_VALUE"""),"")</f>
        <v/>
      </c>
      <c r="C450" t="str">
        <f ca="1">IFERROR(__xludf.DUMMYFUNCTION("""COMPUTED_VALUE"""),"")</f>
        <v/>
      </c>
    </row>
    <row r="451" spans="1:3" ht="13" x14ac:dyDescent="0.15">
      <c r="A451" t="str">
        <f ca="1">IFERROR(__xludf.DUMMYFUNCTION("""COMPUTED_VALUE"""),"")</f>
        <v/>
      </c>
      <c r="B451" t="str">
        <f ca="1">IFERROR(__xludf.DUMMYFUNCTION("""COMPUTED_VALUE"""),"")</f>
        <v/>
      </c>
      <c r="C451" t="str">
        <f ca="1">IFERROR(__xludf.DUMMYFUNCTION("""COMPUTED_VALUE"""),"")</f>
        <v/>
      </c>
    </row>
    <row r="452" spans="1:3" ht="13" x14ac:dyDescent="0.15">
      <c r="A452" t="str">
        <f ca="1">IFERROR(__xludf.DUMMYFUNCTION("""COMPUTED_VALUE"""),"")</f>
        <v/>
      </c>
      <c r="B452" t="str">
        <f ca="1">IFERROR(__xludf.DUMMYFUNCTION("""COMPUTED_VALUE"""),"")</f>
        <v/>
      </c>
      <c r="C452" t="str">
        <f ca="1">IFERROR(__xludf.DUMMYFUNCTION("""COMPUTED_VALUE"""),"")</f>
        <v/>
      </c>
    </row>
    <row r="453" spans="1:3" ht="13" x14ac:dyDescent="0.15">
      <c r="A453" t="str">
        <f ca="1">IFERROR(__xludf.DUMMYFUNCTION("""COMPUTED_VALUE"""),"")</f>
        <v/>
      </c>
      <c r="B453" t="str">
        <f ca="1">IFERROR(__xludf.DUMMYFUNCTION("""COMPUTED_VALUE"""),"")</f>
        <v/>
      </c>
      <c r="C453" t="str">
        <f ca="1">IFERROR(__xludf.DUMMYFUNCTION("""COMPUTED_VALUE"""),"")</f>
        <v/>
      </c>
    </row>
    <row r="454" spans="1:3" ht="13" x14ac:dyDescent="0.15">
      <c r="A454" t="str">
        <f ca="1">IFERROR(__xludf.DUMMYFUNCTION("""COMPUTED_VALUE"""),"")</f>
        <v/>
      </c>
      <c r="B454" t="str">
        <f ca="1">IFERROR(__xludf.DUMMYFUNCTION("""COMPUTED_VALUE"""),"")</f>
        <v/>
      </c>
      <c r="C454" t="str">
        <f ca="1">IFERROR(__xludf.DUMMYFUNCTION("""COMPUTED_VALUE"""),"")</f>
        <v/>
      </c>
    </row>
    <row r="455" spans="1:3" ht="13" x14ac:dyDescent="0.15">
      <c r="A455" t="str">
        <f ca="1">IFERROR(__xludf.DUMMYFUNCTION("""COMPUTED_VALUE"""),"")</f>
        <v/>
      </c>
      <c r="B455" t="str">
        <f ca="1">IFERROR(__xludf.DUMMYFUNCTION("""COMPUTED_VALUE"""),"")</f>
        <v/>
      </c>
      <c r="C455" t="str">
        <f ca="1">IFERROR(__xludf.DUMMYFUNCTION("""COMPUTED_VALUE"""),"")</f>
        <v/>
      </c>
    </row>
    <row r="456" spans="1:3" ht="13" x14ac:dyDescent="0.15">
      <c r="A456" t="str">
        <f ca="1">IFERROR(__xludf.DUMMYFUNCTION("""COMPUTED_VALUE"""),"")</f>
        <v/>
      </c>
      <c r="B456" t="str">
        <f ca="1">IFERROR(__xludf.DUMMYFUNCTION("""COMPUTED_VALUE"""),"")</f>
        <v/>
      </c>
      <c r="C456" t="str">
        <f ca="1">IFERROR(__xludf.DUMMYFUNCTION("""COMPUTED_VALUE"""),"")</f>
        <v/>
      </c>
    </row>
    <row r="457" spans="1:3" ht="13" x14ac:dyDescent="0.15">
      <c r="A457" t="str">
        <f ca="1">IFERROR(__xludf.DUMMYFUNCTION("""COMPUTED_VALUE"""),"")</f>
        <v/>
      </c>
      <c r="B457" t="str">
        <f ca="1">IFERROR(__xludf.DUMMYFUNCTION("""COMPUTED_VALUE"""),"")</f>
        <v/>
      </c>
      <c r="C457" t="str">
        <f ca="1">IFERROR(__xludf.DUMMYFUNCTION("""COMPUTED_VALUE"""),"")</f>
        <v/>
      </c>
    </row>
    <row r="458" spans="1:3" ht="13" x14ac:dyDescent="0.15">
      <c r="A458" t="str">
        <f ca="1">IFERROR(__xludf.DUMMYFUNCTION("""COMPUTED_VALUE"""),"")</f>
        <v/>
      </c>
      <c r="B458" t="str">
        <f ca="1">IFERROR(__xludf.DUMMYFUNCTION("""COMPUTED_VALUE"""),"")</f>
        <v/>
      </c>
      <c r="C458" t="str">
        <f ca="1">IFERROR(__xludf.DUMMYFUNCTION("""COMPUTED_VALUE"""),"")</f>
        <v/>
      </c>
    </row>
    <row r="459" spans="1:3" ht="13" x14ac:dyDescent="0.15">
      <c r="A459" t="str">
        <f ca="1">IFERROR(__xludf.DUMMYFUNCTION("""COMPUTED_VALUE"""),"")</f>
        <v/>
      </c>
      <c r="B459" t="str">
        <f ca="1">IFERROR(__xludf.DUMMYFUNCTION("""COMPUTED_VALUE"""),"")</f>
        <v/>
      </c>
      <c r="C459" t="str">
        <f ca="1">IFERROR(__xludf.DUMMYFUNCTION("""COMPUTED_VALUE"""),"")</f>
        <v/>
      </c>
    </row>
    <row r="460" spans="1:3" ht="13" x14ac:dyDescent="0.15">
      <c r="A460" t="str">
        <f ca="1">IFERROR(__xludf.DUMMYFUNCTION("""COMPUTED_VALUE"""),"")</f>
        <v/>
      </c>
      <c r="B460" t="str">
        <f ca="1">IFERROR(__xludf.DUMMYFUNCTION("""COMPUTED_VALUE"""),"")</f>
        <v/>
      </c>
      <c r="C460" t="str">
        <f ca="1">IFERROR(__xludf.DUMMYFUNCTION("""COMPUTED_VALUE"""),"")</f>
        <v/>
      </c>
    </row>
    <row r="461" spans="1:3" ht="13" x14ac:dyDescent="0.15">
      <c r="A461" t="str">
        <f ca="1">IFERROR(__xludf.DUMMYFUNCTION("""COMPUTED_VALUE"""),"")</f>
        <v/>
      </c>
      <c r="B461" t="str">
        <f ca="1">IFERROR(__xludf.DUMMYFUNCTION("""COMPUTED_VALUE"""),"")</f>
        <v/>
      </c>
      <c r="C461" t="str">
        <f ca="1">IFERROR(__xludf.DUMMYFUNCTION("""COMPUTED_VALUE"""),"")</f>
        <v/>
      </c>
    </row>
    <row r="462" spans="1:3" ht="13" x14ac:dyDescent="0.15">
      <c r="A462" t="str">
        <f ca="1">IFERROR(__xludf.DUMMYFUNCTION("""COMPUTED_VALUE"""),"")</f>
        <v/>
      </c>
      <c r="B462" t="str">
        <f ca="1">IFERROR(__xludf.DUMMYFUNCTION("""COMPUTED_VALUE"""),"")</f>
        <v/>
      </c>
      <c r="C462" t="str">
        <f ca="1">IFERROR(__xludf.DUMMYFUNCTION("""COMPUTED_VALUE"""),"")</f>
        <v/>
      </c>
    </row>
    <row r="463" spans="1:3" ht="13" x14ac:dyDescent="0.15">
      <c r="A463" t="str">
        <f ca="1">IFERROR(__xludf.DUMMYFUNCTION("""COMPUTED_VALUE"""),"")</f>
        <v/>
      </c>
      <c r="B463" t="str">
        <f ca="1">IFERROR(__xludf.DUMMYFUNCTION("""COMPUTED_VALUE"""),"")</f>
        <v/>
      </c>
      <c r="C463" t="str">
        <f ca="1">IFERROR(__xludf.DUMMYFUNCTION("""COMPUTED_VALUE"""),"")</f>
        <v/>
      </c>
    </row>
    <row r="464" spans="1:3" ht="13" x14ac:dyDescent="0.15">
      <c r="A464" t="str">
        <f ca="1">IFERROR(__xludf.DUMMYFUNCTION("""COMPUTED_VALUE"""),"")</f>
        <v/>
      </c>
      <c r="B464" t="str">
        <f ca="1">IFERROR(__xludf.DUMMYFUNCTION("""COMPUTED_VALUE"""),"")</f>
        <v/>
      </c>
      <c r="C464" t="str">
        <f ca="1">IFERROR(__xludf.DUMMYFUNCTION("""COMPUTED_VALUE"""),"")</f>
        <v/>
      </c>
    </row>
    <row r="465" spans="1:3" ht="13" x14ac:dyDescent="0.15">
      <c r="A465" t="str">
        <f ca="1">IFERROR(__xludf.DUMMYFUNCTION("""COMPUTED_VALUE"""),"")</f>
        <v/>
      </c>
      <c r="B465" t="str">
        <f ca="1">IFERROR(__xludf.DUMMYFUNCTION("""COMPUTED_VALUE"""),"")</f>
        <v/>
      </c>
      <c r="C465" t="str">
        <f ca="1">IFERROR(__xludf.DUMMYFUNCTION("""COMPUTED_VALUE"""),"")</f>
        <v/>
      </c>
    </row>
    <row r="466" spans="1:3" ht="13" x14ac:dyDescent="0.15">
      <c r="A466" t="str">
        <f ca="1">IFERROR(__xludf.DUMMYFUNCTION("""COMPUTED_VALUE"""),"")</f>
        <v/>
      </c>
      <c r="B466" t="str">
        <f ca="1">IFERROR(__xludf.DUMMYFUNCTION("""COMPUTED_VALUE"""),"")</f>
        <v/>
      </c>
      <c r="C466" t="str">
        <f ca="1">IFERROR(__xludf.DUMMYFUNCTION("""COMPUTED_VALUE"""),"")</f>
        <v/>
      </c>
    </row>
    <row r="467" spans="1:3" ht="13" x14ac:dyDescent="0.15">
      <c r="A467" t="str">
        <f ca="1">IFERROR(__xludf.DUMMYFUNCTION("""COMPUTED_VALUE"""),"")</f>
        <v/>
      </c>
      <c r="B467" t="str">
        <f ca="1">IFERROR(__xludf.DUMMYFUNCTION("""COMPUTED_VALUE"""),"")</f>
        <v/>
      </c>
      <c r="C467" t="str">
        <f ca="1">IFERROR(__xludf.DUMMYFUNCTION("""COMPUTED_VALUE"""),"")</f>
        <v/>
      </c>
    </row>
    <row r="468" spans="1:3" ht="13" x14ac:dyDescent="0.15">
      <c r="A468" t="str">
        <f ca="1">IFERROR(__xludf.DUMMYFUNCTION("""COMPUTED_VALUE"""),"")</f>
        <v/>
      </c>
      <c r="B468" t="str">
        <f ca="1">IFERROR(__xludf.DUMMYFUNCTION("""COMPUTED_VALUE"""),"")</f>
        <v/>
      </c>
      <c r="C468" t="str">
        <f ca="1">IFERROR(__xludf.DUMMYFUNCTION("""COMPUTED_VALUE"""),"")</f>
        <v/>
      </c>
    </row>
    <row r="469" spans="1:3" ht="13" x14ac:dyDescent="0.15">
      <c r="A469" t="str">
        <f ca="1">IFERROR(__xludf.DUMMYFUNCTION("""COMPUTED_VALUE"""),"")</f>
        <v/>
      </c>
      <c r="B469" t="str">
        <f ca="1">IFERROR(__xludf.DUMMYFUNCTION("""COMPUTED_VALUE"""),"")</f>
        <v/>
      </c>
      <c r="C469" t="str">
        <f ca="1">IFERROR(__xludf.DUMMYFUNCTION("""COMPUTED_VALUE"""),"")</f>
        <v/>
      </c>
    </row>
    <row r="470" spans="1:3" ht="13" x14ac:dyDescent="0.15">
      <c r="A470" t="str">
        <f ca="1">IFERROR(__xludf.DUMMYFUNCTION("""COMPUTED_VALUE"""),"")</f>
        <v/>
      </c>
      <c r="B470" t="str">
        <f ca="1">IFERROR(__xludf.DUMMYFUNCTION("""COMPUTED_VALUE"""),"")</f>
        <v/>
      </c>
      <c r="C470" t="str">
        <f ca="1">IFERROR(__xludf.DUMMYFUNCTION("""COMPUTED_VALUE"""),"")</f>
        <v/>
      </c>
    </row>
    <row r="471" spans="1:3" ht="13" x14ac:dyDescent="0.15">
      <c r="A471" t="str">
        <f ca="1">IFERROR(__xludf.DUMMYFUNCTION("""COMPUTED_VALUE"""),"")</f>
        <v/>
      </c>
      <c r="B471" t="str">
        <f ca="1">IFERROR(__xludf.DUMMYFUNCTION("""COMPUTED_VALUE"""),"")</f>
        <v/>
      </c>
      <c r="C471" t="str">
        <f ca="1">IFERROR(__xludf.DUMMYFUNCTION("""COMPUTED_VALUE"""),"")</f>
        <v/>
      </c>
    </row>
    <row r="472" spans="1:3" ht="13" x14ac:dyDescent="0.15">
      <c r="A472" t="str">
        <f ca="1">IFERROR(__xludf.DUMMYFUNCTION("""COMPUTED_VALUE"""),"")</f>
        <v/>
      </c>
      <c r="B472" t="str">
        <f ca="1">IFERROR(__xludf.DUMMYFUNCTION("""COMPUTED_VALUE"""),"")</f>
        <v/>
      </c>
      <c r="C472" t="str">
        <f ca="1">IFERROR(__xludf.DUMMYFUNCTION("""COMPUTED_VALUE"""),"")</f>
        <v/>
      </c>
    </row>
    <row r="473" spans="1:3" ht="13" x14ac:dyDescent="0.15">
      <c r="A473" t="str">
        <f ca="1">IFERROR(__xludf.DUMMYFUNCTION("""COMPUTED_VALUE"""),"")</f>
        <v/>
      </c>
      <c r="B473" t="str">
        <f ca="1">IFERROR(__xludf.DUMMYFUNCTION("""COMPUTED_VALUE"""),"")</f>
        <v/>
      </c>
      <c r="C473" t="str">
        <f ca="1">IFERROR(__xludf.DUMMYFUNCTION("""COMPUTED_VALUE"""),"")</f>
        <v/>
      </c>
    </row>
    <row r="474" spans="1:3" ht="13" x14ac:dyDescent="0.15">
      <c r="A474" t="str">
        <f ca="1">IFERROR(__xludf.DUMMYFUNCTION("""COMPUTED_VALUE"""),"")</f>
        <v/>
      </c>
      <c r="B474" t="str">
        <f ca="1">IFERROR(__xludf.DUMMYFUNCTION("""COMPUTED_VALUE"""),"")</f>
        <v/>
      </c>
      <c r="C474" t="str">
        <f ca="1">IFERROR(__xludf.DUMMYFUNCTION("""COMPUTED_VALUE"""),"")</f>
        <v/>
      </c>
    </row>
    <row r="475" spans="1:3" ht="13" x14ac:dyDescent="0.15">
      <c r="A475" t="str">
        <f ca="1">IFERROR(__xludf.DUMMYFUNCTION("""COMPUTED_VALUE"""),"")</f>
        <v/>
      </c>
      <c r="B475" t="str">
        <f ca="1">IFERROR(__xludf.DUMMYFUNCTION("""COMPUTED_VALUE"""),"")</f>
        <v/>
      </c>
      <c r="C475" t="str">
        <f ca="1">IFERROR(__xludf.DUMMYFUNCTION("""COMPUTED_VALUE"""),"")</f>
        <v/>
      </c>
    </row>
    <row r="476" spans="1:3" ht="13" x14ac:dyDescent="0.15">
      <c r="A476" t="str">
        <f ca="1">IFERROR(__xludf.DUMMYFUNCTION("""COMPUTED_VALUE"""),"")</f>
        <v/>
      </c>
      <c r="B476" t="str">
        <f ca="1">IFERROR(__xludf.DUMMYFUNCTION("""COMPUTED_VALUE"""),"")</f>
        <v/>
      </c>
      <c r="C476" t="str">
        <f ca="1">IFERROR(__xludf.DUMMYFUNCTION("""COMPUTED_VALUE"""),"")</f>
        <v/>
      </c>
    </row>
    <row r="477" spans="1:3" ht="13" x14ac:dyDescent="0.15">
      <c r="A477" t="str">
        <f ca="1">IFERROR(__xludf.DUMMYFUNCTION("""COMPUTED_VALUE"""),"")</f>
        <v/>
      </c>
      <c r="B477" t="str">
        <f ca="1">IFERROR(__xludf.DUMMYFUNCTION("""COMPUTED_VALUE"""),"")</f>
        <v/>
      </c>
      <c r="C477" t="str">
        <f ca="1">IFERROR(__xludf.DUMMYFUNCTION("""COMPUTED_VALUE"""),"")</f>
        <v/>
      </c>
    </row>
    <row r="478" spans="1:3" ht="13" x14ac:dyDescent="0.15">
      <c r="A478" t="str">
        <f ca="1">IFERROR(__xludf.DUMMYFUNCTION("""COMPUTED_VALUE"""),"")</f>
        <v/>
      </c>
      <c r="B478" t="str">
        <f ca="1">IFERROR(__xludf.DUMMYFUNCTION("""COMPUTED_VALUE"""),"")</f>
        <v/>
      </c>
      <c r="C478" t="str">
        <f ca="1">IFERROR(__xludf.DUMMYFUNCTION("""COMPUTED_VALUE"""),"")</f>
        <v/>
      </c>
    </row>
    <row r="479" spans="1:3" ht="13" x14ac:dyDescent="0.15">
      <c r="A479" t="str">
        <f ca="1">IFERROR(__xludf.DUMMYFUNCTION("""COMPUTED_VALUE"""),"")</f>
        <v/>
      </c>
      <c r="B479" t="str">
        <f ca="1">IFERROR(__xludf.DUMMYFUNCTION("""COMPUTED_VALUE"""),"")</f>
        <v/>
      </c>
      <c r="C479" t="str">
        <f ca="1">IFERROR(__xludf.DUMMYFUNCTION("""COMPUTED_VALUE"""),"")</f>
        <v/>
      </c>
    </row>
    <row r="480" spans="1:3" ht="13" x14ac:dyDescent="0.15">
      <c r="A480" t="str">
        <f ca="1">IFERROR(__xludf.DUMMYFUNCTION("""COMPUTED_VALUE"""),"")</f>
        <v/>
      </c>
      <c r="B480" t="str">
        <f ca="1">IFERROR(__xludf.DUMMYFUNCTION("""COMPUTED_VALUE"""),"")</f>
        <v/>
      </c>
      <c r="C480" t="str">
        <f ca="1">IFERROR(__xludf.DUMMYFUNCTION("""COMPUTED_VALUE"""),"")</f>
        <v/>
      </c>
    </row>
    <row r="481" spans="1:3" ht="13" x14ac:dyDescent="0.15">
      <c r="A481" t="str">
        <f ca="1">IFERROR(__xludf.DUMMYFUNCTION("""COMPUTED_VALUE"""),"")</f>
        <v/>
      </c>
      <c r="B481" t="str">
        <f ca="1">IFERROR(__xludf.DUMMYFUNCTION("""COMPUTED_VALUE"""),"")</f>
        <v/>
      </c>
      <c r="C481" t="str">
        <f ca="1">IFERROR(__xludf.DUMMYFUNCTION("""COMPUTED_VALUE"""),"")</f>
        <v/>
      </c>
    </row>
    <row r="482" spans="1:3" ht="13" x14ac:dyDescent="0.15">
      <c r="A482" t="str">
        <f ca="1">IFERROR(__xludf.DUMMYFUNCTION("""COMPUTED_VALUE"""),"")</f>
        <v/>
      </c>
      <c r="B482" t="str">
        <f ca="1">IFERROR(__xludf.DUMMYFUNCTION("""COMPUTED_VALUE"""),"")</f>
        <v/>
      </c>
      <c r="C482" t="str">
        <f ca="1">IFERROR(__xludf.DUMMYFUNCTION("""COMPUTED_VALUE"""),"")</f>
        <v/>
      </c>
    </row>
    <row r="483" spans="1:3" ht="13" x14ac:dyDescent="0.15">
      <c r="A483" t="str">
        <f ca="1">IFERROR(__xludf.DUMMYFUNCTION("""COMPUTED_VALUE"""),"")</f>
        <v/>
      </c>
      <c r="B483" t="str">
        <f ca="1">IFERROR(__xludf.DUMMYFUNCTION("""COMPUTED_VALUE"""),"")</f>
        <v/>
      </c>
      <c r="C483" t="str">
        <f ca="1">IFERROR(__xludf.DUMMYFUNCTION("""COMPUTED_VALUE"""),"")</f>
        <v/>
      </c>
    </row>
    <row r="484" spans="1:3" ht="13" x14ac:dyDescent="0.15">
      <c r="A484" t="str">
        <f ca="1">IFERROR(__xludf.DUMMYFUNCTION("""COMPUTED_VALUE"""),"")</f>
        <v/>
      </c>
      <c r="B484" t="str">
        <f ca="1">IFERROR(__xludf.DUMMYFUNCTION("""COMPUTED_VALUE"""),"")</f>
        <v/>
      </c>
      <c r="C484" t="str">
        <f ca="1">IFERROR(__xludf.DUMMYFUNCTION("""COMPUTED_VALUE"""),"")</f>
        <v/>
      </c>
    </row>
    <row r="485" spans="1:3" ht="13" x14ac:dyDescent="0.15">
      <c r="A485" t="str">
        <f ca="1">IFERROR(__xludf.DUMMYFUNCTION("""COMPUTED_VALUE"""),"")</f>
        <v/>
      </c>
      <c r="B485" t="str">
        <f ca="1">IFERROR(__xludf.DUMMYFUNCTION("""COMPUTED_VALUE"""),"")</f>
        <v/>
      </c>
      <c r="C485" t="str">
        <f ca="1">IFERROR(__xludf.DUMMYFUNCTION("""COMPUTED_VALUE"""),"")</f>
        <v/>
      </c>
    </row>
    <row r="486" spans="1:3" ht="13" x14ac:dyDescent="0.15">
      <c r="A486" t="str">
        <f ca="1">IFERROR(__xludf.DUMMYFUNCTION("""COMPUTED_VALUE"""),"")</f>
        <v/>
      </c>
      <c r="B486" t="str">
        <f ca="1">IFERROR(__xludf.DUMMYFUNCTION("""COMPUTED_VALUE"""),"")</f>
        <v/>
      </c>
      <c r="C486" t="str">
        <f ca="1">IFERROR(__xludf.DUMMYFUNCTION("""COMPUTED_VALUE"""),"")</f>
        <v/>
      </c>
    </row>
    <row r="487" spans="1:3" ht="13" x14ac:dyDescent="0.15">
      <c r="A487" t="str">
        <f ca="1">IFERROR(__xludf.DUMMYFUNCTION("""COMPUTED_VALUE"""),"")</f>
        <v/>
      </c>
      <c r="B487" t="str">
        <f ca="1">IFERROR(__xludf.DUMMYFUNCTION("""COMPUTED_VALUE"""),"")</f>
        <v/>
      </c>
      <c r="C487" t="str">
        <f ca="1">IFERROR(__xludf.DUMMYFUNCTION("""COMPUTED_VALUE"""),"")</f>
        <v/>
      </c>
    </row>
    <row r="488" spans="1:3" ht="13" x14ac:dyDescent="0.15">
      <c r="A488" t="str">
        <f ca="1">IFERROR(__xludf.DUMMYFUNCTION("""COMPUTED_VALUE"""),"")</f>
        <v/>
      </c>
      <c r="B488" t="str">
        <f ca="1">IFERROR(__xludf.DUMMYFUNCTION("""COMPUTED_VALUE"""),"")</f>
        <v/>
      </c>
      <c r="C488" t="str">
        <f ca="1">IFERROR(__xludf.DUMMYFUNCTION("""COMPUTED_VALUE"""),"")</f>
        <v/>
      </c>
    </row>
    <row r="489" spans="1:3" ht="13" x14ac:dyDescent="0.15">
      <c r="A489" t="str">
        <f ca="1">IFERROR(__xludf.DUMMYFUNCTION("""COMPUTED_VALUE"""),"")</f>
        <v/>
      </c>
      <c r="B489" t="str">
        <f ca="1">IFERROR(__xludf.DUMMYFUNCTION("""COMPUTED_VALUE"""),"")</f>
        <v/>
      </c>
      <c r="C489" t="str">
        <f ca="1">IFERROR(__xludf.DUMMYFUNCTION("""COMPUTED_VALUE"""),"")</f>
        <v/>
      </c>
    </row>
    <row r="490" spans="1:3" ht="13" x14ac:dyDescent="0.15">
      <c r="A490" t="str">
        <f ca="1">IFERROR(__xludf.DUMMYFUNCTION("""COMPUTED_VALUE"""),"")</f>
        <v/>
      </c>
      <c r="B490" t="str">
        <f ca="1">IFERROR(__xludf.DUMMYFUNCTION("""COMPUTED_VALUE"""),"")</f>
        <v/>
      </c>
      <c r="C490" t="str">
        <f ca="1">IFERROR(__xludf.DUMMYFUNCTION("""COMPUTED_VALUE"""),"")</f>
        <v/>
      </c>
    </row>
    <row r="491" spans="1:3" ht="13" x14ac:dyDescent="0.15">
      <c r="A491" t="str">
        <f ca="1">IFERROR(__xludf.DUMMYFUNCTION("""COMPUTED_VALUE"""),"")</f>
        <v/>
      </c>
      <c r="B491" t="str">
        <f ca="1">IFERROR(__xludf.DUMMYFUNCTION("""COMPUTED_VALUE"""),"")</f>
        <v/>
      </c>
      <c r="C491" t="str">
        <f ca="1">IFERROR(__xludf.DUMMYFUNCTION("""COMPUTED_VALUE"""),"")</f>
        <v/>
      </c>
    </row>
    <row r="492" spans="1:3" ht="13" x14ac:dyDescent="0.15">
      <c r="A492" t="str">
        <f ca="1">IFERROR(__xludf.DUMMYFUNCTION("""COMPUTED_VALUE"""),"")</f>
        <v/>
      </c>
      <c r="B492" t="str">
        <f ca="1">IFERROR(__xludf.DUMMYFUNCTION("""COMPUTED_VALUE"""),"")</f>
        <v/>
      </c>
      <c r="C492" t="str">
        <f ca="1">IFERROR(__xludf.DUMMYFUNCTION("""COMPUTED_VALUE"""),"")</f>
        <v/>
      </c>
    </row>
    <row r="493" spans="1:3" ht="13" x14ac:dyDescent="0.15">
      <c r="A493" t="str">
        <f ca="1">IFERROR(__xludf.DUMMYFUNCTION("""COMPUTED_VALUE"""),"")</f>
        <v/>
      </c>
      <c r="B493" t="str">
        <f ca="1">IFERROR(__xludf.DUMMYFUNCTION("""COMPUTED_VALUE"""),"")</f>
        <v/>
      </c>
      <c r="C493" t="str">
        <f ca="1">IFERROR(__xludf.DUMMYFUNCTION("""COMPUTED_VALUE"""),"")</f>
        <v/>
      </c>
    </row>
    <row r="494" spans="1:3" ht="13" x14ac:dyDescent="0.15">
      <c r="A494" t="str">
        <f ca="1">IFERROR(__xludf.DUMMYFUNCTION("""COMPUTED_VALUE"""),"")</f>
        <v/>
      </c>
      <c r="B494" t="str">
        <f ca="1">IFERROR(__xludf.DUMMYFUNCTION("""COMPUTED_VALUE"""),"")</f>
        <v/>
      </c>
      <c r="C494" t="str">
        <f ca="1">IFERROR(__xludf.DUMMYFUNCTION("""COMPUTED_VALUE"""),"")</f>
        <v/>
      </c>
    </row>
    <row r="495" spans="1:3" ht="13" x14ac:dyDescent="0.15">
      <c r="A495" t="str">
        <f ca="1">IFERROR(__xludf.DUMMYFUNCTION("""COMPUTED_VALUE"""),"")</f>
        <v/>
      </c>
      <c r="B495" t="str">
        <f ca="1">IFERROR(__xludf.DUMMYFUNCTION("""COMPUTED_VALUE"""),"")</f>
        <v/>
      </c>
      <c r="C495" t="str">
        <f ca="1">IFERROR(__xludf.DUMMYFUNCTION("""COMPUTED_VALUE"""),"")</f>
        <v/>
      </c>
    </row>
    <row r="496" spans="1:3" ht="13" x14ac:dyDescent="0.15">
      <c r="A496" t="str">
        <f ca="1">IFERROR(__xludf.DUMMYFUNCTION("""COMPUTED_VALUE"""),"")</f>
        <v/>
      </c>
      <c r="B496" t="str">
        <f ca="1">IFERROR(__xludf.DUMMYFUNCTION("""COMPUTED_VALUE"""),"")</f>
        <v/>
      </c>
      <c r="C496" t="str">
        <f ca="1">IFERROR(__xludf.DUMMYFUNCTION("""COMPUTED_VALUE"""),"")</f>
        <v/>
      </c>
    </row>
    <row r="497" spans="1:3" ht="13" x14ac:dyDescent="0.15">
      <c r="A497" t="str">
        <f ca="1">IFERROR(__xludf.DUMMYFUNCTION("""COMPUTED_VALUE"""),"")</f>
        <v/>
      </c>
      <c r="B497" t="str">
        <f ca="1">IFERROR(__xludf.DUMMYFUNCTION("""COMPUTED_VALUE"""),"")</f>
        <v/>
      </c>
      <c r="C497" t="str">
        <f ca="1">IFERROR(__xludf.DUMMYFUNCTION("""COMPUTED_VALUE"""),"")</f>
        <v/>
      </c>
    </row>
    <row r="498" spans="1:3" ht="13" x14ac:dyDescent="0.15">
      <c r="A498" t="str">
        <f ca="1">IFERROR(__xludf.DUMMYFUNCTION("""COMPUTED_VALUE"""),"")</f>
        <v/>
      </c>
      <c r="B498" t="str">
        <f ca="1">IFERROR(__xludf.DUMMYFUNCTION("""COMPUTED_VALUE"""),"")</f>
        <v/>
      </c>
      <c r="C498" t="str">
        <f ca="1">IFERROR(__xludf.DUMMYFUNCTION("""COMPUTED_VALUE"""),"")</f>
        <v/>
      </c>
    </row>
    <row r="499" spans="1:3" ht="13" x14ac:dyDescent="0.15">
      <c r="A499" t="str">
        <f ca="1">IFERROR(__xludf.DUMMYFUNCTION("""COMPUTED_VALUE"""),"")</f>
        <v/>
      </c>
      <c r="B499" t="str">
        <f ca="1">IFERROR(__xludf.DUMMYFUNCTION("""COMPUTED_VALUE"""),"")</f>
        <v/>
      </c>
      <c r="C499" t="str">
        <f ca="1">IFERROR(__xludf.DUMMYFUNCTION("""COMPUTED_VALUE"""),"")</f>
        <v/>
      </c>
    </row>
    <row r="500" spans="1:3" ht="13" x14ac:dyDescent="0.15">
      <c r="A500" t="str">
        <f ca="1">IFERROR(__xludf.DUMMYFUNCTION("""COMPUTED_VALUE"""),"")</f>
        <v/>
      </c>
      <c r="B500" t="str">
        <f ca="1">IFERROR(__xludf.DUMMYFUNCTION("""COMPUTED_VALUE"""),"")</f>
        <v/>
      </c>
      <c r="C500" t="str">
        <f ca="1">IFERROR(__xludf.DUMMYFUNCTION("""COMPUTED_VALUE"""),"")</f>
        <v/>
      </c>
    </row>
    <row r="501" spans="1:3" ht="13" x14ac:dyDescent="0.15">
      <c r="A501" t="str">
        <f ca="1">IFERROR(__xludf.DUMMYFUNCTION("""COMPUTED_VALUE"""),"")</f>
        <v/>
      </c>
      <c r="B501" t="str">
        <f ca="1">IFERROR(__xludf.DUMMYFUNCTION("""COMPUTED_VALUE"""),"")</f>
        <v/>
      </c>
      <c r="C501" t="str">
        <f ca="1">IFERROR(__xludf.DUMMYFUNCTION("""COMPUTED_VALUE"""),"")</f>
        <v/>
      </c>
    </row>
    <row r="502" spans="1:3" ht="13" x14ac:dyDescent="0.15">
      <c r="A502" t="str">
        <f ca="1">IFERROR(__xludf.DUMMYFUNCTION("""COMPUTED_VALUE"""),"")</f>
        <v/>
      </c>
      <c r="B502" t="str">
        <f ca="1">IFERROR(__xludf.DUMMYFUNCTION("""COMPUTED_VALUE"""),"")</f>
        <v/>
      </c>
      <c r="C502" t="str">
        <f ca="1">IFERROR(__xludf.DUMMYFUNCTION("""COMPUTED_VALUE"""),"")</f>
        <v/>
      </c>
    </row>
    <row r="503" spans="1:3" ht="13" x14ac:dyDescent="0.15">
      <c r="A503" t="str">
        <f ca="1">IFERROR(__xludf.DUMMYFUNCTION("""COMPUTED_VALUE"""),"")</f>
        <v/>
      </c>
      <c r="B503" t="str">
        <f ca="1">IFERROR(__xludf.DUMMYFUNCTION("""COMPUTED_VALUE"""),"")</f>
        <v/>
      </c>
      <c r="C503" t="str">
        <f ca="1">IFERROR(__xludf.DUMMYFUNCTION("""COMPUTED_VALUE"""),"")</f>
        <v/>
      </c>
    </row>
    <row r="504" spans="1:3" ht="13" x14ac:dyDescent="0.15">
      <c r="A504" t="str">
        <f ca="1">IFERROR(__xludf.DUMMYFUNCTION("""COMPUTED_VALUE"""),"")</f>
        <v/>
      </c>
      <c r="B504" t="str">
        <f ca="1">IFERROR(__xludf.DUMMYFUNCTION("""COMPUTED_VALUE"""),"")</f>
        <v/>
      </c>
      <c r="C504" t="str">
        <f ca="1">IFERROR(__xludf.DUMMYFUNCTION("""COMPUTED_VALUE"""),"")</f>
        <v/>
      </c>
    </row>
    <row r="505" spans="1:3" ht="13" x14ac:dyDescent="0.15">
      <c r="A505" t="str">
        <f ca="1">IFERROR(__xludf.DUMMYFUNCTION("""COMPUTED_VALUE"""),"")</f>
        <v/>
      </c>
      <c r="B505" t="str">
        <f ca="1">IFERROR(__xludf.DUMMYFUNCTION("""COMPUTED_VALUE"""),"")</f>
        <v/>
      </c>
      <c r="C505" t="str">
        <f ca="1">IFERROR(__xludf.DUMMYFUNCTION("""COMPUTED_VALUE"""),"")</f>
        <v/>
      </c>
    </row>
    <row r="506" spans="1:3" ht="13" x14ac:dyDescent="0.15">
      <c r="A506" t="str">
        <f ca="1">IFERROR(__xludf.DUMMYFUNCTION("""COMPUTED_VALUE"""),"")</f>
        <v/>
      </c>
      <c r="B506" t="str">
        <f ca="1">IFERROR(__xludf.DUMMYFUNCTION("""COMPUTED_VALUE"""),"")</f>
        <v/>
      </c>
      <c r="C506" t="str">
        <f ca="1">IFERROR(__xludf.DUMMYFUNCTION("""COMPUTED_VALUE"""),"")</f>
        <v/>
      </c>
    </row>
    <row r="507" spans="1:3" ht="13" x14ac:dyDescent="0.15">
      <c r="A507" t="str">
        <f ca="1">IFERROR(__xludf.DUMMYFUNCTION("""COMPUTED_VALUE"""),"")</f>
        <v/>
      </c>
      <c r="B507" t="str">
        <f ca="1">IFERROR(__xludf.DUMMYFUNCTION("""COMPUTED_VALUE"""),"")</f>
        <v/>
      </c>
      <c r="C507" t="str">
        <f ca="1">IFERROR(__xludf.DUMMYFUNCTION("""COMPUTED_VALUE"""),"")</f>
        <v/>
      </c>
    </row>
    <row r="508" spans="1:3" ht="13" x14ac:dyDescent="0.15">
      <c r="A508" t="str">
        <f ca="1">IFERROR(__xludf.DUMMYFUNCTION("""COMPUTED_VALUE"""),"")</f>
        <v/>
      </c>
      <c r="B508" t="str">
        <f ca="1">IFERROR(__xludf.DUMMYFUNCTION("""COMPUTED_VALUE"""),"")</f>
        <v/>
      </c>
      <c r="C508" t="str">
        <f ca="1">IFERROR(__xludf.DUMMYFUNCTION("""COMPUTED_VALUE"""),"")</f>
        <v/>
      </c>
    </row>
    <row r="509" spans="1:3" ht="13" x14ac:dyDescent="0.15">
      <c r="A509" t="str">
        <f ca="1">IFERROR(__xludf.DUMMYFUNCTION("""COMPUTED_VALUE"""),"")</f>
        <v/>
      </c>
      <c r="B509" t="str">
        <f ca="1">IFERROR(__xludf.DUMMYFUNCTION("""COMPUTED_VALUE"""),"")</f>
        <v/>
      </c>
      <c r="C509" t="str">
        <f ca="1">IFERROR(__xludf.DUMMYFUNCTION("""COMPUTED_VALUE"""),"")</f>
        <v/>
      </c>
    </row>
    <row r="510" spans="1:3" ht="13" x14ac:dyDescent="0.15">
      <c r="A510" t="str">
        <f ca="1">IFERROR(__xludf.DUMMYFUNCTION("""COMPUTED_VALUE"""),"")</f>
        <v/>
      </c>
      <c r="B510" t="str">
        <f ca="1">IFERROR(__xludf.DUMMYFUNCTION("""COMPUTED_VALUE"""),"")</f>
        <v/>
      </c>
      <c r="C510" t="str">
        <f ca="1">IFERROR(__xludf.DUMMYFUNCTION("""COMPUTED_VALUE"""),"")</f>
        <v/>
      </c>
    </row>
    <row r="511" spans="1:3" ht="13" x14ac:dyDescent="0.15">
      <c r="A511" t="str">
        <f ca="1">IFERROR(__xludf.DUMMYFUNCTION("""COMPUTED_VALUE"""),"")</f>
        <v/>
      </c>
      <c r="B511" t="str">
        <f ca="1">IFERROR(__xludf.DUMMYFUNCTION("""COMPUTED_VALUE"""),"")</f>
        <v/>
      </c>
      <c r="C511" t="str">
        <f ca="1">IFERROR(__xludf.DUMMYFUNCTION("""COMPUTED_VALUE"""),"")</f>
        <v/>
      </c>
    </row>
    <row r="512" spans="1:3" ht="13" x14ac:dyDescent="0.15">
      <c r="A512" t="str">
        <f ca="1">IFERROR(__xludf.DUMMYFUNCTION("""COMPUTED_VALUE"""),"")</f>
        <v/>
      </c>
      <c r="B512" t="str">
        <f ca="1">IFERROR(__xludf.DUMMYFUNCTION("""COMPUTED_VALUE"""),"")</f>
        <v/>
      </c>
      <c r="C512" t="str">
        <f ca="1">IFERROR(__xludf.DUMMYFUNCTION("""COMPUTED_VALUE"""),"")</f>
        <v/>
      </c>
    </row>
    <row r="513" spans="1:3" ht="13" x14ac:dyDescent="0.15">
      <c r="A513" t="str">
        <f ca="1">IFERROR(__xludf.DUMMYFUNCTION("""COMPUTED_VALUE"""),"")</f>
        <v/>
      </c>
      <c r="B513" t="str">
        <f ca="1">IFERROR(__xludf.DUMMYFUNCTION("""COMPUTED_VALUE"""),"")</f>
        <v/>
      </c>
      <c r="C513" t="str">
        <f ca="1">IFERROR(__xludf.DUMMYFUNCTION("""COMPUTED_VALUE"""),"")</f>
        <v/>
      </c>
    </row>
    <row r="514" spans="1:3" ht="13" x14ac:dyDescent="0.15">
      <c r="A514" t="str">
        <f ca="1">IFERROR(__xludf.DUMMYFUNCTION("""COMPUTED_VALUE"""),"")</f>
        <v/>
      </c>
      <c r="B514" t="str">
        <f ca="1">IFERROR(__xludf.DUMMYFUNCTION("""COMPUTED_VALUE"""),"")</f>
        <v/>
      </c>
      <c r="C514" t="str">
        <f ca="1">IFERROR(__xludf.DUMMYFUNCTION("""COMPUTED_VALUE"""),"")</f>
        <v/>
      </c>
    </row>
    <row r="515" spans="1:3" ht="13" x14ac:dyDescent="0.15">
      <c r="A515" t="str">
        <f ca="1">IFERROR(__xludf.DUMMYFUNCTION("""COMPUTED_VALUE"""),"")</f>
        <v/>
      </c>
      <c r="B515" t="str">
        <f ca="1">IFERROR(__xludf.DUMMYFUNCTION("""COMPUTED_VALUE"""),"")</f>
        <v/>
      </c>
      <c r="C515" t="str">
        <f ca="1">IFERROR(__xludf.DUMMYFUNCTION("""COMPUTED_VALUE"""),"")</f>
        <v/>
      </c>
    </row>
    <row r="516" spans="1:3" ht="13" x14ac:dyDescent="0.15">
      <c r="A516" t="str">
        <f ca="1">IFERROR(__xludf.DUMMYFUNCTION("""COMPUTED_VALUE"""),"")</f>
        <v/>
      </c>
      <c r="B516" t="str">
        <f ca="1">IFERROR(__xludf.DUMMYFUNCTION("""COMPUTED_VALUE"""),"")</f>
        <v/>
      </c>
      <c r="C516" t="str">
        <f ca="1">IFERROR(__xludf.DUMMYFUNCTION("""COMPUTED_VALUE"""),"")</f>
        <v/>
      </c>
    </row>
    <row r="517" spans="1:3" ht="13" x14ac:dyDescent="0.15">
      <c r="A517" t="str">
        <f ca="1">IFERROR(__xludf.DUMMYFUNCTION("""COMPUTED_VALUE"""),"")</f>
        <v/>
      </c>
      <c r="B517" t="str">
        <f ca="1">IFERROR(__xludf.DUMMYFUNCTION("""COMPUTED_VALUE"""),"")</f>
        <v/>
      </c>
      <c r="C517" t="str">
        <f ca="1">IFERROR(__xludf.DUMMYFUNCTION("""COMPUTED_VALUE"""),"")</f>
        <v/>
      </c>
    </row>
    <row r="518" spans="1:3" ht="13" x14ac:dyDescent="0.15">
      <c r="A518" t="str">
        <f ca="1">IFERROR(__xludf.DUMMYFUNCTION("""COMPUTED_VALUE"""),"")</f>
        <v/>
      </c>
      <c r="B518" t="str">
        <f ca="1">IFERROR(__xludf.DUMMYFUNCTION("""COMPUTED_VALUE"""),"")</f>
        <v/>
      </c>
      <c r="C518" t="str">
        <f ca="1">IFERROR(__xludf.DUMMYFUNCTION("""COMPUTED_VALUE"""),"")</f>
        <v/>
      </c>
    </row>
    <row r="519" spans="1:3" ht="13" x14ac:dyDescent="0.15">
      <c r="A519" t="str">
        <f ca="1">IFERROR(__xludf.DUMMYFUNCTION("""COMPUTED_VALUE"""),"")</f>
        <v/>
      </c>
      <c r="B519" t="str">
        <f ca="1">IFERROR(__xludf.DUMMYFUNCTION("""COMPUTED_VALUE"""),"")</f>
        <v/>
      </c>
      <c r="C519" t="str">
        <f ca="1">IFERROR(__xludf.DUMMYFUNCTION("""COMPUTED_VALUE"""),"")</f>
        <v/>
      </c>
    </row>
    <row r="520" spans="1:3" ht="13" x14ac:dyDescent="0.15">
      <c r="A520" t="str">
        <f ca="1">IFERROR(__xludf.DUMMYFUNCTION("""COMPUTED_VALUE"""),"")</f>
        <v/>
      </c>
      <c r="B520" t="str">
        <f ca="1">IFERROR(__xludf.DUMMYFUNCTION("""COMPUTED_VALUE"""),"")</f>
        <v/>
      </c>
      <c r="C520" t="str">
        <f ca="1">IFERROR(__xludf.DUMMYFUNCTION("""COMPUTED_VALUE"""),"")</f>
        <v/>
      </c>
    </row>
    <row r="521" spans="1:3" ht="13" x14ac:dyDescent="0.15">
      <c r="A521" t="str">
        <f ca="1">IFERROR(__xludf.DUMMYFUNCTION("""COMPUTED_VALUE"""),"")</f>
        <v/>
      </c>
      <c r="B521" t="str">
        <f ca="1">IFERROR(__xludf.DUMMYFUNCTION("""COMPUTED_VALUE"""),"")</f>
        <v/>
      </c>
      <c r="C521" t="str">
        <f ca="1">IFERROR(__xludf.DUMMYFUNCTION("""COMPUTED_VALUE"""),"")</f>
        <v/>
      </c>
    </row>
    <row r="522" spans="1:3" ht="13" x14ac:dyDescent="0.15">
      <c r="A522" t="str">
        <f ca="1">IFERROR(__xludf.DUMMYFUNCTION("""COMPUTED_VALUE"""),"")</f>
        <v/>
      </c>
      <c r="B522" t="str">
        <f ca="1">IFERROR(__xludf.DUMMYFUNCTION("""COMPUTED_VALUE"""),"")</f>
        <v/>
      </c>
      <c r="C522" t="str">
        <f ca="1">IFERROR(__xludf.DUMMYFUNCTION("""COMPUTED_VALUE"""),"")</f>
        <v/>
      </c>
    </row>
    <row r="523" spans="1:3" ht="13" x14ac:dyDescent="0.15">
      <c r="A523" t="str">
        <f ca="1">IFERROR(__xludf.DUMMYFUNCTION("""COMPUTED_VALUE"""),"")</f>
        <v/>
      </c>
      <c r="B523" t="str">
        <f ca="1">IFERROR(__xludf.DUMMYFUNCTION("""COMPUTED_VALUE"""),"")</f>
        <v/>
      </c>
      <c r="C523" t="str">
        <f ca="1">IFERROR(__xludf.DUMMYFUNCTION("""COMPUTED_VALUE"""),"")</f>
        <v/>
      </c>
    </row>
    <row r="524" spans="1:3" ht="13" x14ac:dyDescent="0.15">
      <c r="A524" t="str">
        <f ca="1">IFERROR(__xludf.DUMMYFUNCTION("""COMPUTED_VALUE"""),"")</f>
        <v/>
      </c>
      <c r="B524" t="str">
        <f ca="1">IFERROR(__xludf.DUMMYFUNCTION("""COMPUTED_VALUE"""),"")</f>
        <v/>
      </c>
      <c r="C524" t="str">
        <f ca="1">IFERROR(__xludf.DUMMYFUNCTION("""COMPUTED_VALUE"""),"")</f>
        <v/>
      </c>
    </row>
    <row r="525" spans="1:3" ht="13" x14ac:dyDescent="0.15">
      <c r="A525" t="str">
        <f ca="1">IFERROR(__xludf.DUMMYFUNCTION("""COMPUTED_VALUE"""),"")</f>
        <v/>
      </c>
      <c r="B525" t="str">
        <f ca="1">IFERROR(__xludf.DUMMYFUNCTION("""COMPUTED_VALUE"""),"")</f>
        <v/>
      </c>
      <c r="C525" t="str">
        <f ca="1">IFERROR(__xludf.DUMMYFUNCTION("""COMPUTED_VALUE"""),"")</f>
        <v/>
      </c>
    </row>
    <row r="526" spans="1:3" ht="13" x14ac:dyDescent="0.15">
      <c r="A526" t="str">
        <f ca="1">IFERROR(__xludf.DUMMYFUNCTION("""COMPUTED_VALUE"""),"")</f>
        <v/>
      </c>
      <c r="B526" t="str">
        <f ca="1">IFERROR(__xludf.DUMMYFUNCTION("""COMPUTED_VALUE"""),"")</f>
        <v/>
      </c>
      <c r="C526" t="str">
        <f ca="1">IFERROR(__xludf.DUMMYFUNCTION("""COMPUTED_VALUE"""),"")</f>
        <v/>
      </c>
    </row>
    <row r="527" spans="1:3" ht="13" x14ac:dyDescent="0.15">
      <c r="A527" t="str">
        <f ca="1">IFERROR(__xludf.DUMMYFUNCTION("""COMPUTED_VALUE"""),"")</f>
        <v/>
      </c>
      <c r="B527" t="str">
        <f ca="1">IFERROR(__xludf.DUMMYFUNCTION("""COMPUTED_VALUE"""),"")</f>
        <v/>
      </c>
      <c r="C527" t="str">
        <f ca="1">IFERROR(__xludf.DUMMYFUNCTION("""COMPUTED_VALUE"""),"")</f>
        <v/>
      </c>
    </row>
    <row r="528" spans="1:3" ht="13" x14ac:dyDescent="0.15">
      <c r="A528" t="str">
        <f ca="1">IFERROR(__xludf.DUMMYFUNCTION("""COMPUTED_VALUE"""),"")</f>
        <v/>
      </c>
      <c r="B528" t="str">
        <f ca="1">IFERROR(__xludf.DUMMYFUNCTION("""COMPUTED_VALUE"""),"")</f>
        <v/>
      </c>
      <c r="C528" t="str">
        <f ca="1">IFERROR(__xludf.DUMMYFUNCTION("""COMPUTED_VALUE"""),"")</f>
        <v/>
      </c>
    </row>
    <row r="529" spans="1:3" ht="13" x14ac:dyDescent="0.15">
      <c r="A529" t="str">
        <f ca="1">IFERROR(__xludf.DUMMYFUNCTION("""COMPUTED_VALUE"""),"")</f>
        <v/>
      </c>
      <c r="B529" t="str">
        <f ca="1">IFERROR(__xludf.DUMMYFUNCTION("""COMPUTED_VALUE"""),"")</f>
        <v/>
      </c>
      <c r="C529" t="str">
        <f ca="1">IFERROR(__xludf.DUMMYFUNCTION("""COMPUTED_VALUE"""),"")</f>
        <v/>
      </c>
    </row>
    <row r="530" spans="1:3" ht="13" x14ac:dyDescent="0.15">
      <c r="A530" t="str">
        <f ca="1">IFERROR(__xludf.DUMMYFUNCTION("""COMPUTED_VALUE"""),"")</f>
        <v/>
      </c>
      <c r="B530" t="str">
        <f ca="1">IFERROR(__xludf.DUMMYFUNCTION("""COMPUTED_VALUE"""),"")</f>
        <v/>
      </c>
      <c r="C530" t="str">
        <f ca="1">IFERROR(__xludf.DUMMYFUNCTION("""COMPUTED_VALUE"""),"")</f>
        <v/>
      </c>
    </row>
    <row r="531" spans="1:3" ht="13" x14ac:dyDescent="0.15">
      <c r="A531" t="str">
        <f ca="1">IFERROR(__xludf.DUMMYFUNCTION("""COMPUTED_VALUE"""),"")</f>
        <v/>
      </c>
      <c r="B531" t="str">
        <f ca="1">IFERROR(__xludf.DUMMYFUNCTION("""COMPUTED_VALUE"""),"")</f>
        <v/>
      </c>
      <c r="C531" t="str">
        <f ca="1">IFERROR(__xludf.DUMMYFUNCTION("""COMPUTED_VALUE"""),"")</f>
        <v/>
      </c>
    </row>
    <row r="532" spans="1:3" ht="13" x14ac:dyDescent="0.15">
      <c r="A532" t="str">
        <f ca="1">IFERROR(__xludf.DUMMYFUNCTION("""COMPUTED_VALUE"""),"")</f>
        <v/>
      </c>
      <c r="B532" t="str">
        <f ca="1">IFERROR(__xludf.DUMMYFUNCTION("""COMPUTED_VALUE"""),"")</f>
        <v/>
      </c>
      <c r="C532" t="str">
        <f ca="1">IFERROR(__xludf.DUMMYFUNCTION("""COMPUTED_VALUE"""),"")</f>
        <v/>
      </c>
    </row>
    <row r="533" spans="1:3" ht="13" x14ac:dyDescent="0.15">
      <c r="A533" t="str">
        <f ca="1">IFERROR(__xludf.DUMMYFUNCTION("""COMPUTED_VALUE"""),"")</f>
        <v/>
      </c>
      <c r="B533" t="str">
        <f ca="1">IFERROR(__xludf.DUMMYFUNCTION("""COMPUTED_VALUE"""),"")</f>
        <v/>
      </c>
      <c r="C533" t="str">
        <f ca="1">IFERROR(__xludf.DUMMYFUNCTION("""COMPUTED_VALUE"""),"")</f>
        <v/>
      </c>
    </row>
    <row r="534" spans="1:3" ht="13" x14ac:dyDescent="0.15">
      <c r="A534" t="str">
        <f ca="1">IFERROR(__xludf.DUMMYFUNCTION("""COMPUTED_VALUE"""),"")</f>
        <v/>
      </c>
      <c r="B534" t="str">
        <f ca="1">IFERROR(__xludf.DUMMYFUNCTION("""COMPUTED_VALUE"""),"")</f>
        <v/>
      </c>
      <c r="C534" t="str">
        <f ca="1">IFERROR(__xludf.DUMMYFUNCTION("""COMPUTED_VALUE"""),"")</f>
        <v/>
      </c>
    </row>
    <row r="535" spans="1:3" ht="13" x14ac:dyDescent="0.15">
      <c r="A535" t="str">
        <f ca="1">IFERROR(__xludf.DUMMYFUNCTION("""COMPUTED_VALUE"""),"")</f>
        <v/>
      </c>
      <c r="B535" t="str">
        <f ca="1">IFERROR(__xludf.DUMMYFUNCTION("""COMPUTED_VALUE"""),"")</f>
        <v/>
      </c>
      <c r="C535" t="str">
        <f ca="1">IFERROR(__xludf.DUMMYFUNCTION("""COMPUTED_VALUE"""),"")</f>
        <v/>
      </c>
    </row>
    <row r="536" spans="1:3" ht="13" x14ac:dyDescent="0.15">
      <c r="A536" t="str">
        <f ca="1">IFERROR(__xludf.DUMMYFUNCTION("""COMPUTED_VALUE"""),"")</f>
        <v/>
      </c>
      <c r="B536" t="str">
        <f ca="1">IFERROR(__xludf.DUMMYFUNCTION("""COMPUTED_VALUE"""),"")</f>
        <v/>
      </c>
      <c r="C536" t="str">
        <f ca="1">IFERROR(__xludf.DUMMYFUNCTION("""COMPUTED_VALUE"""),"")</f>
        <v/>
      </c>
    </row>
    <row r="537" spans="1:3" ht="13" x14ac:dyDescent="0.15">
      <c r="A537" t="str">
        <f ca="1">IFERROR(__xludf.DUMMYFUNCTION("""COMPUTED_VALUE"""),"")</f>
        <v/>
      </c>
      <c r="B537" t="str">
        <f ca="1">IFERROR(__xludf.DUMMYFUNCTION("""COMPUTED_VALUE"""),"")</f>
        <v/>
      </c>
      <c r="C537" t="str">
        <f ca="1">IFERROR(__xludf.DUMMYFUNCTION("""COMPUTED_VALUE"""),"")</f>
        <v/>
      </c>
    </row>
    <row r="538" spans="1:3" ht="13" x14ac:dyDescent="0.15">
      <c r="A538" t="str">
        <f ca="1">IFERROR(__xludf.DUMMYFUNCTION("""COMPUTED_VALUE"""),"")</f>
        <v/>
      </c>
      <c r="B538" t="str">
        <f ca="1">IFERROR(__xludf.DUMMYFUNCTION("""COMPUTED_VALUE"""),"")</f>
        <v/>
      </c>
      <c r="C538" t="str">
        <f ca="1">IFERROR(__xludf.DUMMYFUNCTION("""COMPUTED_VALUE"""),"")</f>
        <v/>
      </c>
    </row>
    <row r="539" spans="1:3" ht="13" x14ac:dyDescent="0.15">
      <c r="A539" t="str">
        <f ca="1">IFERROR(__xludf.DUMMYFUNCTION("""COMPUTED_VALUE"""),"")</f>
        <v/>
      </c>
      <c r="B539" t="str">
        <f ca="1">IFERROR(__xludf.DUMMYFUNCTION("""COMPUTED_VALUE"""),"")</f>
        <v/>
      </c>
      <c r="C539" t="str">
        <f ca="1">IFERROR(__xludf.DUMMYFUNCTION("""COMPUTED_VALUE"""),"")</f>
        <v/>
      </c>
    </row>
    <row r="540" spans="1:3" ht="13" x14ac:dyDescent="0.15">
      <c r="A540" t="str">
        <f ca="1">IFERROR(__xludf.DUMMYFUNCTION("""COMPUTED_VALUE"""),"")</f>
        <v/>
      </c>
      <c r="B540" t="str">
        <f ca="1">IFERROR(__xludf.DUMMYFUNCTION("""COMPUTED_VALUE"""),"")</f>
        <v/>
      </c>
      <c r="C540" t="str">
        <f ca="1">IFERROR(__xludf.DUMMYFUNCTION("""COMPUTED_VALUE"""),"")</f>
        <v/>
      </c>
    </row>
    <row r="541" spans="1:3" ht="13" x14ac:dyDescent="0.15">
      <c r="A541" t="str">
        <f ca="1">IFERROR(__xludf.DUMMYFUNCTION("""COMPUTED_VALUE"""),"")</f>
        <v/>
      </c>
      <c r="B541" t="str">
        <f ca="1">IFERROR(__xludf.DUMMYFUNCTION("""COMPUTED_VALUE"""),"")</f>
        <v/>
      </c>
      <c r="C541" t="str">
        <f ca="1">IFERROR(__xludf.DUMMYFUNCTION("""COMPUTED_VALUE"""),"")</f>
        <v/>
      </c>
    </row>
    <row r="542" spans="1:3" ht="13" x14ac:dyDescent="0.15">
      <c r="A542" t="str">
        <f ca="1">IFERROR(__xludf.DUMMYFUNCTION("""COMPUTED_VALUE"""),"")</f>
        <v/>
      </c>
      <c r="B542" t="str">
        <f ca="1">IFERROR(__xludf.DUMMYFUNCTION("""COMPUTED_VALUE"""),"")</f>
        <v/>
      </c>
      <c r="C542" t="str">
        <f ca="1">IFERROR(__xludf.DUMMYFUNCTION("""COMPUTED_VALUE"""),"")</f>
        <v/>
      </c>
    </row>
    <row r="543" spans="1:3" ht="13" x14ac:dyDescent="0.15">
      <c r="A543" t="str">
        <f ca="1">IFERROR(__xludf.DUMMYFUNCTION("""COMPUTED_VALUE"""),"")</f>
        <v/>
      </c>
      <c r="B543" t="str">
        <f ca="1">IFERROR(__xludf.DUMMYFUNCTION("""COMPUTED_VALUE"""),"")</f>
        <v/>
      </c>
      <c r="C543" t="str">
        <f ca="1">IFERROR(__xludf.DUMMYFUNCTION("""COMPUTED_VALUE"""),"")</f>
        <v/>
      </c>
    </row>
    <row r="544" spans="1:3" ht="13" x14ac:dyDescent="0.15">
      <c r="A544" t="str">
        <f ca="1">IFERROR(__xludf.DUMMYFUNCTION("""COMPUTED_VALUE"""),"")</f>
        <v/>
      </c>
      <c r="B544" t="str">
        <f ca="1">IFERROR(__xludf.DUMMYFUNCTION("""COMPUTED_VALUE"""),"")</f>
        <v/>
      </c>
      <c r="C544" t="str">
        <f ca="1">IFERROR(__xludf.DUMMYFUNCTION("""COMPUTED_VALUE"""),"")</f>
        <v/>
      </c>
    </row>
    <row r="545" spans="1:3" ht="13" x14ac:dyDescent="0.15">
      <c r="A545" t="str">
        <f ca="1">IFERROR(__xludf.DUMMYFUNCTION("""COMPUTED_VALUE"""),"")</f>
        <v/>
      </c>
      <c r="B545" t="str">
        <f ca="1">IFERROR(__xludf.DUMMYFUNCTION("""COMPUTED_VALUE"""),"")</f>
        <v/>
      </c>
      <c r="C545" t="str">
        <f ca="1">IFERROR(__xludf.DUMMYFUNCTION("""COMPUTED_VALUE"""),"")</f>
        <v/>
      </c>
    </row>
    <row r="546" spans="1:3" ht="13" x14ac:dyDescent="0.15">
      <c r="A546" t="str">
        <f ca="1">IFERROR(__xludf.DUMMYFUNCTION("""COMPUTED_VALUE"""),"")</f>
        <v/>
      </c>
      <c r="B546" t="str">
        <f ca="1">IFERROR(__xludf.DUMMYFUNCTION("""COMPUTED_VALUE"""),"")</f>
        <v/>
      </c>
      <c r="C546" t="str">
        <f ca="1">IFERROR(__xludf.DUMMYFUNCTION("""COMPUTED_VALUE"""),"")</f>
        <v/>
      </c>
    </row>
    <row r="547" spans="1:3" ht="13" x14ac:dyDescent="0.15">
      <c r="A547" t="str">
        <f ca="1">IFERROR(__xludf.DUMMYFUNCTION("""COMPUTED_VALUE"""),"")</f>
        <v/>
      </c>
      <c r="B547" t="str">
        <f ca="1">IFERROR(__xludf.DUMMYFUNCTION("""COMPUTED_VALUE"""),"")</f>
        <v/>
      </c>
      <c r="C547" t="str">
        <f ca="1">IFERROR(__xludf.DUMMYFUNCTION("""COMPUTED_VALUE"""),"")</f>
        <v/>
      </c>
    </row>
    <row r="548" spans="1:3" ht="13" x14ac:dyDescent="0.15">
      <c r="A548" t="str">
        <f ca="1">IFERROR(__xludf.DUMMYFUNCTION("""COMPUTED_VALUE"""),"")</f>
        <v/>
      </c>
      <c r="B548" t="str">
        <f ca="1">IFERROR(__xludf.DUMMYFUNCTION("""COMPUTED_VALUE"""),"")</f>
        <v/>
      </c>
      <c r="C548" t="str">
        <f ca="1">IFERROR(__xludf.DUMMYFUNCTION("""COMPUTED_VALUE"""),"")</f>
        <v/>
      </c>
    </row>
    <row r="549" spans="1:3" ht="13" x14ac:dyDescent="0.15">
      <c r="A549" t="str">
        <f ca="1">IFERROR(__xludf.DUMMYFUNCTION("""COMPUTED_VALUE"""),"")</f>
        <v/>
      </c>
      <c r="B549" t="str">
        <f ca="1">IFERROR(__xludf.DUMMYFUNCTION("""COMPUTED_VALUE"""),"")</f>
        <v/>
      </c>
      <c r="C549" t="str">
        <f ca="1">IFERROR(__xludf.DUMMYFUNCTION("""COMPUTED_VALUE"""),"")</f>
        <v/>
      </c>
    </row>
    <row r="550" spans="1:3" ht="13" x14ac:dyDescent="0.15">
      <c r="A550" t="str">
        <f ca="1">IFERROR(__xludf.DUMMYFUNCTION("""COMPUTED_VALUE"""),"")</f>
        <v/>
      </c>
      <c r="B550" t="str">
        <f ca="1">IFERROR(__xludf.DUMMYFUNCTION("""COMPUTED_VALUE"""),"")</f>
        <v/>
      </c>
      <c r="C550" t="str">
        <f ca="1">IFERROR(__xludf.DUMMYFUNCTION("""COMPUTED_VALUE"""),"")</f>
        <v/>
      </c>
    </row>
    <row r="551" spans="1:3" ht="13" x14ac:dyDescent="0.15">
      <c r="A551" t="str">
        <f ca="1">IFERROR(__xludf.DUMMYFUNCTION("""COMPUTED_VALUE"""),"")</f>
        <v/>
      </c>
      <c r="B551" t="str">
        <f ca="1">IFERROR(__xludf.DUMMYFUNCTION("""COMPUTED_VALUE"""),"")</f>
        <v/>
      </c>
      <c r="C551" t="str">
        <f ca="1">IFERROR(__xludf.DUMMYFUNCTION("""COMPUTED_VALUE"""),"")</f>
        <v/>
      </c>
    </row>
    <row r="552" spans="1:3" ht="13" x14ac:dyDescent="0.15">
      <c r="A552" t="str">
        <f ca="1">IFERROR(__xludf.DUMMYFUNCTION("""COMPUTED_VALUE"""),"")</f>
        <v/>
      </c>
      <c r="B552" t="str">
        <f ca="1">IFERROR(__xludf.DUMMYFUNCTION("""COMPUTED_VALUE"""),"")</f>
        <v/>
      </c>
      <c r="C552" t="str">
        <f ca="1">IFERROR(__xludf.DUMMYFUNCTION("""COMPUTED_VALUE"""),"")</f>
        <v/>
      </c>
    </row>
    <row r="553" spans="1:3" ht="13" x14ac:dyDescent="0.15">
      <c r="A553" t="str">
        <f ca="1">IFERROR(__xludf.DUMMYFUNCTION("""COMPUTED_VALUE"""),"")</f>
        <v/>
      </c>
      <c r="B553" t="str">
        <f ca="1">IFERROR(__xludf.DUMMYFUNCTION("""COMPUTED_VALUE"""),"")</f>
        <v/>
      </c>
      <c r="C553" t="str">
        <f ca="1">IFERROR(__xludf.DUMMYFUNCTION("""COMPUTED_VALUE"""),"")</f>
        <v/>
      </c>
    </row>
    <row r="554" spans="1:3" ht="13" x14ac:dyDescent="0.15">
      <c r="A554" t="str">
        <f ca="1">IFERROR(__xludf.DUMMYFUNCTION("""COMPUTED_VALUE"""),"")</f>
        <v/>
      </c>
      <c r="B554" t="str">
        <f ca="1">IFERROR(__xludf.DUMMYFUNCTION("""COMPUTED_VALUE"""),"")</f>
        <v/>
      </c>
      <c r="C554" t="str">
        <f ca="1">IFERROR(__xludf.DUMMYFUNCTION("""COMPUTED_VALUE"""),"")</f>
        <v/>
      </c>
    </row>
    <row r="555" spans="1:3" ht="13" x14ac:dyDescent="0.15">
      <c r="A555" t="str">
        <f ca="1">IFERROR(__xludf.DUMMYFUNCTION("""COMPUTED_VALUE"""),"")</f>
        <v/>
      </c>
      <c r="B555" t="str">
        <f ca="1">IFERROR(__xludf.DUMMYFUNCTION("""COMPUTED_VALUE"""),"")</f>
        <v/>
      </c>
      <c r="C555" t="str">
        <f ca="1">IFERROR(__xludf.DUMMYFUNCTION("""COMPUTED_VALUE"""),"")</f>
        <v/>
      </c>
    </row>
    <row r="556" spans="1:3" ht="13" x14ac:dyDescent="0.15">
      <c r="A556" t="str">
        <f ca="1">IFERROR(__xludf.DUMMYFUNCTION("""COMPUTED_VALUE"""),"")</f>
        <v/>
      </c>
      <c r="B556" t="str">
        <f ca="1">IFERROR(__xludf.DUMMYFUNCTION("""COMPUTED_VALUE"""),"")</f>
        <v/>
      </c>
      <c r="C556" t="str">
        <f ca="1">IFERROR(__xludf.DUMMYFUNCTION("""COMPUTED_VALUE"""),"")</f>
        <v/>
      </c>
    </row>
    <row r="557" spans="1:3" ht="13" x14ac:dyDescent="0.15">
      <c r="A557" t="str">
        <f ca="1">IFERROR(__xludf.DUMMYFUNCTION("""COMPUTED_VALUE"""),"")</f>
        <v/>
      </c>
      <c r="B557" t="str">
        <f ca="1">IFERROR(__xludf.DUMMYFUNCTION("""COMPUTED_VALUE"""),"")</f>
        <v/>
      </c>
      <c r="C557" t="str">
        <f ca="1">IFERROR(__xludf.DUMMYFUNCTION("""COMPUTED_VALUE"""),"")</f>
        <v/>
      </c>
    </row>
    <row r="558" spans="1:3" ht="13" x14ac:dyDescent="0.15">
      <c r="A558" t="str">
        <f ca="1">IFERROR(__xludf.DUMMYFUNCTION("""COMPUTED_VALUE"""),"")</f>
        <v/>
      </c>
      <c r="B558" t="str">
        <f ca="1">IFERROR(__xludf.DUMMYFUNCTION("""COMPUTED_VALUE"""),"")</f>
        <v/>
      </c>
      <c r="C558" t="str">
        <f ca="1">IFERROR(__xludf.DUMMYFUNCTION("""COMPUTED_VALUE"""),"")</f>
        <v/>
      </c>
    </row>
    <row r="559" spans="1:3" ht="13" x14ac:dyDescent="0.15">
      <c r="A559" t="str">
        <f ca="1">IFERROR(__xludf.DUMMYFUNCTION("""COMPUTED_VALUE"""),"")</f>
        <v/>
      </c>
      <c r="B559" t="str">
        <f ca="1">IFERROR(__xludf.DUMMYFUNCTION("""COMPUTED_VALUE"""),"")</f>
        <v/>
      </c>
      <c r="C559" t="str">
        <f ca="1">IFERROR(__xludf.DUMMYFUNCTION("""COMPUTED_VALUE"""),"")</f>
        <v/>
      </c>
    </row>
    <row r="560" spans="1:3" ht="13" x14ac:dyDescent="0.15">
      <c r="A560" t="str">
        <f ca="1">IFERROR(__xludf.DUMMYFUNCTION("""COMPUTED_VALUE"""),"")</f>
        <v/>
      </c>
      <c r="B560" t="str">
        <f ca="1">IFERROR(__xludf.DUMMYFUNCTION("""COMPUTED_VALUE"""),"")</f>
        <v/>
      </c>
      <c r="C560" t="str">
        <f ca="1">IFERROR(__xludf.DUMMYFUNCTION("""COMPUTED_VALUE"""),"")</f>
        <v/>
      </c>
    </row>
    <row r="561" spans="1:3" ht="13" x14ac:dyDescent="0.15">
      <c r="A561" t="str">
        <f ca="1">IFERROR(__xludf.DUMMYFUNCTION("""COMPUTED_VALUE"""),"")</f>
        <v/>
      </c>
      <c r="B561" t="str">
        <f ca="1">IFERROR(__xludf.DUMMYFUNCTION("""COMPUTED_VALUE"""),"")</f>
        <v/>
      </c>
      <c r="C561" t="str">
        <f ca="1">IFERROR(__xludf.DUMMYFUNCTION("""COMPUTED_VALUE"""),"")</f>
        <v/>
      </c>
    </row>
    <row r="562" spans="1:3" ht="13" x14ac:dyDescent="0.15">
      <c r="A562" t="str">
        <f ca="1">IFERROR(__xludf.DUMMYFUNCTION("""COMPUTED_VALUE"""),"")</f>
        <v/>
      </c>
      <c r="B562" t="str">
        <f ca="1">IFERROR(__xludf.DUMMYFUNCTION("""COMPUTED_VALUE"""),"")</f>
        <v/>
      </c>
      <c r="C562" t="str">
        <f ca="1">IFERROR(__xludf.DUMMYFUNCTION("""COMPUTED_VALUE"""),"")</f>
        <v/>
      </c>
    </row>
    <row r="563" spans="1:3" ht="13" x14ac:dyDescent="0.15">
      <c r="A563" t="str">
        <f ca="1">IFERROR(__xludf.DUMMYFUNCTION("""COMPUTED_VALUE"""),"")</f>
        <v/>
      </c>
      <c r="B563" t="str">
        <f ca="1">IFERROR(__xludf.DUMMYFUNCTION("""COMPUTED_VALUE"""),"")</f>
        <v/>
      </c>
      <c r="C563" t="str">
        <f ca="1">IFERROR(__xludf.DUMMYFUNCTION("""COMPUTED_VALUE"""),"")</f>
        <v/>
      </c>
    </row>
    <row r="564" spans="1:3" ht="13" x14ac:dyDescent="0.15">
      <c r="A564" t="str">
        <f ca="1">IFERROR(__xludf.DUMMYFUNCTION("""COMPUTED_VALUE"""),"")</f>
        <v/>
      </c>
      <c r="B564" t="str">
        <f ca="1">IFERROR(__xludf.DUMMYFUNCTION("""COMPUTED_VALUE"""),"")</f>
        <v/>
      </c>
      <c r="C564" t="str">
        <f ca="1">IFERROR(__xludf.DUMMYFUNCTION("""COMPUTED_VALUE"""),"")</f>
        <v/>
      </c>
    </row>
    <row r="565" spans="1:3" ht="13" x14ac:dyDescent="0.15">
      <c r="A565" t="str">
        <f ca="1">IFERROR(__xludf.DUMMYFUNCTION("""COMPUTED_VALUE"""),"")</f>
        <v/>
      </c>
      <c r="B565" t="str">
        <f ca="1">IFERROR(__xludf.DUMMYFUNCTION("""COMPUTED_VALUE"""),"")</f>
        <v/>
      </c>
      <c r="C565" t="str">
        <f ca="1">IFERROR(__xludf.DUMMYFUNCTION("""COMPUTED_VALUE"""),"")</f>
        <v/>
      </c>
    </row>
    <row r="566" spans="1:3" ht="13" x14ac:dyDescent="0.15">
      <c r="A566" t="str">
        <f ca="1">IFERROR(__xludf.DUMMYFUNCTION("""COMPUTED_VALUE"""),"")</f>
        <v/>
      </c>
      <c r="B566" t="str">
        <f ca="1">IFERROR(__xludf.DUMMYFUNCTION("""COMPUTED_VALUE"""),"")</f>
        <v/>
      </c>
      <c r="C566" t="str">
        <f ca="1">IFERROR(__xludf.DUMMYFUNCTION("""COMPUTED_VALUE"""),"")</f>
        <v/>
      </c>
    </row>
    <row r="567" spans="1:3" ht="13" x14ac:dyDescent="0.15">
      <c r="A567" t="str">
        <f ca="1">IFERROR(__xludf.DUMMYFUNCTION("""COMPUTED_VALUE"""),"")</f>
        <v/>
      </c>
      <c r="B567" t="str">
        <f ca="1">IFERROR(__xludf.DUMMYFUNCTION("""COMPUTED_VALUE"""),"")</f>
        <v/>
      </c>
      <c r="C567" t="str">
        <f ca="1">IFERROR(__xludf.DUMMYFUNCTION("""COMPUTED_VALUE"""),"")</f>
        <v/>
      </c>
    </row>
    <row r="568" spans="1:3" ht="13" x14ac:dyDescent="0.15">
      <c r="A568" t="str">
        <f ca="1">IFERROR(__xludf.DUMMYFUNCTION("""COMPUTED_VALUE"""),"")</f>
        <v/>
      </c>
      <c r="B568" t="str">
        <f ca="1">IFERROR(__xludf.DUMMYFUNCTION("""COMPUTED_VALUE"""),"")</f>
        <v/>
      </c>
      <c r="C568" t="str">
        <f ca="1">IFERROR(__xludf.DUMMYFUNCTION("""COMPUTED_VALUE"""),"")</f>
        <v/>
      </c>
    </row>
    <row r="569" spans="1:3" ht="13" x14ac:dyDescent="0.15">
      <c r="A569" t="str">
        <f ca="1">IFERROR(__xludf.DUMMYFUNCTION("""COMPUTED_VALUE"""),"")</f>
        <v/>
      </c>
      <c r="B569" t="str">
        <f ca="1">IFERROR(__xludf.DUMMYFUNCTION("""COMPUTED_VALUE"""),"")</f>
        <v/>
      </c>
      <c r="C569" t="str">
        <f ca="1">IFERROR(__xludf.DUMMYFUNCTION("""COMPUTED_VALUE"""),"")</f>
        <v/>
      </c>
    </row>
    <row r="570" spans="1:3" ht="13" x14ac:dyDescent="0.15">
      <c r="A570" t="str">
        <f ca="1">IFERROR(__xludf.DUMMYFUNCTION("""COMPUTED_VALUE"""),"")</f>
        <v/>
      </c>
      <c r="B570" t="str">
        <f ca="1">IFERROR(__xludf.DUMMYFUNCTION("""COMPUTED_VALUE"""),"")</f>
        <v/>
      </c>
      <c r="C570" t="str">
        <f ca="1">IFERROR(__xludf.DUMMYFUNCTION("""COMPUTED_VALUE"""),"")</f>
        <v/>
      </c>
    </row>
    <row r="571" spans="1:3" ht="13" x14ac:dyDescent="0.15">
      <c r="A571" t="str">
        <f ca="1">IFERROR(__xludf.DUMMYFUNCTION("""COMPUTED_VALUE"""),"")</f>
        <v/>
      </c>
      <c r="B571" t="str">
        <f ca="1">IFERROR(__xludf.DUMMYFUNCTION("""COMPUTED_VALUE"""),"")</f>
        <v/>
      </c>
      <c r="C571" t="str">
        <f ca="1">IFERROR(__xludf.DUMMYFUNCTION("""COMPUTED_VALUE"""),"")</f>
        <v/>
      </c>
    </row>
    <row r="572" spans="1:3" ht="13" x14ac:dyDescent="0.15">
      <c r="A572" t="str">
        <f ca="1">IFERROR(__xludf.DUMMYFUNCTION("""COMPUTED_VALUE"""),"")</f>
        <v/>
      </c>
      <c r="B572" t="str">
        <f ca="1">IFERROR(__xludf.DUMMYFUNCTION("""COMPUTED_VALUE"""),"")</f>
        <v/>
      </c>
      <c r="C572" t="str">
        <f ca="1">IFERROR(__xludf.DUMMYFUNCTION("""COMPUTED_VALUE"""),"")</f>
        <v/>
      </c>
    </row>
    <row r="573" spans="1:3" ht="13" x14ac:dyDescent="0.15">
      <c r="A573" t="str">
        <f ca="1">IFERROR(__xludf.DUMMYFUNCTION("""COMPUTED_VALUE"""),"")</f>
        <v/>
      </c>
      <c r="B573" t="str">
        <f ca="1">IFERROR(__xludf.DUMMYFUNCTION("""COMPUTED_VALUE"""),"")</f>
        <v/>
      </c>
      <c r="C573" t="str">
        <f ca="1">IFERROR(__xludf.DUMMYFUNCTION("""COMPUTED_VALUE"""),"")</f>
        <v/>
      </c>
    </row>
    <row r="574" spans="1:3" ht="13" x14ac:dyDescent="0.15">
      <c r="A574" t="str">
        <f ca="1">IFERROR(__xludf.DUMMYFUNCTION("""COMPUTED_VALUE"""),"")</f>
        <v/>
      </c>
      <c r="B574" t="str">
        <f ca="1">IFERROR(__xludf.DUMMYFUNCTION("""COMPUTED_VALUE"""),"")</f>
        <v/>
      </c>
      <c r="C574" t="str">
        <f ca="1">IFERROR(__xludf.DUMMYFUNCTION("""COMPUTED_VALUE"""),"")</f>
        <v/>
      </c>
    </row>
    <row r="575" spans="1:3" ht="13" x14ac:dyDescent="0.15">
      <c r="A575" t="str">
        <f ca="1">IFERROR(__xludf.DUMMYFUNCTION("""COMPUTED_VALUE"""),"")</f>
        <v/>
      </c>
      <c r="B575" t="str">
        <f ca="1">IFERROR(__xludf.DUMMYFUNCTION("""COMPUTED_VALUE"""),"")</f>
        <v/>
      </c>
      <c r="C575" t="str">
        <f ca="1">IFERROR(__xludf.DUMMYFUNCTION("""COMPUTED_VALUE"""),"")</f>
        <v/>
      </c>
    </row>
    <row r="576" spans="1:3" ht="13" x14ac:dyDescent="0.15">
      <c r="A576" t="str">
        <f ca="1">IFERROR(__xludf.DUMMYFUNCTION("""COMPUTED_VALUE"""),"")</f>
        <v/>
      </c>
      <c r="B576" t="str">
        <f ca="1">IFERROR(__xludf.DUMMYFUNCTION("""COMPUTED_VALUE"""),"")</f>
        <v/>
      </c>
      <c r="C576" t="str">
        <f ca="1">IFERROR(__xludf.DUMMYFUNCTION("""COMPUTED_VALUE"""),"")</f>
        <v/>
      </c>
    </row>
    <row r="577" spans="1:3" ht="13" x14ac:dyDescent="0.15">
      <c r="A577" t="str">
        <f ca="1">IFERROR(__xludf.DUMMYFUNCTION("""COMPUTED_VALUE"""),"")</f>
        <v/>
      </c>
      <c r="B577" t="str">
        <f ca="1">IFERROR(__xludf.DUMMYFUNCTION("""COMPUTED_VALUE"""),"")</f>
        <v/>
      </c>
      <c r="C577" t="str">
        <f ca="1">IFERROR(__xludf.DUMMYFUNCTION("""COMPUTED_VALUE"""),"")</f>
        <v/>
      </c>
    </row>
    <row r="578" spans="1:3" ht="13" x14ac:dyDescent="0.15">
      <c r="A578" t="str">
        <f ca="1">IFERROR(__xludf.DUMMYFUNCTION("""COMPUTED_VALUE"""),"")</f>
        <v/>
      </c>
      <c r="B578" t="str">
        <f ca="1">IFERROR(__xludf.DUMMYFUNCTION("""COMPUTED_VALUE"""),"")</f>
        <v/>
      </c>
      <c r="C578" t="str">
        <f ca="1">IFERROR(__xludf.DUMMYFUNCTION("""COMPUTED_VALUE"""),"")</f>
        <v/>
      </c>
    </row>
    <row r="579" spans="1:3" ht="13" x14ac:dyDescent="0.15">
      <c r="A579" t="str">
        <f ca="1">IFERROR(__xludf.DUMMYFUNCTION("""COMPUTED_VALUE"""),"")</f>
        <v/>
      </c>
      <c r="B579" t="str">
        <f ca="1">IFERROR(__xludf.DUMMYFUNCTION("""COMPUTED_VALUE"""),"")</f>
        <v/>
      </c>
      <c r="C579" t="str">
        <f ca="1">IFERROR(__xludf.DUMMYFUNCTION("""COMPUTED_VALUE"""),"")</f>
        <v/>
      </c>
    </row>
    <row r="580" spans="1:3" ht="13" x14ac:dyDescent="0.15">
      <c r="A580" t="str">
        <f ca="1">IFERROR(__xludf.DUMMYFUNCTION("""COMPUTED_VALUE"""),"")</f>
        <v/>
      </c>
      <c r="B580" t="str">
        <f ca="1">IFERROR(__xludf.DUMMYFUNCTION("""COMPUTED_VALUE"""),"")</f>
        <v/>
      </c>
      <c r="C580" t="str">
        <f ca="1">IFERROR(__xludf.DUMMYFUNCTION("""COMPUTED_VALUE"""),"")</f>
        <v/>
      </c>
    </row>
    <row r="581" spans="1:3" ht="13" x14ac:dyDescent="0.15">
      <c r="A581" t="str">
        <f ca="1">IFERROR(__xludf.DUMMYFUNCTION("""COMPUTED_VALUE"""),"")</f>
        <v/>
      </c>
      <c r="B581" t="str">
        <f ca="1">IFERROR(__xludf.DUMMYFUNCTION("""COMPUTED_VALUE"""),"")</f>
        <v/>
      </c>
      <c r="C581" t="str">
        <f ca="1">IFERROR(__xludf.DUMMYFUNCTION("""COMPUTED_VALUE"""),"")</f>
        <v/>
      </c>
    </row>
    <row r="582" spans="1:3" ht="13" x14ac:dyDescent="0.15">
      <c r="A582" t="str">
        <f ca="1">IFERROR(__xludf.DUMMYFUNCTION("""COMPUTED_VALUE"""),"")</f>
        <v/>
      </c>
      <c r="B582" t="str">
        <f ca="1">IFERROR(__xludf.DUMMYFUNCTION("""COMPUTED_VALUE"""),"")</f>
        <v/>
      </c>
      <c r="C582" t="str">
        <f ca="1">IFERROR(__xludf.DUMMYFUNCTION("""COMPUTED_VALUE"""),"")</f>
        <v/>
      </c>
    </row>
    <row r="583" spans="1:3" ht="13" x14ac:dyDescent="0.15">
      <c r="A583" t="str">
        <f ca="1">IFERROR(__xludf.DUMMYFUNCTION("""COMPUTED_VALUE"""),"")</f>
        <v/>
      </c>
      <c r="B583" t="str">
        <f ca="1">IFERROR(__xludf.DUMMYFUNCTION("""COMPUTED_VALUE"""),"")</f>
        <v/>
      </c>
      <c r="C583" t="str">
        <f ca="1">IFERROR(__xludf.DUMMYFUNCTION("""COMPUTED_VALUE"""),"")</f>
        <v/>
      </c>
    </row>
    <row r="584" spans="1:3" ht="13" x14ac:dyDescent="0.15">
      <c r="A584" t="str">
        <f ca="1">IFERROR(__xludf.DUMMYFUNCTION("""COMPUTED_VALUE"""),"")</f>
        <v/>
      </c>
      <c r="B584" t="str">
        <f ca="1">IFERROR(__xludf.DUMMYFUNCTION("""COMPUTED_VALUE"""),"")</f>
        <v/>
      </c>
      <c r="C584" t="str">
        <f ca="1">IFERROR(__xludf.DUMMYFUNCTION("""COMPUTED_VALUE"""),"")</f>
        <v/>
      </c>
    </row>
    <row r="585" spans="1:3" ht="13" x14ac:dyDescent="0.15">
      <c r="A585" t="str">
        <f ca="1">IFERROR(__xludf.DUMMYFUNCTION("""COMPUTED_VALUE"""),"")</f>
        <v/>
      </c>
      <c r="B585" t="str">
        <f ca="1">IFERROR(__xludf.DUMMYFUNCTION("""COMPUTED_VALUE"""),"")</f>
        <v/>
      </c>
      <c r="C585" t="str">
        <f ca="1">IFERROR(__xludf.DUMMYFUNCTION("""COMPUTED_VALUE"""),"")</f>
        <v/>
      </c>
    </row>
    <row r="586" spans="1:3" ht="13" x14ac:dyDescent="0.15">
      <c r="A586" t="str">
        <f ca="1">IFERROR(__xludf.DUMMYFUNCTION("""COMPUTED_VALUE"""),"")</f>
        <v/>
      </c>
      <c r="B586" t="str">
        <f ca="1">IFERROR(__xludf.DUMMYFUNCTION("""COMPUTED_VALUE"""),"")</f>
        <v/>
      </c>
      <c r="C586" t="str">
        <f ca="1">IFERROR(__xludf.DUMMYFUNCTION("""COMPUTED_VALUE"""),"")</f>
        <v/>
      </c>
    </row>
    <row r="587" spans="1:3" ht="13" x14ac:dyDescent="0.15">
      <c r="A587" t="str">
        <f ca="1">IFERROR(__xludf.DUMMYFUNCTION("""COMPUTED_VALUE"""),"")</f>
        <v/>
      </c>
      <c r="B587" t="str">
        <f ca="1">IFERROR(__xludf.DUMMYFUNCTION("""COMPUTED_VALUE"""),"")</f>
        <v/>
      </c>
      <c r="C587" t="str">
        <f ca="1">IFERROR(__xludf.DUMMYFUNCTION("""COMPUTED_VALUE"""),"")</f>
        <v/>
      </c>
    </row>
    <row r="588" spans="1:3" ht="13" x14ac:dyDescent="0.15">
      <c r="A588" t="str">
        <f ca="1">IFERROR(__xludf.DUMMYFUNCTION("""COMPUTED_VALUE"""),"")</f>
        <v/>
      </c>
      <c r="B588" t="str">
        <f ca="1">IFERROR(__xludf.DUMMYFUNCTION("""COMPUTED_VALUE"""),"")</f>
        <v/>
      </c>
      <c r="C588" t="str">
        <f ca="1">IFERROR(__xludf.DUMMYFUNCTION("""COMPUTED_VALUE"""),"")</f>
        <v/>
      </c>
    </row>
    <row r="589" spans="1:3" ht="13" x14ac:dyDescent="0.15">
      <c r="A589" t="str">
        <f ca="1">IFERROR(__xludf.DUMMYFUNCTION("""COMPUTED_VALUE"""),"")</f>
        <v/>
      </c>
      <c r="B589" t="str">
        <f ca="1">IFERROR(__xludf.DUMMYFUNCTION("""COMPUTED_VALUE"""),"")</f>
        <v/>
      </c>
      <c r="C589" t="str">
        <f ca="1">IFERROR(__xludf.DUMMYFUNCTION("""COMPUTED_VALUE"""),"")</f>
        <v/>
      </c>
    </row>
    <row r="590" spans="1:3" ht="13" x14ac:dyDescent="0.15">
      <c r="A590" t="str">
        <f ca="1">IFERROR(__xludf.DUMMYFUNCTION("""COMPUTED_VALUE"""),"")</f>
        <v/>
      </c>
      <c r="B590" t="str">
        <f ca="1">IFERROR(__xludf.DUMMYFUNCTION("""COMPUTED_VALUE"""),"")</f>
        <v/>
      </c>
      <c r="C590" t="str">
        <f ca="1">IFERROR(__xludf.DUMMYFUNCTION("""COMPUTED_VALUE"""),"")</f>
        <v/>
      </c>
    </row>
    <row r="591" spans="1:3" ht="13" x14ac:dyDescent="0.15">
      <c r="A591" t="str">
        <f ca="1">IFERROR(__xludf.DUMMYFUNCTION("""COMPUTED_VALUE"""),"")</f>
        <v/>
      </c>
      <c r="B591" t="str">
        <f ca="1">IFERROR(__xludf.DUMMYFUNCTION("""COMPUTED_VALUE"""),"")</f>
        <v/>
      </c>
      <c r="C591" t="str">
        <f ca="1">IFERROR(__xludf.DUMMYFUNCTION("""COMPUTED_VALUE"""),"")</f>
        <v/>
      </c>
    </row>
    <row r="592" spans="1:3" ht="13" x14ac:dyDescent="0.15">
      <c r="A592" t="str">
        <f ca="1">IFERROR(__xludf.DUMMYFUNCTION("""COMPUTED_VALUE"""),"")</f>
        <v/>
      </c>
      <c r="B592" t="str">
        <f ca="1">IFERROR(__xludf.DUMMYFUNCTION("""COMPUTED_VALUE"""),"")</f>
        <v/>
      </c>
      <c r="C592" t="str">
        <f ca="1">IFERROR(__xludf.DUMMYFUNCTION("""COMPUTED_VALUE"""),"")</f>
        <v/>
      </c>
    </row>
    <row r="593" spans="1:3" ht="13" x14ac:dyDescent="0.15">
      <c r="A593" t="str">
        <f ca="1">IFERROR(__xludf.DUMMYFUNCTION("""COMPUTED_VALUE"""),"")</f>
        <v/>
      </c>
      <c r="B593" t="str">
        <f ca="1">IFERROR(__xludf.DUMMYFUNCTION("""COMPUTED_VALUE"""),"")</f>
        <v/>
      </c>
      <c r="C593" t="str">
        <f ca="1">IFERROR(__xludf.DUMMYFUNCTION("""COMPUTED_VALUE"""),"")</f>
        <v/>
      </c>
    </row>
    <row r="594" spans="1:3" ht="13" x14ac:dyDescent="0.15">
      <c r="A594" t="str">
        <f ca="1">IFERROR(__xludf.DUMMYFUNCTION("""COMPUTED_VALUE"""),"")</f>
        <v/>
      </c>
      <c r="B594" t="str">
        <f ca="1">IFERROR(__xludf.DUMMYFUNCTION("""COMPUTED_VALUE"""),"")</f>
        <v/>
      </c>
      <c r="C594" t="str">
        <f ca="1">IFERROR(__xludf.DUMMYFUNCTION("""COMPUTED_VALUE"""),"")</f>
        <v/>
      </c>
    </row>
    <row r="595" spans="1:3" ht="13" x14ac:dyDescent="0.15">
      <c r="A595" t="str">
        <f ca="1">IFERROR(__xludf.DUMMYFUNCTION("""COMPUTED_VALUE"""),"")</f>
        <v/>
      </c>
      <c r="B595" t="str">
        <f ca="1">IFERROR(__xludf.DUMMYFUNCTION("""COMPUTED_VALUE"""),"")</f>
        <v/>
      </c>
      <c r="C595" t="str">
        <f ca="1">IFERROR(__xludf.DUMMYFUNCTION("""COMPUTED_VALUE"""),"")</f>
        <v/>
      </c>
    </row>
    <row r="596" spans="1:3" ht="13" x14ac:dyDescent="0.15">
      <c r="A596" t="str">
        <f ca="1">IFERROR(__xludf.DUMMYFUNCTION("""COMPUTED_VALUE"""),"")</f>
        <v/>
      </c>
      <c r="B596" t="str">
        <f ca="1">IFERROR(__xludf.DUMMYFUNCTION("""COMPUTED_VALUE"""),"")</f>
        <v/>
      </c>
      <c r="C596" t="str">
        <f ca="1">IFERROR(__xludf.DUMMYFUNCTION("""COMPUTED_VALUE"""),"")</f>
        <v/>
      </c>
    </row>
    <row r="597" spans="1:3" ht="13" x14ac:dyDescent="0.15">
      <c r="A597" t="str">
        <f ca="1">IFERROR(__xludf.DUMMYFUNCTION("""COMPUTED_VALUE"""),"")</f>
        <v/>
      </c>
      <c r="B597" t="str">
        <f ca="1">IFERROR(__xludf.DUMMYFUNCTION("""COMPUTED_VALUE"""),"")</f>
        <v/>
      </c>
      <c r="C597" t="str">
        <f ca="1">IFERROR(__xludf.DUMMYFUNCTION("""COMPUTED_VALUE"""),"")</f>
        <v/>
      </c>
    </row>
    <row r="598" spans="1:3" ht="13" x14ac:dyDescent="0.15">
      <c r="A598" t="str">
        <f ca="1">IFERROR(__xludf.DUMMYFUNCTION("""COMPUTED_VALUE"""),"")</f>
        <v/>
      </c>
      <c r="B598" t="str">
        <f ca="1">IFERROR(__xludf.DUMMYFUNCTION("""COMPUTED_VALUE"""),"")</f>
        <v/>
      </c>
      <c r="C598" t="str">
        <f ca="1">IFERROR(__xludf.DUMMYFUNCTION("""COMPUTED_VALUE"""),"")</f>
        <v/>
      </c>
    </row>
    <row r="599" spans="1:3" ht="13" x14ac:dyDescent="0.15">
      <c r="A599" t="str">
        <f ca="1">IFERROR(__xludf.DUMMYFUNCTION("""COMPUTED_VALUE"""),"")</f>
        <v/>
      </c>
      <c r="B599" t="str">
        <f ca="1">IFERROR(__xludf.DUMMYFUNCTION("""COMPUTED_VALUE"""),"")</f>
        <v/>
      </c>
      <c r="C599" t="str">
        <f ca="1">IFERROR(__xludf.DUMMYFUNCTION("""COMPUTED_VALUE"""),"")</f>
        <v/>
      </c>
    </row>
    <row r="600" spans="1:3" ht="13" x14ac:dyDescent="0.15">
      <c r="A600" t="str">
        <f ca="1">IFERROR(__xludf.DUMMYFUNCTION("""COMPUTED_VALUE"""),"")</f>
        <v/>
      </c>
      <c r="B600" t="str">
        <f ca="1">IFERROR(__xludf.DUMMYFUNCTION("""COMPUTED_VALUE"""),"")</f>
        <v/>
      </c>
      <c r="C600" t="str">
        <f ca="1">IFERROR(__xludf.DUMMYFUNCTION("""COMPUTED_VALUE"""),"")</f>
        <v/>
      </c>
    </row>
    <row r="601" spans="1:3" ht="13" x14ac:dyDescent="0.15">
      <c r="A601" t="str">
        <f ca="1">IFERROR(__xludf.DUMMYFUNCTION("""COMPUTED_VALUE"""),"")</f>
        <v/>
      </c>
      <c r="B601" t="str">
        <f ca="1">IFERROR(__xludf.DUMMYFUNCTION("""COMPUTED_VALUE"""),"")</f>
        <v/>
      </c>
      <c r="C601" t="str">
        <f ca="1">IFERROR(__xludf.DUMMYFUNCTION("""COMPUTED_VALUE"""),"")</f>
        <v/>
      </c>
    </row>
    <row r="602" spans="1:3" ht="13" x14ac:dyDescent="0.15">
      <c r="A602" t="str">
        <f ca="1">IFERROR(__xludf.DUMMYFUNCTION("""COMPUTED_VALUE"""),"")</f>
        <v/>
      </c>
      <c r="B602" t="str">
        <f ca="1">IFERROR(__xludf.DUMMYFUNCTION("""COMPUTED_VALUE"""),"")</f>
        <v/>
      </c>
      <c r="C602" t="str">
        <f ca="1">IFERROR(__xludf.DUMMYFUNCTION("""COMPUTED_VALUE"""),"")</f>
        <v/>
      </c>
    </row>
    <row r="603" spans="1:3" ht="13" x14ac:dyDescent="0.15">
      <c r="A603" t="str">
        <f ca="1">IFERROR(__xludf.DUMMYFUNCTION("""COMPUTED_VALUE"""),"")</f>
        <v/>
      </c>
      <c r="B603" t="str">
        <f ca="1">IFERROR(__xludf.DUMMYFUNCTION("""COMPUTED_VALUE"""),"")</f>
        <v/>
      </c>
      <c r="C603" t="str">
        <f ca="1">IFERROR(__xludf.DUMMYFUNCTION("""COMPUTED_VALUE"""),"")</f>
        <v/>
      </c>
    </row>
    <row r="604" spans="1:3" ht="13" x14ac:dyDescent="0.15">
      <c r="A604" t="str">
        <f ca="1">IFERROR(__xludf.DUMMYFUNCTION("""COMPUTED_VALUE"""),"")</f>
        <v/>
      </c>
      <c r="B604" t="str">
        <f ca="1">IFERROR(__xludf.DUMMYFUNCTION("""COMPUTED_VALUE"""),"")</f>
        <v/>
      </c>
      <c r="C604" t="str">
        <f ca="1">IFERROR(__xludf.DUMMYFUNCTION("""COMPUTED_VALUE"""),"")</f>
        <v/>
      </c>
    </row>
    <row r="605" spans="1:3" ht="13" x14ac:dyDescent="0.15">
      <c r="A605" t="str">
        <f ca="1">IFERROR(__xludf.DUMMYFUNCTION("""COMPUTED_VALUE"""),"")</f>
        <v/>
      </c>
      <c r="B605" t="str">
        <f ca="1">IFERROR(__xludf.DUMMYFUNCTION("""COMPUTED_VALUE"""),"")</f>
        <v/>
      </c>
      <c r="C605" t="str">
        <f ca="1">IFERROR(__xludf.DUMMYFUNCTION("""COMPUTED_VALUE"""),"")</f>
        <v/>
      </c>
    </row>
    <row r="606" spans="1:3" ht="13" x14ac:dyDescent="0.15">
      <c r="A606" t="str">
        <f ca="1">IFERROR(__xludf.DUMMYFUNCTION("""COMPUTED_VALUE"""),"")</f>
        <v/>
      </c>
      <c r="B606" t="str">
        <f ca="1">IFERROR(__xludf.DUMMYFUNCTION("""COMPUTED_VALUE"""),"")</f>
        <v/>
      </c>
      <c r="C606" t="str">
        <f ca="1">IFERROR(__xludf.DUMMYFUNCTION("""COMPUTED_VALUE"""),"")</f>
        <v/>
      </c>
    </row>
    <row r="607" spans="1:3" ht="13" x14ac:dyDescent="0.15">
      <c r="A607" t="str">
        <f ca="1">IFERROR(__xludf.DUMMYFUNCTION("""COMPUTED_VALUE"""),"")</f>
        <v/>
      </c>
      <c r="B607" t="str">
        <f ca="1">IFERROR(__xludf.DUMMYFUNCTION("""COMPUTED_VALUE"""),"")</f>
        <v/>
      </c>
      <c r="C607" t="str">
        <f ca="1">IFERROR(__xludf.DUMMYFUNCTION("""COMPUTED_VALUE"""),"")</f>
        <v/>
      </c>
    </row>
    <row r="608" spans="1:3" ht="13" x14ac:dyDescent="0.15">
      <c r="A608" t="str">
        <f ca="1">IFERROR(__xludf.DUMMYFUNCTION("""COMPUTED_VALUE"""),"")</f>
        <v/>
      </c>
      <c r="B608" t="str">
        <f ca="1">IFERROR(__xludf.DUMMYFUNCTION("""COMPUTED_VALUE"""),"")</f>
        <v/>
      </c>
      <c r="C608" t="str">
        <f ca="1">IFERROR(__xludf.DUMMYFUNCTION("""COMPUTED_VALUE"""),"")</f>
        <v/>
      </c>
    </row>
    <row r="609" spans="1:3" ht="13" x14ac:dyDescent="0.15">
      <c r="A609" t="str">
        <f ca="1">IFERROR(__xludf.DUMMYFUNCTION("""COMPUTED_VALUE"""),"")</f>
        <v/>
      </c>
      <c r="B609" t="str">
        <f ca="1">IFERROR(__xludf.DUMMYFUNCTION("""COMPUTED_VALUE"""),"")</f>
        <v/>
      </c>
      <c r="C609" t="str">
        <f ca="1">IFERROR(__xludf.DUMMYFUNCTION("""COMPUTED_VALUE"""),"")</f>
        <v/>
      </c>
    </row>
    <row r="610" spans="1:3" ht="13" x14ac:dyDescent="0.15">
      <c r="A610" t="str">
        <f ca="1">IFERROR(__xludf.DUMMYFUNCTION("""COMPUTED_VALUE"""),"")</f>
        <v/>
      </c>
      <c r="B610" t="str">
        <f ca="1">IFERROR(__xludf.DUMMYFUNCTION("""COMPUTED_VALUE"""),"")</f>
        <v/>
      </c>
      <c r="C610" t="str">
        <f ca="1">IFERROR(__xludf.DUMMYFUNCTION("""COMPUTED_VALUE"""),"")</f>
        <v/>
      </c>
    </row>
    <row r="611" spans="1:3" ht="13" x14ac:dyDescent="0.15">
      <c r="A611" t="str">
        <f ca="1">IFERROR(__xludf.DUMMYFUNCTION("""COMPUTED_VALUE"""),"")</f>
        <v/>
      </c>
      <c r="B611" t="str">
        <f ca="1">IFERROR(__xludf.DUMMYFUNCTION("""COMPUTED_VALUE"""),"")</f>
        <v/>
      </c>
      <c r="C611" t="str">
        <f ca="1">IFERROR(__xludf.DUMMYFUNCTION("""COMPUTED_VALUE"""),"")</f>
        <v/>
      </c>
    </row>
    <row r="612" spans="1:3" ht="13" x14ac:dyDescent="0.15">
      <c r="A612" t="str">
        <f ca="1">IFERROR(__xludf.DUMMYFUNCTION("""COMPUTED_VALUE"""),"")</f>
        <v/>
      </c>
      <c r="B612" t="str">
        <f ca="1">IFERROR(__xludf.DUMMYFUNCTION("""COMPUTED_VALUE"""),"")</f>
        <v/>
      </c>
      <c r="C612" t="str">
        <f ca="1">IFERROR(__xludf.DUMMYFUNCTION("""COMPUTED_VALUE"""),"")</f>
        <v/>
      </c>
    </row>
    <row r="613" spans="1:3" ht="13" x14ac:dyDescent="0.15">
      <c r="A613" t="str">
        <f ca="1">IFERROR(__xludf.DUMMYFUNCTION("""COMPUTED_VALUE"""),"")</f>
        <v/>
      </c>
      <c r="B613" t="str">
        <f ca="1">IFERROR(__xludf.DUMMYFUNCTION("""COMPUTED_VALUE"""),"")</f>
        <v/>
      </c>
      <c r="C613" t="str">
        <f ca="1">IFERROR(__xludf.DUMMYFUNCTION("""COMPUTED_VALUE"""),"")</f>
        <v/>
      </c>
    </row>
    <row r="614" spans="1:3" ht="13" x14ac:dyDescent="0.15">
      <c r="A614" t="str">
        <f ca="1">IFERROR(__xludf.DUMMYFUNCTION("""COMPUTED_VALUE"""),"")</f>
        <v/>
      </c>
      <c r="B614" t="str">
        <f ca="1">IFERROR(__xludf.DUMMYFUNCTION("""COMPUTED_VALUE"""),"")</f>
        <v/>
      </c>
      <c r="C614" t="str">
        <f ca="1">IFERROR(__xludf.DUMMYFUNCTION("""COMPUTED_VALUE"""),"")</f>
        <v/>
      </c>
    </row>
    <row r="615" spans="1:3" ht="13" x14ac:dyDescent="0.15">
      <c r="A615" t="str">
        <f ca="1">IFERROR(__xludf.DUMMYFUNCTION("""COMPUTED_VALUE"""),"")</f>
        <v/>
      </c>
      <c r="B615" t="str">
        <f ca="1">IFERROR(__xludf.DUMMYFUNCTION("""COMPUTED_VALUE"""),"")</f>
        <v/>
      </c>
      <c r="C615" t="str">
        <f ca="1">IFERROR(__xludf.DUMMYFUNCTION("""COMPUTED_VALUE"""),"")</f>
        <v/>
      </c>
    </row>
    <row r="616" spans="1:3" ht="13" x14ac:dyDescent="0.15">
      <c r="A616" t="str">
        <f ca="1">IFERROR(__xludf.DUMMYFUNCTION("""COMPUTED_VALUE"""),"")</f>
        <v/>
      </c>
      <c r="B616" t="str">
        <f ca="1">IFERROR(__xludf.DUMMYFUNCTION("""COMPUTED_VALUE"""),"")</f>
        <v/>
      </c>
      <c r="C616" t="str">
        <f ca="1">IFERROR(__xludf.DUMMYFUNCTION("""COMPUTED_VALUE"""),"")</f>
        <v/>
      </c>
    </row>
    <row r="617" spans="1:3" ht="13" x14ac:dyDescent="0.15">
      <c r="A617" t="str">
        <f ca="1">IFERROR(__xludf.DUMMYFUNCTION("""COMPUTED_VALUE"""),"")</f>
        <v/>
      </c>
      <c r="B617" t="str">
        <f ca="1">IFERROR(__xludf.DUMMYFUNCTION("""COMPUTED_VALUE"""),"")</f>
        <v/>
      </c>
      <c r="C617" t="str">
        <f ca="1">IFERROR(__xludf.DUMMYFUNCTION("""COMPUTED_VALUE"""),"")</f>
        <v/>
      </c>
    </row>
    <row r="618" spans="1:3" ht="13" x14ac:dyDescent="0.15">
      <c r="A618" t="str">
        <f ca="1">IFERROR(__xludf.DUMMYFUNCTION("""COMPUTED_VALUE"""),"")</f>
        <v/>
      </c>
      <c r="B618" t="str">
        <f ca="1">IFERROR(__xludf.DUMMYFUNCTION("""COMPUTED_VALUE"""),"")</f>
        <v/>
      </c>
      <c r="C618" t="str">
        <f ca="1">IFERROR(__xludf.DUMMYFUNCTION("""COMPUTED_VALUE"""),"")</f>
        <v/>
      </c>
    </row>
    <row r="619" spans="1:3" ht="13" x14ac:dyDescent="0.15">
      <c r="A619" t="str">
        <f ca="1">IFERROR(__xludf.DUMMYFUNCTION("""COMPUTED_VALUE"""),"")</f>
        <v/>
      </c>
      <c r="B619" t="str">
        <f ca="1">IFERROR(__xludf.DUMMYFUNCTION("""COMPUTED_VALUE"""),"")</f>
        <v/>
      </c>
      <c r="C619" t="str">
        <f ca="1">IFERROR(__xludf.DUMMYFUNCTION("""COMPUTED_VALUE"""),"")</f>
        <v/>
      </c>
    </row>
    <row r="620" spans="1:3" ht="13" x14ac:dyDescent="0.15">
      <c r="A620" t="str">
        <f ca="1">IFERROR(__xludf.DUMMYFUNCTION("""COMPUTED_VALUE"""),"")</f>
        <v/>
      </c>
      <c r="B620" t="str">
        <f ca="1">IFERROR(__xludf.DUMMYFUNCTION("""COMPUTED_VALUE"""),"")</f>
        <v/>
      </c>
      <c r="C620" t="str">
        <f ca="1">IFERROR(__xludf.DUMMYFUNCTION("""COMPUTED_VALUE"""),"")</f>
        <v/>
      </c>
    </row>
    <row r="621" spans="1:3" ht="13" x14ac:dyDescent="0.15">
      <c r="A621" t="str">
        <f ca="1">IFERROR(__xludf.DUMMYFUNCTION("""COMPUTED_VALUE"""),"")</f>
        <v/>
      </c>
      <c r="B621" t="str">
        <f ca="1">IFERROR(__xludf.DUMMYFUNCTION("""COMPUTED_VALUE"""),"")</f>
        <v/>
      </c>
      <c r="C621" t="str">
        <f ca="1">IFERROR(__xludf.DUMMYFUNCTION("""COMPUTED_VALUE"""),"")</f>
        <v/>
      </c>
    </row>
    <row r="622" spans="1:3" ht="13" x14ac:dyDescent="0.15">
      <c r="A622" t="str">
        <f ca="1">IFERROR(__xludf.DUMMYFUNCTION("""COMPUTED_VALUE"""),"")</f>
        <v/>
      </c>
      <c r="B622" t="str">
        <f ca="1">IFERROR(__xludf.DUMMYFUNCTION("""COMPUTED_VALUE"""),"")</f>
        <v/>
      </c>
      <c r="C622" t="str">
        <f ca="1">IFERROR(__xludf.DUMMYFUNCTION("""COMPUTED_VALUE"""),"")</f>
        <v/>
      </c>
    </row>
    <row r="623" spans="1:3" ht="13" x14ac:dyDescent="0.15">
      <c r="A623" t="str">
        <f ca="1">IFERROR(__xludf.DUMMYFUNCTION("""COMPUTED_VALUE"""),"")</f>
        <v/>
      </c>
      <c r="B623" t="str">
        <f ca="1">IFERROR(__xludf.DUMMYFUNCTION("""COMPUTED_VALUE"""),"")</f>
        <v/>
      </c>
      <c r="C623" t="str">
        <f ca="1">IFERROR(__xludf.DUMMYFUNCTION("""COMPUTED_VALUE"""),"")</f>
        <v/>
      </c>
    </row>
    <row r="624" spans="1:3" ht="13" x14ac:dyDescent="0.15">
      <c r="A624" t="str">
        <f ca="1">IFERROR(__xludf.DUMMYFUNCTION("""COMPUTED_VALUE"""),"")</f>
        <v/>
      </c>
      <c r="B624" t="str">
        <f ca="1">IFERROR(__xludf.DUMMYFUNCTION("""COMPUTED_VALUE"""),"")</f>
        <v/>
      </c>
      <c r="C624" t="str">
        <f ca="1">IFERROR(__xludf.DUMMYFUNCTION("""COMPUTED_VALUE"""),"")</f>
        <v/>
      </c>
    </row>
    <row r="625" spans="1:3" ht="13" x14ac:dyDescent="0.15">
      <c r="A625" t="str">
        <f ca="1">IFERROR(__xludf.DUMMYFUNCTION("""COMPUTED_VALUE"""),"")</f>
        <v/>
      </c>
      <c r="B625" t="str">
        <f ca="1">IFERROR(__xludf.DUMMYFUNCTION("""COMPUTED_VALUE"""),"")</f>
        <v/>
      </c>
      <c r="C625" t="str">
        <f ca="1">IFERROR(__xludf.DUMMYFUNCTION("""COMPUTED_VALUE"""),"")</f>
        <v/>
      </c>
    </row>
    <row r="626" spans="1:3" ht="13" x14ac:dyDescent="0.15">
      <c r="A626" t="str">
        <f ca="1">IFERROR(__xludf.DUMMYFUNCTION("""COMPUTED_VALUE"""),"")</f>
        <v/>
      </c>
      <c r="B626" t="str">
        <f ca="1">IFERROR(__xludf.DUMMYFUNCTION("""COMPUTED_VALUE"""),"")</f>
        <v/>
      </c>
      <c r="C626" t="str">
        <f ca="1">IFERROR(__xludf.DUMMYFUNCTION("""COMPUTED_VALUE"""),"")</f>
        <v/>
      </c>
    </row>
    <row r="627" spans="1:3" ht="13" x14ac:dyDescent="0.15">
      <c r="A627" t="str">
        <f ca="1">IFERROR(__xludf.DUMMYFUNCTION("""COMPUTED_VALUE"""),"")</f>
        <v/>
      </c>
      <c r="B627" t="str">
        <f ca="1">IFERROR(__xludf.DUMMYFUNCTION("""COMPUTED_VALUE"""),"")</f>
        <v/>
      </c>
      <c r="C627" t="str">
        <f ca="1">IFERROR(__xludf.DUMMYFUNCTION("""COMPUTED_VALUE"""),"")</f>
        <v/>
      </c>
    </row>
    <row r="628" spans="1:3" ht="13" x14ac:dyDescent="0.15">
      <c r="A628" t="str">
        <f ca="1">IFERROR(__xludf.DUMMYFUNCTION("""COMPUTED_VALUE"""),"")</f>
        <v/>
      </c>
      <c r="B628" t="str">
        <f ca="1">IFERROR(__xludf.DUMMYFUNCTION("""COMPUTED_VALUE"""),"")</f>
        <v/>
      </c>
      <c r="C628" t="str">
        <f ca="1">IFERROR(__xludf.DUMMYFUNCTION("""COMPUTED_VALUE"""),"")</f>
        <v/>
      </c>
    </row>
    <row r="629" spans="1:3" ht="13" x14ac:dyDescent="0.15">
      <c r="A629" t="str">
        <f ca="1">IFERROR(__xludf.DUMMYFUNCTION("""COMPUTED_VALUE"""),"")</f>
        <v/>
      </c>
      <c r="B629" t="str">
        <f ca="1">IFERROR(__xludf.DUMMYFUNCTION("""COMPUTED_VALUE"""),"")</f>
        <v/>
      </c>
      <c r="C629" t="str">
        <f ca="1">IFERROR(__xludf.DUMMYFUNCTION("""COMPUTED_VALUE"""),"")</f>
        <v/>
      </c>
    </row>
    <row r="630" spans="1:3" ht="13" x14ac:dyDescent="0.15">
      <c r="A630" t="str">
        <f ca="1">IFERROR(__xludf.DUMMYFUNCTION("""COMPUTED_VALUE"""),"")</f>
        <v/>
      </c>
      <c r="B630" t="str">
        <f ca="1">IFERROR(__xludf.DUMMYFUNCTION("""COMPUTED_VALUE"""),"")</f>
        <v/>
      </c>
      <c r="C630" t="str">
        <f ca="1">IFERROR(__xludf.DUMMYFUNCTION("""COMPUTED_VALUE"""),"")</f>
        <v/>
      </c>
    </row>
    <row r="631" spans="1:3" ht="13" x14ac:dyDescent="0.15">
      <c r="A631" t="str">
        <f ca="1">IFERROR(__xludf.DUMMYFUNCTION("""COMPUTED_VALUE"""),"")</f>
        <v/>
      </c>
      <c r="B631" t="str">
        <f ca="1">IFERROR(__xludf.DUMMYFUNCTION("""COMPUTED_VALUE"""),"")</f>
        <v/>
      </c>
      <c r="C631" t="str">
        <f ca="1">IFERROR(__xludf.DUMMYFUNCTION("""COMPUTED_VALUE"""),"")</f>
        <v/>
      </c>
    </row>
    <row r="632" spans="1:3" ht="13" x14ac:dyDescent="0.15">
      <c r="A632" t="str">
        <f ca="1">IFERROR(__xludf.DUMMYFUNCTION("""COMPUTED_VALUE"""),"")</f>
        <v/>
      </c>
      <c r="B632" t="str">
        <f ca="1">IFERROR(__xludf.DUMMYFUNCTION("""COMPUTED_VALUE"""),"")</f>
        <v/>
      </c>
      <c r="C632" t="str">
        <f ca="1">IFERROR(__xludf.DUMMYFUNCTION("""COMPUTED_VALUE"""),"")</f>
        <v/>
      </c>
    </row>
    <row r="633" spans="1:3" ht="13" x14ac:dyDescent="0.15">
      <c r="A633" t="str">
        <f ca="1">IFERROR(__xludf.DUMMYFUNCTION("""COMPUTED_VALUE"""),"")</f>
        <v/>
      </c>
      <c r="B633" t="str">
        <f ca="1">IFERROR(__xludf.DUMMYFUNCTION("""COMPUTED_VALUE"""),"")</f>
        <v/>
      </c>
      <c r="C633" t="str">
        <f ca="1">IFERROR(__xludf.DUMMYFUNCTION("""COMPUTED_VALUE"""),"")</f>
        <v/>
      </c>
    </row>
    <row r="634" spans="1:3" ht="13" x14ac:dyDescent="0.15">
      <c r="A634" t="str">
        <f ca="1">IFERROR(__xludf.DUMMYFUNCTION("""COMPUTED_VALUE"""),"")</f>
        <v/>
      </c>
      <c r="B634" t="str">
        <f ca="1">IFERROR(__xludf.DUMMYFUNCTION("""COMPUTED_VALUE"""),"")</f>
        <v/>
      </c>
      <c r="C634" t="str">
        <f ca="1">IFERROR(__xludf.DUMMYFUNCTION("""COMPUTED_VALUE"""),"")</f>
        <v/>
      </c>
    </row>
    <row r="635" spans="1:3" ht="13" x14ac:dyDescent="0.15">
      <c r="A635" t="str">
        <f ca="1">IFERROR(__xludf.DUMMYFUNCTION("""COMPUTED_VALUE"""),"")</f>
        <v/>
      </c>
      <c r="B635" t="str">
        <f ca="1">IFERROR(__xludf.DUMMYFUNCTION("""COMPUTED_VALUE"""),"")</f>
        <v/>
      </c>
      <c r="C635" t="str">
        <f ca="1">IFERROR(__xludf.DUMMYFUNCTION("""COMPUTED_VALUE"""),"")</f>
        <v/>
      </c>
    </row>
    <row r="636" spans="1:3" ht="13" x14ac:dyDescent="0.15">
      <c r="A636" t="str">
        <f ca="1">IFERROR(__xludf.DUMMYFUNCTION("""COMPUTED_VALUE"""),"")</f>
        <v/>
      </c>
      <c r="B636" t="str">
        <f ca="1">IFERROR(__xludf.DUMMYFUNCTION("""COMPUTED_VALUE"""),"")</f>
        <v/>
      </c>
      <c r="C636" t="str">
        <f ca="1">IFERROR(__xludf.DUMMYFUNCTION("""COMPUTED_VALUE"""),"")</f>
        <v/>
      </c>
    </row>
    <row r="637" spans="1:3" ht="13" x14ac:dyDescent="0.15">
      <c r="A637" t="str">
        <f ca="1">IFERROR(__xludf.DUMMYFUNCTION("""COMPUTED_VALUE"""),"")</f>
        <v/>
      </c>
      <c r="B637" t="str">
        <f ca="1">IFERROR(__xludf.DUMMYFUNCTION("""COMPUTED_VALUE"""),"")</f>
        <v/>
      </c>
      <c r="C637" t="str">
        <f ca="1">IFERROR(__xludf.DUMMYFUNCTION("""COMPUTED_VALUE"""),"")</f>
        <v/>
      </c>
    </row>
    <row r="638" spans="1:3" ht="13" x14ac:dyDescent="0.15">
      <c r="A638" t="str">
        <f ca="1">IFERROR(__xludf.DUMMYFUNCTION("""COMPUTED_VALUE"""),"")</f>
        <v/>
      </c>
      <c r="B638" t="str">
        <f ca="1">IFERROR(__xludf.DUMMYFUNCTION("""COMPUTED_VALUE"""),"")</f>
        <v/>
      </c>
      <c r="C638" t="str">
        <f ca="1">IFERROR(__xludf.DUMMYFUNCTION("""COMPUTED_VALUE"""),"")</f>
        <v/>
      </c>
    </row>
    <row r="639" spans="1:3" ht="13" x14ac:dyDescent="0.15">
      <c r="A639" t="str">
        <f ca="1">IFERROR(__xludf.DUMMYFUNCTION("""COMPUTED_VALUE"""),"")</f>
        <v/>
      </c>
      <c r="B639" t="str">
        <f ca="1">IFERROR(__xludf.DUMMYFUNCTION("""COMPUTED_VALUE"""),"")</f>
        <v/>
      </c>
      <c r="C639" t="str">
        <f ca="1">IFERROR(__xludf.DUMMYFUNCTION("""COMPUTED_VALUE"""),"")</f>
        <v/>
      </c>
    </row>
    <row r="640" spans="1:3" ht="13" x14ac:dyDescent="0.15">
      <c r="A640" t="str">
        <f ca="1">IFERROR(__xludf.DUMMYFUNCTION("""COMPUTED_VALUE"""),"")</f>
        <v/>
      </c>
      <c r="B640" t="str">
        <f ca="1">IFERROR(__xludf.DUMMYFUNCTION("""COMPUTED_VALUE"""),"")</f>
        <v/>
      </c>
      <c r="C640" t="str">
        <f ca="1">IFERROR(__xludf.DUMMYFUNCTION("""COMPUTED_VALUE"""),"")</f>
        <v/>
      </c>
    </row>
    <row r="641" spans="1:3" ht="13" x14ac:dyDescent="0.15">
      <c r="A641" t="str">
        <f ca="1">IFERROR(__xludf.DUMMYFUNCTION("""COMPUTED_VALUE"""),"")</f>
        <v/>
      </c>
      <c r="B641" t="str">
        <f ca="1">IFERROR(__xludf.DUMMYFUNCTION("""COMPUTED_VALUE"""),"")</f>
        <v/>
      </c>
      <c r="C641" t="str">
        <f ca="1">IFERROR(__xludf.DUMMYFUNCTION("""COMPUTED_VALUE"""),"")</f>
        <v/>
      </c>
    </row>
    <row r="642" spans="1:3" ht="13" x14ac:dyDescent="0.15">
      <c r="A642" t="str">
        <f ca="1">IFERROR(__xludf.DUMMYFUNCTION("""COMPUTED_VALUE"""),"")</f>
        <v/>
      </c>
      <c r="B642" t="str">
        <f ca="1">IFERROR(__xludf.DUMMYFUNCTION("""COMPUTED_VALUE"""),"")</f>
        <v/>
      </c>
      <c r="C642" t="str">
        <f ca="1">IFERROR(__xludf.DUMMYFUNCTION("""COMPUTED_VALUE"""),"")</f>
        <v/>
      </c>
    </row>
    <row r="643" spans="1:3" ht="13" x14ac:dyDescent="0.15">
      <c r="A643" t="str">
        <f ca="1">IFERROR(__xludf.DUMMYFUNCTION("""COMPUTED_VALUE"""),"")</f>
        <v/>
      </c>
      <c r="B643" t="str">
        <f ca="1">IFERROR(__xludf.DUMMYFUNCTION("""COMPUTED_VALUE"""),"")</f>
        <v/>
      </c>
      <c r="C643" t="str">
        <f ca="1">IFERROR(__xludf.DUMMYFUNCTION("""COMPUTED_VALUE"""),"")</f>
        <v/>
      </c>
    </row>
    <row r="644" spans="1:3" ht="13" x14ac:dyDescent="0.15">
      <c r="A644" t="str">
        <f ca="1">IFERROR(__xludf.DUMMYFUNCTION("""COMPUTED_VALUE"""),"")</f>
        <v/>
      </c>
      <c r="B644" t="str">
        <f ca="1">IFERROR(__xludf.DUMMYFUNCTION("""COMPUTED_VALUE"""),"")</f>
        <v/>
      </c>
      <c r="C644" t="str">
        <f ca="1">IFERROR(__xludf.DUMMYFUNCTION("""COMPUTED_VALUE"""),"")</f>
        <v/>
      </c>
    </row>
    <row r="645" spans="1:3" ht="13" x14ac:dyDescent="0.15">
      <c r="A645" t="str">
        <f ca="1">IFERROR(__xludf.DUMMYFUNCTION("""COMPUTED_VALUE"""),"")</f>
        <v/>
      </c>
      <c r="B645" t="str">
        <f ca="1">IFERROR(__xludf.DUMMYFUNCTION("""COMPUTED_VALUE"""),"")</f>
        <v/>
      </c>
      <c r="C645" t="str">
        <f ca="1">IFERROR(__xludf.DUMMYFUNCTION("""COMPUTED_VALUE"""),"")</f>
        <v/>
      </c>
    </row>
    <row r="646" spans="1:3" ht="13" x14ac:dyDescent="0.15">
      <c r="A646" t="str">
        <f ca="1">IFERROR(__xludf.DUMMYFUNCTION("""COMPUTED_VALUE"""),"")</f>
        <v/>
      </c>
      <c r="B646" t="str">
        <f ca="1">IFERROR(__xludf.DUMMYFUNCTION("""COMPUTED_VALUE"""),"")</f>
        <v/>
      </c>
      <c r="C646" t="str">
        <f ca="1">IFERROR(__xludf.DUMMYFUNCTION("""COMPUTED_VALUE"""),"")</f>
        <v/>
      </c>
    </row>
    <row r="647" spans="1:3" ht="13" x14ac:dyDescent="0.15">
      <c r="A647" t="str">
        <f ca="1">IFERROR(__xludf.DUMMYFUNCTION("""COMPUTED_VALUE"""),"")</f>
        <v/>
      </c>
      <c r="B647" t="str">
        <f ca="1">IFERROR(__xludf.DUMMYFUNCTION("""COMPUTED_VALUE"""),"")</f>
        <v/>
      </c>
      <c r="C647" t="str">
        <f ca="1">IFERROR(__xludf.DUMMYFUNCTION("""COMPUTED_VALUE"""),"")</f>
        <v/>
      </c>
    </row>
    <row r="648" spans="1:3" ht="13" x14ac:dyDescent="0.15">
      <c r="A648" t="str">
        <f ca="1">IFERROR(__xludf.DUMMYFUNCTION("""COMPUTED_VALUE"""),"")</f>
        <v/>
      </c>
      <c r="B648" t="str">
        <f ca="1">IFERROR(__xludf.DUMMYFUNCTION("""COMPUTED_VALUE"""),"")</f>
        <v/>
      </c>
      <c r="C648" t="str">
        <f ca="1">IFERROR(__xludf.DUMMYFUNCTION("""COMPUTED_VALUE"""),"")</f>
        <v/>
      </c>
    </row>
    <row r="649" spans="1:3" ht="13" x14ac:dyDescent="0.15">
      <c r="A649" t="str">
        <f ca="1">IFERROR(__xludf.DUMMYFUNCTION("""COMPUTED_VALUE"""),"")</f>
        <v/>
      </c>
      <c r="B649" t="str">
        <f ca="1">IFERROR(__xludf.DUMMYFUNCTION("""COMPUTED_VALUE"""),"")</f>
        <v/>
      </c>
      <c r="C649" t="str">
        <f ca="1">IFERROR(__xludf.DUMMYFUNCTION("""COMPUTED_VALUE"""),"")</f>
        <v/>
      </c>
    </row>
    <row r="650" spans="1:3" ht="13" x14ac:dyDescent="0.15">
      <c r="A650" t="str">
        <f ca="1">IFERROR(__xludf.DUMMYFUNCTION("""COMPUTED_VALUE"""),"")</f>
        <v/>
      </c>
      <c r="B650" t="str">
        <f ca="1">IFERROR(__xludf.DUMMYFUNCTION("""COMPUTED_VALUE"""),"")</f>
        <v/>
      </c>
      <c r="C650" t="str">
        <f ca="1">IFERROR(__xludf.DUMMYFUNCTION("""COMPUTED_VALUE"""),"")</f>
        <v/>
      </c>
    </row>
    <row r="651" spans="1:3" ht="13" x14ac:dyDescent="0.15">
      <c r="A651" t="str">
        <f ca="1">IFERROR(__xludf.DUMMYFUNCTION("""COMPUTED_VALUE"""),"")</f>
        <v/>
      </c>
      <c r="B651" t="str">
        <f ca="1">IFERROR(__xludf.DUMMYFUNCTION("""COMPUTED_VALUE"""),"")</f>
        <v/>
      </c>
      <c r="C651" t="str">
        <f ca="1">IFERROR(__xludf.DUMMYFUNCTION("""COMPUTED_VALUE"""),"")</f>
        <v/>
      </c>
    </row>
    <row r="652" spans="1:3" ht="13" x14ac:dyDescent="0.15">
      <c r="A652" t="str">
        <f ca="1">IFERROR(__xludf.DUMMYFUNCTION("""COMPUTED_VALUE"""),"")</f>
        <v/>
      </c>
      <c r="B652" t="str">
        <f ca="1">IFERROR(__xludf.DUMMYFUNCTION("""COMPUTED_VALUE"""),"")</f>
        <v/>
      </c>
      <c r="C652" t="str">
        <f ca="1">IFERROR(__xludf.DUMMYFUNCTION("""COMPUTED_VALUE"""),"")</f>
        <v/>
      </c>
    </row>
    <row r="653" spans="1:3" ht="13" x14ac:dyDescent="0.15">
      <c r="A653" t="str">
        <f ca="1">IFERROR(__xludf.DUMMYFUNCTION("""COMPUTED_VALUE"""),"")</f>
        <v/>
      </c>
      <c r="B653" t="str">
        <f ca="1">IFERROR(__xludf.DUMMYFUNCTION("""COMPUTED_VALUE"""),"")</f>
        <v/>
      </c>
      <c r="C653" t="str">
        <f ca="1">IFERROR(__xludf.DUMMYFUNCTION("""COMPUTED_VALUE"""),"")</f>
        <v/>
      </c>
    </row>
    <row r="654" spans="1:3" ht="13" x14ac:dyDescent="0.15">
      <c r="A654" t="str">
        <f ca="1">IFERROR(__xludf.DUMMYFUNCTION("""COMPUTED_VALUE"""),"")</f>
        <v/>
      </c>
      <c r="B654" t="str">
        <f ca="1">IFERROR(__xludf.DUMMYFUNCTION("""COMPUTED_VALUE"""),"")</f>
        <v/>
      </c>
      <c r="C654" t="str">
        <f ca="1">IFERROR(__xludf.DUMMYFUNCTION("""COMPUTED_VALUE"""),"")</f>
        <v/>
      </c>
    </row>
    <row r="655" spans="1:3" ht="13" x14ac:dyDescent="0.15">
      <c r="A655" t="str">
        <f ca="1">IFERROR(__xludf.DUMMYFUNCTION("""COMPUTED_VALUE"""),"")</f>
        <v/>
      </c>
      <c r="B655" t="str">
        <f ca="1">IFERROR(__xludf.DUMMYFUNCTION("""COMPUTED_VALUE"""),"")</f>
        <v/>
      </c>
      <c r="C655" t="str">
        <f ca="1">IFERROR(__xludf.DUMMYFUNCTION("""COMPUTED_VALUE"""),"")</f>
        <v/>
      </c>
    </row>
    <row r="656" spans="1:3" ht="13" x14ac:dyDescent="0.15">
      <c r="A656" t="str">
        <f ca="1">IFERROR(__xludf.DUMMYFUNCTION("""COMPUTED_VALUE"""),"")</f>
        <v/>
      </c>
      <c r="B656" t="str">
        <f ca="1">IFERROR(__xludf.DUMMYFUNCTION("""COMPUTED_VALUE"""),"")</f>
        <v/>
      </c>
      <c r="C656" t="str">
        <f ca="1">IFERROR(__xludf.DUMMYFUNCTION("""COMPUTED_VALUE"""),"")</f>
        <v/>
      </c>
    </row>
    <row r="657" spans="1:3" ht="13" x14ac:dyDescent="0.15">
      <c r="A657" t="str">
        <f ca="1">IFERROR(__xludf.DUMMYFUNCTION("""COMPUTED_VALUE"""),"")</f>
        <v/>
      </c>
      <c r="B657" t="str">
        <f ca="1">IFERROR(__xludf.DUMMYFUNCTION("""COMPUTED_VALUE"""),"")</f>
        <v/>
      </c>
      <c r="C657" t="str">
        <f ca="1">IFERROR(__xludf.DUMMYFUNCTION("""COMPUTED_VALUE"""),"")</f>
        <v/>
      </c>
    </row>
    <row r="658" spans="1:3" ht="13" x14ac:dyDescent="0.15">
      <c r="A658" t="str">
        <f ca="1">IFERROR(__xludf.DUMMYFUNCTION("""COMPUTED_VALUE"""),"")</f>
        <v/>
      </c>
      <c r="B658" t="str">
        <f ca="1">IFERROR(__xludf.DUMMYFUNCTION("""COMPUTED_VALUE"""),"")</f>
        <v/>
      </c>
      <c r="C658" t="str">
        <f ca="1">IFERROR(__xludf.DUMMYFUNCTION("""COMPUTED_VALUE"""),"")</f>
        <v/>
      </c>
    </row>
    <row r="659" spans="1:3" ht="13" x14ac:dyDescent="0.15">
      <c r="A659" t="str">
        <f ca="1">IFERROR(__xludf.DUMMYFUNCTION("""COMPUTED_VALUE"""),"")</f>
        <v/>
      </c>
      <c r="B659" t="str">
        <f ca="1">IFERROR(__xludf.DUMMYFUNCTION("""COMPUTED_VALUE"""),"")</f>
        <v/>
      </c>
      <c r="C659" t="str">
        <f ca="1">IFERROR(__xludf.DUMMYFUNCTION("""COMPUTED_VALUE"""),"")</f>
        <v/>
      </c>
    </row>
    <row r="660" spans="1:3" ht="13" x14ac:dyDescent="0.15">
      <c r="A660" t="str">
        <f ca="1">IFERROR(__xludf.DUMMYFUNCTION("""COMPUTED_VALUE"""),"")</f>
        <v/>
      </c>
      <c r="B660" t="str">
        <f ca="1">IFERROR(__xludf.DUMMYFUNCTION("""COMPUTED_VALUE"""),"")</f>
        <v/>
      </c>
      <c r="C660" t="str">
        <f ca="1">IFERROR(__xludf.DUMMYFUNCTION("""COMPUTED_VALUE"""),"")</f>
        <v/>
      </c>
    </row>
    <row r="661" spans="1:3" ht="13" x14ac:dyDescent="0.15">
      <c r="A661" t="str">
        <f ca="1">IFERROR(__xludf.DUMMYFUNCTION("""COMPUTED_VALUE"""),"")</f>
        <v/>
      </c>
      <c r="B661" t="str">
        <f ca="1">IFERROR(__xludf.DUMMYFUNCTION("""COMPUTED_VALUE"""),"")</f>
        <v/>
      </c>
      <c r="C661" t="str">
        <f ca="1">IFERROR(__xludf.DUMMYFUNCTION("""COMPUTED_VALUE"""),"")</f>
        <v/>
      </c>
    </row>
    <row r="662" spans="1:3" ht="13" x14ac:dyDescent="0.15">
      <c r="A662" t="str">
        <f ca="1">IFERROR(__xludf.DUMMYFUNCTION("""COMPUTED_VALUE"""),"")</f>
        <v/>
      </c>
      <c r="B662" t="str">
        <f ca="1">IFERROR(__xludf.DUMMYFUNCTION("""COMPUTED_VALUE"""),"")</f>
        <v/>
      </c>
      <c r="C662" t="str">
        <f ca="1">IFERROR(__xludf.DUMMYFUNCTION("""COMPUTED_VALUE"""),"")</f>
        <v/>
      </c>
    </row>
    <row r="663" spans="1:3" ht="13" x14ac:dyDescent="0.15">
      <c r="A663" t="str">
        <f ca="1">IFERROR(__xludf.DUMMYFUNCTION("""COMPUTED_VALUE"""),"")</f>
        <v/>
      </c>
      <c r="B663" t="str">
        <f ca="1">IFERROR(__xludf.DUMMYFUNCTION("""COMPUTED_VALUE"""),"")</f>
        <v/>
      </c>
      <c r="C663" t="str">
        <f ca="1">IFERROR(__xludf.DUMMYFUNCTION("""COMPUTED_VALUE"""),"")</f>
        <v/>
      </c>
    </row>
    <row r="664" spans="1:3" ht="13" x14ac:dyDescent="0.15">
      <c r="A664" t="str">
        <f ca="1">IFERROR(__xludf.DUMMYFUNCTION("""COMPUTED_VALUE"""),"")</f>
        <v/>
      </c>
      <c r="B664" t="str">
        <f ca="1">IFERROR(__xludf.DUMMYFUNCTION("""COMPUTED_VALUE"""),"")</f>
        <v/>
      </c>
      <c r="C664" t="str">
        <f ca="1">IFERROR(__xludf.DUMMYFUNCTION("""COMPUTED_VALUE"""),"")</f>
        <v/>
      </c>
    </row>
    <row r="665" spans="1:3" ht="13" x14ac:dyDescent="0.15">
      <c r="A665" t="str">
        <f ca="1">IFERROR(__xludf.DUMMYFUNCTION("""COMPUTED_VALUE"""),"")</f>
        <v/>
      </c>
      <c r="B665" t="str">
        <f ca="1">IFERROR(__xludf.DUMMYFUNCTION("""COMPUTED_VALUE"""),"")</f>
        <v/>
      </c>
      <c r="C665" t="str">
        <f ca="1">IFERROR(__xludf.DUMMYFUNCTION("""COMPUTED_VALUE"""),"")</f>
        <v/>
      </c>
    </row>
    <row r="666" spans="1:3" ht="13" x14ac:dyDescent="0.15">
      <c r="A666" t="str">
        <f ca="1">IFERROR(__xludf.DUMMYFUNCTION("""COMPUTED_VALUE"""),"")</f>
        <v/>
      </c>
      <c r="B666" t="str">
        <f ca="1">IFERROR(__xludf.DUMMYFUNCTION("""COMPUTED_VALUE"""),"")</f>
        <v/>
      </c>
      <c r="C666" t="str">
        <f ca="1">IFERROR(__xludf.DUMMYFUNCTION("""COMPUTED_VALUE"""),"")</f>
        <v/>
      </c>
    </row>
    <row r="667" spans="1:3" ht="13" x14ac:dyDescent="0.15">
      <c r="A667" t="str">
        <f ca="1">IFERROR(__xludf.DUMMYFUNCTION("""COMPUTED_VALUE"""),"")</f>
        <v/>
      </c>
      <c r="B667" t="str">
        <f ca="1">IFERROR(__xludf.DUMMYFUNCTION("""COMPUTED_VALUE"""),"")</f>
        <v/>
      </c>
      <c r="C667" t="str">
        <f ca="1">IFERROR(__xludf.DUMMYFUNCTION("""COMPUTED_VALUE"""),"")</f>
        <v/>
      </c>
    </row>
    <row r="668" spans="1:3" ht="13" x14ac:dyDescent="0.15">
      <c r="A668" t="str">
        <f ca="1">IFERROR(__xludf.DUMMYFUNCTION("""COMPUTED_VALUE"""),"")</f>
        <v/>
      </c>
      <c r="B668" t="str">
        <f ca="1">IFERROR(__xludf.DUMMYFUNCTION("""COMPUTED_VALUE"""),"")</f>
        <v/>
      </c>
      <c r="C668" t="str">
        <f ca="1">IFERROR(__xludf.DUMMYFUNCTION("""COMPUTED_VALUE"""),"")</f>
        <v/>
      </c>
    </row>
    <row r="669" spans="1:3" ht="13" x14ac:dyDescent="0.15">
      <c r="A669" t="str">
        <f ca="1">IFERROR(__xludf.DUMMYFUNCTION("""COMPUTED_VALUE"""),"")</f>
        <v/>
      </c>
      <c r="B669" t="str">
        <f ca="1">IFERROR(__xludf.DUMMYFUNCTION("""COMPUTED_VALUE"""),"")</f>
        <v/>
      </c>
      <c r="C669" t="str">
        <f ca="1">IFERROR(__xludf.DUMMYFUNCTION("""COMPUTED_VALUE"""),"")</f>
        <v/>
      </c>
    </row>
    <row r="670" spans="1:3" ht="13" x14ac:dyDescent="0.15">
      <c r="A670" t="str">
        <f ca="1">IFERROR(__xludf.DUMMYFUNCTION("""COMPUTED_VALUE"""),"")</f>
        <v/>
      </c>
      <c r="B670" t="str">
        <f ca="1">IFERROR(__xludf.DUMMYFUNCTION("""COMPUTED_VALUE"""),"")</f>
        <v/>
      </c>
      <c r="C670" t="str">
        <f ca="1">IFERROR(__xludf.DUMMYFUNCTION("""COMPUTED_VALUE"""),"")</f>
        <v/>
      </c>
    </row>
    <row r="671" spans="1:3" ht="13" x14ac:dyDescent="0.15">
      <c r="A671" t="str">
        <f ca="1">IFERROR(__xludf.DUMMYFUNCTION("""COMPUTED_VALUE"""),"")</f>
        <v/>
      </c>
      <c r="B671" t="str">
        <f ca="1">IFERROR(__xludf.DUMMYFUNCTION("""COMPUTED_VALUE"""),"")</f>
        <v/>
      </c>
      <c r="C671" t="str">
        <f ca="1">IFERROR(__xludf.DUMMYFUNCTION("""COMPUTED_VALUE"""),"")</f>
        <v/>
      </c>
    </row>
    <row r="672" spans="1:3" ht="13" x14ac:dyDescent="0.15">
      <c r="A672" t="str">
        <f ca="1">IFERROR(__xludf.DUMMYFUNCTION("""COMPUTED_VALUE"""),"")</f>
        <v/>
      </c>
      <c r="B672" t="str">
        <f ca="1">IFERROR(__xludf.DUMMYFUNCTION("""COMPUTED_VALUE"""),"")</f>
        <v/>
      </c>
      <c r="C672" t="str">
        <f ca="1">IFERROR(__xludf.DUMMYFUNCTION("""COMPUTED_VALUE"""),"")</f>
        <v/>
      </c>
    </row>
    <row r="673" spans="1:3" ht="13" x14ac:dyDescent="0.15">
      <c r="A673" t="str">
        <f ca="1">IFERROR(__xludf.DUMMYFUNCTION("""COMPUTED_VALUE"""),"")</f>
        <v/>
      </c>
      <c r="B673" t="str">
        <f ca="1">IFERROR(__xludf.DUMMYFUNCTION("""COMPUTED_VALUE"""),"")</f>
        <v/>
      </c>
      <c r="C673" t="str">
        <f ca="1">IFERROR(__xludf.DUMMYFUNCTION("""COMPUTED_VALUE"""),"")</f>
        <v/>
      </c>
    </row>
    <row r="674" spans="1:3" ht="13" x14ac:dyDescent="0.15">
      <c r="A674" t="str">
        <f ca="1">IFERROR(__xludf.DUMMYFUNCTION("""COMPUTED_VALUE"""),"")</f>
        <v/>
      </c>
      <c r="B674" t="str">
        <f ca="1">IFERROR(__xludf.DUMMYFUNCTION("""COMPUTED_VALUE"""),"")</f>
        <v/>
      </c>
      <c r="C674" t="str">
        <f ca="1">IFERROR(__xludf.DUMMYFUNCTION("""COMPUTED_VALUE"""),"")</f>
        <v/>
      </c>
    </row>
    <row r="675" spans="1:3" ht="13" x14ac:dyDescent="0.15">
      <c r="A675" t="str">
        <f ca="1">IFERROR(__xludf.DUMMYFUNCTION("""COMPUTED_VALUE"""),"")</f>
        <v/>
      </c>
      <c r="B675" t="str">
        <f ca="1">IFERROR(__xludf.DUMMYFUNCTION("""COMPUTED_VALUE"""),"")</f>
        <v/>
      </c>
      <c r="C675" t="str">
        <f ca="1">IFERROR(__xludf.DUMMYFUNCTION("""COMPUTED_VALUE"""),"")</f>
        <v/>
      </c>
    </row>
    <row r="676" spans="1:3" ht="13" x14ac:dyDescent="0.15">
      <c r="A676" t="str">
        <f ca="1">IFERROR(__xludf.DUMMYFUNCTION("""COMPUTED_VALUE"""),"")</f>
        <v/>
      </c>
      <c r="B676" t="str">
        <f ca="1">IFERROR(__xludf.DUMMYFUNCTION("""COMPUTED_VALUE"""),"")</f>
        <v/>
      </c>
      <c r="C676" t="str">
        <f ca="1">IFERROR(__xludf.DUMMYFUNCTION("""COMPUTED_VALUE"""),"")</f>
        <v/>
      </c>
    </row>
    <row r="677" spans="1:3" ht="13" x14ac:dyDescent="0.15">
      <c r="A677" t="str">
        <f ca="1">IFERROR(__xludf.DUMMYFUNCTION("""COMPUTED_VALUE"""),"")</f>
        <v/>
      </c>
      <c r="B677" t="str">
        <f ca="1">IFERROR(__xludf.DUMMYFUNCTION("""COMPUTED_VALUE"""),"")</f>
        <v/>
      </c>
      <c r="C677" t="str">
        <f ca="1">IFERROR(__xludf.DUMMYFUNCTION("""COMPUTED_VALUE"""),"")</f>
        <v/>
      </c>
    </row>
    <row r="678" spans="1:3" ht="13" x14ac:dyDescent="0.15">
      <c r="A678" t="str">
        <f ca="1">IFERROR(__xludf.DUMMYFUNCTION("""COMPUTED_VALUE"""),"")</f>
        <v/>
      </c>
      <c r="B678" t="str">
        <f ca="1">IFERROR(__xludf.DUMMYFUNCTION("""COMPUTED_VALUE"""),"")</f>
        <v/>
      </c>
      <c r="C678" t="str">
        <f ca="1">IFERROR(__xludf.DUMMYFUNCTION("""COMPUTED_VALUE"""),"")</f>
        <v/>
      </c>
    </row>
    <row r="679" spans="1:3" ht="13" x14ac:dyDescent="0.15">
      <c r="A679" t="str">
        <f ca="1">IFERROR(__xludf.DUMMYFUNCTION("""COMPUTED_VALUE"""),"")</f>
        <v/>
      </c>
      <c r="B679" t="str">
        <f ca="1">IFERROR(__xludf.DUMMYFUNCTION("""COMPUTED_VALUE"""),"")</f>
        <v/>
      </c>
      <c r="C679" t="str">
        <f ca="1">IFERROR(__xludf.DUMMYFUNCTION("""COMPUTED_VALUE"""),"")</f>
        <v/>
      </c>
    </row>
    <row r="680" spans="1:3" ht="13" x14ac:dyDescent="0.15">
      <c r="A680" t="str">
        <f ca="1">IFERROR(__xludf.DUMMYFUNCTION("""COMPUTED_VALUE"""),"")</f>
        <v/>
      </c>
      <c r="B680" t="str">
        <f ca="1">IFERROR(__xludf.DUMMYFUNCTION("""COMPUTED_VALUE"""),"")</f>
        <v/>
      </c>
      <c r="C680" t="str">
        <f ca="1">IFERROR(__xludf.DUMMYFUNCTION("""COMPUTED_VALUE"""),"")</f>
        <v/>
      </c>
    </row>
    <row r="681" spans="1:3" ht="13" x14ac:dyDescent="0.15">
      <c r="A681" t="str">
        <f ca="1">IFERROR(__xludf.DUMMYFUNCTION("""COMPUTED_VALUE"""),"")</f>
        <v/>
      </c>
      <c r="B681" t="str">
        <f ca="1">IFERROR(__xludf.DUMMYFUNCTION("""COMPUTED_VALUE"""),"")</f>
        <v/>
      </c>
      <c r="C681" t="str">
        <f ca="1">IFERROR(__xludf.DUMMYFUNCTION("""COMPUTED_VALUE"""),"")</f>
        <v/>
      </c>
    </row>
    <row r="682" spans="1:3" ht="13" x14ac:dyDescent="0.15">
      <c r="A682" t="str">
        <f ca="1">IFERROR(__xludf.DUMMYFUNCTION("""COMPUTED_VALUE"""),"")</f>
        <v/>
      </c>
      <c r="B682" t="str">
        <f ca="1">IFERROR(__xludf.DUMMYFUNCTION("""COMPUTED_VALUE"""),"")</f>
        <v/>
      </c>
      <c r="C682" t="str">
        <f ca="1">IFERROR(__xludf.DUMMYFUNCTION("""COMPUTED_VALUE"""),"")</f>
        <v/>
      </c>
    </row>
    <row r="683" spans="1:3" ht="13" x14ac:dyDescent="0.15">
      <c r="A683" t="str">
        <f ca="1">IFERROR(__xludf.DUMMYFUNCTION("""COMPUTED_VALUE"""),"")</f>
        <v/>
      </c>
      <c r="B683" t="str">
        <f ca="1">IFERROR(__xludf.DUMMYFUNCTION("""COMPUTED_VALUE"""),"")</f>
        <v/>
      </c>
      <c r="C683" t="str">
        <f ca="1">IFERROR(__xludf.DUMMYFUNCTION("""COMPUTED_VALUE"""),"")</f>
        <v/>
      </c>
    </row>
    <row r="684" spans="1:3" ht="13" x14ac:dyDescent="0.15">
      <c r="A684" t="str">
        <f ca="1">IFERROR(__xludf.DUMMYFUNCTION("""COMPUTED_VALUE"""),"")</f>
        <v/>
      </c>
      <c r="B684" t="str">
        <f ca="1">IFERROR(__xludf.DUMMYFUNCTION("""COMPUTED_VALUE"""),"")</f>
        <v/>
      </c>
      <c r="C684" t="str">
        <f ca="1">IFERROR(__xludf.DUMMYFUNCTION("""COMPUTED_VALUE"""),"")</f>
        <v/>
      </c>
    </row>
    <row r="685" spans="1:3" ht="13" x14ac:dyDescent="0.15">
      <c r="A685" t="str">
        <f ca="1">IFERROR(__xludf.DUMMYFUNCTION("""COMPUTED_VALUE"""),"")</f>
        <v/>
      </c>
      <c r="B685" t="str">
        <f ca="1">IFERROR(__xludf.DUMMYFUNCTION("""COMPUTED_VALUE"""),"")</f>
        <v/>
      </c>
      <c r="C685" t="str">
        <f ca="1">IFERROR(__xludf.DUMMYFUNCTION("""COMPUTED_VALUE"""),"")</f>
        <v/>
      </c>
    </row>
    <row r="686" spans="1:3" ht="13" x14ac:dyDescent="0.15">
      <c r="A686" t="str">
        <f ca="1">IFERROR(__xludf.DUMMYFUNCTION("""COMPUTED_VALUE"""),"")</f>
        <v/>
      </c>
      <c r="B686" t="str">
        <f ca="1">IFERROR(__xludf.DUMMYFUNCTION("""COMPUTED_VALUE"""),"")</f>
        <v/>
      </c>
      <c r="C686" t="str">
        <f ca="1">IFERROR(__xludf.DUMMYFUNCTION("""COMPUTED_VALUE"""),"")</f>
        <v/>
      </c>
    </row>
    <row r="687" spans="1:3" ht="13" x14ac:dyDescent="0.15">
      <c r="A687" t="str">
        <f ca="1">IFERROR(__xludf.DUMMYFUNCTION("""COMPUTED_VALUE"""),"")</f>
        <v/>
      </c>
      <c r="B687" t="str">
        <f ca="1">IFERROR(__xludf.DUMMYFUNCTION("""COMPUTED_VALUE"""),"")</f>
        <v/>
      </c>
      <c r="C687" t="str">
        <f ca="1">IFERROR(__xludf.DUMMYFUNCTION("""COMPUTED_VALUE"""),"")</f>
        <v/>
      </c>
    </row>
    <row r="688" spans="1:3" ht="13" x14ac:dyDescent="0.15">
      <c r="A688" t="str">
        <f ca="1">IFERROR(__xludf.DUMMYFUNCTION("""COMPUTED_VALUE"""),"")</f>
        <v/>
      </c>
      <c r="B688" t="str">
        <f ca="1">IFERROR(__xludf.DUMMYFUNCTION("""COMPUTED_VALUE"""),"")</f>
        <v/>
      </c>
      <c r="C688" t="str">
        <f ca="1">IFERROR(__xludf.DUMMYFUNCTION("""COMPUTED_VALUE"""),"")</f>
        <v/>
      </c>
    </row>
    <row r="689" spans="1:3" ht="13" x14ac:dyDescent="0.15">
      <c r="A689" t="str">
        <f ca="1">IFERROR(__xludf.DUMMYFUNCTION("""COMPUTED_VALUE"""),"")</f>
        <v/>
      </c>
      <c r="B689" t="str">
        <f ca="1">IFERROR(__xludf.DUMMYFUNCTION("""COMPUTED_VALUE"""),"")</f>
        <v/>
      </c>
      <c r="C689" t="str">
        <f ca="1">IFERROR(__xludf.DUMMYFUNCTION("""COMPUTED_VALUE"""),"")</f>
        <v/>
      </c>
    </row>
    <row r="690" spans="1:3" ht="13" x14ac:dyDescent="0.15">
      <c r="A690" t="str">
        <f ca="1">IFERROR(__xludf.DUMMYFUNCTION("""COMPUTED_VALUE"""),"")</f>
        <v/>
      </c>
      <c r="B690" t="str">
        <f ca="1">IFERROR(__xludf.DUMMYFUNCTION("""COMPUTED_VALUE"""),"")</f>
        <v/>
      </c>
      <c r="C690" t="str">
        <f ca="1">IFERROR(__xludf.DUMMYFUNCTION("""COMPUTED_VALUE"""),"")</f>
        <v/>
      </c>
    </row>
    <row r="691" spans="1:3" ht="13" x14ac:dyDescent="0.15">
      <c r="A691" t="str">
        <f ca="1">IFERROR(__xludf.DUMMYFUNCTION("""COMPUTED_VALUE"""),"")</f>
        <v/>
      </c>
      <c r="B691" t="str">
        <f ca="1">IFERROR(__xludf.DUMMYFUNCTION("""COMPUTED_VALUE"""),"")</f>
        <v/>
      </c>
      <c r="C691" t="str">
        <f ca="1">IFERROR(__xludf.DUMMYFUNCTION("""COMPUTED_VALUE"""),"")</f>
        <v/>
      </c>
    </row>
    <row r="692" spans="1:3" ht="13" x14ac:dyDescent="0.15">
      <c r="A692" t="str">
        <f ca="1">IFERROR(__xludf.DUMMYFUNCTION("""COMPUTED_VALUE"""),"")</f>
        <v/>
      </c>
      <c r="B692" t="str">
        <f ca="1">IFERROR(__xludf.DUMMYFUNCTION("""COMPUTED_VALUE"""),"")</f>
        <v/>
      </c>
      <c r="C692" t="str">
        <f ca="1">IFERROR(__xludf.DUMMYFUNCTION("""COMPUTED_VALUE"""),"")</f>
        <v/>
      </c>
    </row>
    <row r="693" spans="1:3" ht="13" x14ac:dyDescent="0.15">
      <c r="A693" t="str">
        <f ca="1">IFERROR(__xludf.DUMMYFUNCTION("""COMPUTED_VALUE"""),"")</f>
        <v/>
      </c>
      <c r="B693" t="str">
        <f ca="1">IFERROR(__xludf.DUMMYFUNCTION("""COMPUTED_VALUE"""),"")</f>
        <v/>
      </c>
      <c r="C693" t="str">
        <f ca="1">IFERROR(__xludf.DUMMYFUNCTION("""COMPUTED_VALUE"""),"")</f>
        <v/>
      </c>
    </row>
    <row r="694" spans="1:3" ht="13" x14ac:dyDescent="0.15">
      <c r="A694" t="str">
        <f ca="1">IFERROR(__xludf.DUMMYFUNCTION("""COMPUTED_VALUE"""),"")</f>
        <v/>
      </c>
      <c r="B694" t="str">
        <f ca="1">IFERROR(__xludf.DUMMYFUNCTION("""COMPUTED_VALUE"""),"")</f>
        <v/>
      </c>
      <c r="C694" t="str">
        <f ca="1">IFERROR(__xludf.DUMMYFUNCTION("""COMPUTED_VALUE"""),"")</f>
        <v/>
      </c>
    </row>
    <row r="695" spans="1:3" ht="13" x14ac:dyDescent="0.15">
      <c r="A695" t="str">
        <f ca="1">IFERROR(__xludf.DUMMYFUNCTION("""COMPUTED_VALUE"""),"")</f>
        <v/>
      </c>
      <c r="B695" t="str">
        <f ca="1">IFERROR(__xludf.DUMMYFUNCTION("""COMPUTED_VALUE"""),"")</f>
        <v/>
      </c>
      <c r="C695" t="str">
        <f ca="1">IFERROR(__xludf.DUMMYFUNCTION("""COMPUTED_VALUE"""),"")</f>
        <v/>
      </c>
    </row>
    <row r="696" spans="1:3" ht="13" x14ac:dyDescent="0.15">
      <c r="A696" t="str">
        <f ca="1">IFERROR(__xludf.DUMMYFUNCTION("""COMPUTED_VALUE"""),"")</f>
        <v/>
      </c>
      <c r="B696" t="str">
        <f ca="1">IFERROR(__xludf.DUMMYFUNCTION("""COMPUTED_VALUE"""),"")</f>
        <v/>
      </c>
      <c r="C696" t="str">
        <f ca="1">IFERROR(__xludf.DUMMYFUNCTION("""COMPUTED_VALUE"""),"")</f>
        <v/>
      </c>
    </row>
    <row r="697" spans="1:3" ht="13" x14ac:dyDescent="0.15">
      <c r="A697" t="str">
        <f ca="1">IFERROR(__xludf.DUMMYFUNCTION("""COMPUTED_VALUE"""),"")</f>
        <v/>
      </c>
      <c r="B697" t="str">
        <f ca="1">IFERROR(__xludf.DUMMYFUNCTION("""COMPUTED_VALUE"""),"")</f>
        <v/>
      </c>
      <c r="C697" t="str">
        <f ca="1">IFERROR(__xludf.DUMMYFUNCTION("""COMPUTED_VALUE"""),"")</f>
        <v/>
      </c>
    </row>
    <row r="698" spans="1:3" ht="13" x14ac:dyDescent="0.15">
      <c r="A698" t="str">
        <f ca="1">IFERROR(__xludf.DUMMYFUNCTION("""COMPUTED_VALUE"""),"")</f>
        <v/>
      </c>
      <c r="B698" t="str">
        <f ca="1">IFERROR(__xludf.DUMMYFUNCTION("""COMPUTED_VALUE"""),"")</f>
        <v/>
      </c>
      <c r="C698" t="str">
        <f ca="1">IFERROR(__xludf.DUMMYFUNCTION("""COMPUTED_VALUE"""),"")</f>
        <v/>
      </c>
    </row>
    <row r="699" spans="1:3" ht="13" x14ac:dyDescent="0.15">
      <c r="A699" t="str">
        <f ca="1">IFERROR(__xludf.DUMMYFUNCTION("""COMPUTED_VALUE"""),"")</f>
        <v/>
      </c>
      <c r="B699" t="str">
        <f ca="1">IFERROR(__xludf.DUMMYFUNCTION("""COMPUTED_VALUE"""),"")</f>
        <v/>
      </c>
      <c r="C699" t="str">
        <f ca="1">IFERROR(__xludf.DUMMYFUNCTION("""COMPUTED_VALUE"""),"")</f>
        <v/>
      </c>
    </row>
    <row r="700" spans="1:3" ht="13" x14ac:dyDescent="0.15">
      <c r="A700" t="str">
        <f ca="1">IFERROR(__xludf.DUMMYFUNCTION("""COMPUTED_VALUE"""),"")</f>
        <v/>
      </c>
      <c r="B700" t="str">
        <f ca="1">IFERROR(__xludf.DUMMYFUNCTION("""COMPUTED_VALUE"""),"")</f>
        <v/>
      </c>
      <c r="C700" t="str">
        <f ca="1">IFERROR(__xludf.DUMMYFUNCTION("""COMPUTED_VALUE"""),"")</f>
        <v/>
      </c>
    </row>
    <row r="701" spans="1:3" ht="13" x14ac:dyDescent="0.15">
      <c r="A701" t="str">
        <f ca="1">IFERROR(__xludf.DUMMYFUNCTION("""COMPUTED_VALUE"""),"")</f>
        <v/>
      </c>
      <c r="B701" t="str">
        <f ca="1">IFERROR(__xludf.DUMMYFUNCTION("""COMPUTED_VALUE"""),"")</f>
        <v/>
      </c>
      <c r="C701" t="str">
        <f ca="1">IFERROR(__xludf.DUMMYFUNCTION("""COMPUTED_VALUE"""),"")</f>
        <v/>
      </c>
    </row>
    <row r="702" spans="1:3" ht="13" x14ac:dyDescent="0.15">
      <c r="A702" t="str">
        <f ca="1">IFERROR(__xludf.DUMMYFUNCTION("""COMPUTED_VALUE"""),"")</f>
        <v/>
      </c>
      <c r="B702" t="str">
        <f ca="1">IFERROR(__xludf.DUMMYFUNCTION("""COMPUTED_VALUE"""),"")</f>
        <v/>
      </c>
      <c r="C702" t="str">
        <f ca="1">IFERROR(__xludf.DUMMYFUNCTION("""COMPUTED_VALUE"""),"")</f>
        <v/>
      </c>
    </row>
    <row r="703" spans="1:3" ht="13" x14ac:dyDescent="0.15">
      <c r="A703" t="str">
        <f ca="1">IFERROR(__xludf.DUMMYFUNCTION("""COMPUTED_VALUE"""),"")</f>
        <v/>
      </c>
      <c r="B703" t="str">
        <f ca="1">IFERROR(__xludf.DUMMYFUNCTION("""COMPUTED_VALUE"""),"")</f>
        <v/>
      </c>
      <c r="C703" t="str">
        <f ca="1">IFERROR(__xludf.DUMMYFUNCTION("""COMPUTED_VALUE"""),"")</f>
        <v/>
      </c>
    </row>
    <row r="704" spans="1:3" ht="13" x14ac:dyDescent="0.15">
      <c r="A704" t="str">
        <f ca="1">IFERROR(__xludf.DUMMYFUNCTION("""COMPUTED_VALUE"""),"")</f>
        <v/>
      </c>
      <c r="B704" t="str">
        <f ca="1">IFERROR(__xludf.DUMMYFUNCTION("""COMPUTED_VALUE"""),"")</f>
        <v/>
      </c>
      <c r="C704" t="str">
        <f ca="1">IFERROR(__xludf.DUMMYFUNCTION("""COMPUTED_VALUE"""),"")</f>
        <v/>
      </c>
    </row>
    <row r="705" spans="1:3" ht="13" x14ac:dyDescent="0.15">
      <c r="A705" t="str">
        <f ca="1">IFERROR(__xludf.DUMMYFUNCTION("""COMPUTED_VALUE"""),"")</f>
        <v/>
      </c>
      <c r="B705" t="str">
        <f ca="1">IFERROR(__xludf.DUMMYFUNCTION("""COMPUTED_VALUE"""),"")</f>
        <v/>
      </c>
      <c r="C705" t="str">
        <f ca="1">IFERROR(__xludf.DUMMYFUNCTION("""COMPUTED_VALUE"""),"")</f>
        <v/>
      </c>
    </row>
    <row r="706" spans="1:3" ht="13" x14ac:dyDescent="0.15">
      <c r="A706" t="str">
        <f ca="1">IFERROR(__xludf.DUMMYFUNCTION("""COMPUTED_VALUE"""),"")</f>
        <v/>
      </c>
      <c r="B706" t="str">
        <f ca="1">IFERROR(__xludf.DUMMYFUNCTION("""COMPUTED_VALUE"""),"")</f>
        <v/>
      </c>
      <c r="C706" t="str">
        <f ca="1">IFERROR(__xludf.DUMMYFUNCTION("""COMPUTED_VALUE"""),"")</f>
        <v/>
      </c>
    </row>
    <row r="707" spans="1:3" ht="13" x14ac:dyDescent="0.15">
      <c r="A707" t="str">
        <f ca="1">IFERROR(__xludf.DUMMYFUNCTION("""COMPUTED_VALUE"""),"")</f>
        <v/>
      </c>
      <c r="B707" t="str">
        <f ca="1">IFERROR(__xludf.DUMMYFUNCTION("""COMPUTED_VALUE"""),"")</f>
        <v/>
      </c>
      <c r="C707" t="str">
        <f ca="1">IFERROR(__xludf.DUMMYFUNCTION("""COMPUTED_VALUE"""),"")</f>
        <v/>
      </c>
    </row>
    <row r="708" spans="1:3" ht="13" x14ac:dyDescent="0.15">
      <c r="A708" t="str">
        <f ca="1">IFERROR(__xludf.DUMMYFUNCTION("""COMPUTED_VALUE"""),"")</f>
        <v/>
      </c>
      <c r="B708" t="str">
        <f ca="1">IFERROR(__xludf.DUMMYFUNCTION("""COMPUTED_VALUE"""),"")</f>
        <v/>
      </c>
      <c r="C708" t="str">
        <f ca="1">IFERROR(__xludf.DUMMYFUNCTION("""COMPUTED_VALUE"""),"")</f>
        <v/>
      </c>
    </row>
    <row r="709" spans="1:3" ht="13" x14ac:dyDescent="0.15">
      <c r="A709" t="str">
        <f ca="1">IFERROR(__xludf.DUMMYFUNCTION("""COMPUTED_VALUE"""),"")</f>
        <v/>
      </c>
      <c r="B709" t="str">
        <f ca="1">IFERROR(__xludf.DUMMYFUNCTION("""COMPUTED_VALUE"""),"")</f>
        <v/>
      </c>
      <c r="C709" t="str">
        <f ca="1">IFERROR(__xludf.DUMMYFUNCTION("""COMPUTED_VALUE"""),"")</f>
        <v/>
      </c>
    </row>
    <row r="710" spans="1:3" ht="13" x14ac:dyDescent="0.15">
      <c r="A710" t="str">
        <f ca="1">IFERROR(__xludf.DUMMYFUNCTION("""COMPUTED_VALUE"""),"")</f>
        <v/>
      </c>
      <c r="B710" t="str">
        <f ca="1">IFERROR(__xludf.DUMMYFUNCTION("""COMPUTED_VALUE"""),"")</f>
        <v/>
      </c>
      <c r="C710" t="str">
        <f ca="1">IFERROR(__xludf.DUMMYFUNCTION("""COMPUTED_VALUE"""),"")</f>
        <v/>
      </c>
    </row>
    <row r="711" spans="1:3" ht="13" x14ac:dyDescent="0.15">
      <c r="A711" t="str">
        <f ca="1">IFERROR(__xludf.DUMMYFUNCTION("""COMPUTED_VALUE"""),"")</f>
        <v/>
      </c>
      <c r="B711" t="str">
        <f ca="1">IFERROR(__xludf.DUMMYFUNCTION("""COMPUTED_VALUE"""),"")</f>
        <v/>
      </c>
      <c r="C711" t="str">
        <f ca="1">IFERROR(__xludf.DUMMYFUNCTION("""COMPUTED_VALUE"""),"")</f>
        <v/>
      </c>
    </row>
    <row r="712" spans="1:3" ht="13" x14ac:dyDescent="0.15">
      <c r="A712" t="str">
        <f ca="1">IFERROR(__xludf.DUMMYFUNCTION("""COMPUTED_VALUE"""),"")</f>
        <v/>
      </c>
      <c r="B712" t="str">
        <f ca="1">IFERROR(__xludf.DUMMYFUNCTION("""COMPUTED_VALUE"""),"")</f>
        <v/>
      </c>
      <c r="C712" t="str">
        <f ca="1">IFERROR(__xludf.DUMMYFUNCTION("""COMPUTED_VALUE"""),"")</f>
        <v/>
      </c>
    </row>
    <row r="713" spans="1:3" ht="13" x14ac:dyDescent="0.15">
      <c r="A713" t="str">
        <f ca="1">IFERROR(__xludf.DUMMYFUNCTION("""COMPUTED_VALUE"""),"")</f>
        <v/>
      </c>
      <c r="B713" t="str">
        <f ca="1">IFERROR(__xludf.DUMMYFUNCTION("""COMPUTED_VALUE"""),"")</f>
        <v/>
      </c>
      <c r="C713" t="str">
        <f ca="1">IFERROR(__xludf.DUMMYFUNCTION("""COMPUTED_VALUE"""),"")</f>
        <v/>
      </c>
    </row>
    <row r="714" spans="1:3" ht="13" x14ac:dyDescent="0.15">
      <c r="A714" t="str">
        <f ca="1">IFERROR(__xludf.DUMMYFUNCTION("""COMPUTED_VALUE"""),"")</f>
        <v/>
      </c>
      <c r="B714" t="str">
        <f ca="1">IFERROR(__xludf.DUMMYFUNCTION("""COMPUTED_VALUE"""),"")</f>
        <v/>
      </c>
      <c r="C714" t="str">
        <f ca="1">IFERROR(__xludf.DUMMYFUNCTION("""COMPUTED_VALUE"""),"")</f>
        <v/>
      </c>
    </row>
    <row r="715" spans="1:3" ht="13" x14ac:dyDescent="0.15">
      <c r="A715" t="str">
        <f ca="1">IFERROR(__xludf.DUMMYFUNCTION("""COMPUTED_VALUE"""),"")</f>
        <v/>
      </c>
      <c r="B715" t="str">
        <f ca="1">IFERROR(__xludf.DUMMYFUNCTION("""COMPUTED_VALUE"""),"")</f>
        <v/>
      </c>
      <c r="C715" t="str">
        <f ca="1">IFERROR(__xludf.DUMMYFUNCTION("""COMPUTED_VALUE"""),"")</f>
        <v/>
      </c>
    </row>
    <row r="716" spans="1:3" ht="13" x14ac:dyDescent="0.15">
      <c r="A716" t="str">
        <f ca="1">IFERROR(__xludf.DUMMYFUNCTION("""COMPUTED_VALUE"""),"")</f>
        <v/>
      </c>
      <c r="B716" t="str">
        <f ca="1">IFERROR(__xludf.DUMMYFUNCTION("""COMPUTED_VALUE"""),"")</f>
        <v/>
      </c>
      <c r="C716" t="str">
        <f ca="1">IFERROR(__xludf.DUMMYFUNCTION("""COMPUTED_VALUE"""),"")</f>
        <v/>
      </c>
    </row>
    <row r="717" spans="1:3" ht="13" x14ac:dyDescent="0.15">
      <c r="A717" t="str">
        <f ca="1">IFERROR(__xludf.DUMMYFUNCTION("""COMPUTED_VALUE"""),"")</f>
        <v/>
      </c>
      <c r="B717" t="str">
        <f ca="1">IFERROR(__xludf.DUMMYFUNCTION("""COMPUTED_VALUE"""),"")</f>
        <v/>
      </c>
      <c r="C717" t="str">
        <f ca="1">IFERROR(__xludf.DUMMYFUNCTION("""COMPUTED_VALUE"""),"")</f>
        <v/>
      </c>
    </row>
    <row r="718" spans="1:3" ht="13" x14ac:dyDescent="0.15">
      <c r="A718" t="str">
        <f ca="1">IFERROR(__xludf.DUMMYFUNCTION("""COMPUTED_VALUE"""),"")</f>
        <v/>
      </c>
      <c r="B718" t="str">
        <f ca="1">IFERROR(__xludf.DUMMYFUNCTION("""COMPUTED_VALUE"""),"")</f>
        <v/>
      </c>
      <c r="C718" t="str">
        <f ca="1">IFERROR(__xludf.DUMMYFUNCTION("""COMPUTED_VALUE"""),"")</f>
        <v/>
      </c>
    </row>
    <row r="719" spans="1:3" ht="13" x14ac:dyDescent="0.15">
      <c r="A719" t="str">
        <f ca="1">IFERROR(__xludf.DUMMYFUNCTION("""COMPUTED_VALUE"""),"")</f>
        <v/>
      </c>
      <c r="B719" t="str">
        <f ca="1">IFERROR(__xludf.DUMMYFUNCTION("""COMPUTED_VALUE"""),"")</f>
        <v/>
      </c>
      <c r="C719" t="str">
        <f ca="1">IFERROR(__xludf.DUMMYFUNCTION("""COMPUTED_VALUE"""),"")</f>
        <v/>
      </c>
    </row>
    <row r="720" spans="1:3" ht="13" x14ac:dyDescent="0.15">
      <c r="A720" t="str">
        <f ca="1">IFERROR(__xludf.DUMMYFUNCTION("""COMPUTED_VALUE"""),"")</f>
        <v/>
      </c>
      <c r="B720" t="str">
        <f ca="1">IFERROR(__xludf.DUMMYFUNCTION("""COMPUTED_VALUE"""),"")</f>
        <v/>
      </c>
      <c r="C720" t="str">
        <f ca="1">IFERROR(__xludf.DUMMYFUNCTION("""COMPUTED_VALUE"""),"")</f>
        <v/>
      </c>
    </row>
    <row r="721" spans="1:3" ht="13" x14ac:dyDescent="0.15">
      <c r="A721" t="str">
        <f ca="1">IFERROR(__xludf.DUMMYFUNCTION("""COMPUTED_VALUE"""),"")</f>
        <v/>
      </c>
      <c r="B721" t="str">
        <f ca="1">IFERROR(__xludf.DUMMYFUNCTION("""COMPUTED_VALUE"""),"")</f>
        <v/>
      </c>
      <c r="C721" t="str">
        <f ca="1">IFERROR(__xludf.DUMMYFUNCTION("""COMPUTED_VALUE"""),"")</f>
        <v/>
      </c>
    </row>
    <row r="722" spans="1:3" ht="13" x14ac:dyDescent="0.15">
      <c r="A722" t="str">
        <f ca="1">IFERROR(__xludf.DUMMYFUNCTION("""COMPUTED_VALUE"""),"")</f>
        <v/>
      </c>
      <c r="B722" t="str">
        <f ca="1">IFERROR(__xludf.DUMMYFUNCTION("""COMPUTED_VALUE"""),"")</f>
        <v/>
      </c>
      <c r="C722" t="str">
        <f ca="1">IFERROR(__xludf.DUMMYFUNCTION("""COMPUTED_VALUE"""),"")</f>
        <v/>
      </c>
    </row>
    <row r="723" spans="1:3" ht="13" x14ac:dyDescent="0.15">
      <c r="A723" t="str">
        <f ca="1">IFERROR(__xludf.DUMMYFUNCTION("""COMPUTED_VALUE"""),"")</f>
        <v/>
      </c>
      <c r="B723" t="str">
        <f ca="1">IFERROR(__xludf.DUMMYFUNCTION("""COMPUTED_VALUE"""),"")</f>
        <v/>
      </c>
      <c r="C723" t="str">
        <f ca="1">IFERROR(__xludf.DUMMYFUNCTION("""COMPUTED_VALUE"""),"")</f>
        <v/>
      </c>
    </row>
    <row r="724" spans="1:3" ht="13" x14ac:dyDescent="0.15">
      <c r="A724" t="str">
        <f ca="1">IFERROR(__xludf.DUMMYFUNCTION("""COMPUTED_VALUE"""),"")</f>
        <v/>
      </c>
      <c r="B724" t="str">
        <f ca="1">IFERROR(__xludf.DUMMYFUNCTION("""COMPUTED_VALUE"""),"")</f>
        <v/>
      </c>
      <c r="C724" t="str">
        <f ca="1">IFERROR(__xludf.DUMMYFUNCTION("""COMPUTED_VALUE"""),"")</f>
        <v/>
      </c>
    </row>
    <row r="725" spans="1:3" ht="13" x14ac:dyDescent="0.15">
      <c r="A725" t="str">
        <f ca="1">IFERROR(__xludf.DUMMYFUNCTION("""COMPUTED_VALUE"""),"")</f>
        <v/>
      </c>
      <c r="B725" t="str">
        <f ca="1">IFERROR(__xludf.DUMMYFUNCTION("""COMPUTED_VALUE"""),"")</f>
        <v/>
      </c>
      <c r="C725" t="str">
        <f ca="1">IFERROR(__xludf.DUMMYFUNCTION("""COMPUTED_VALUE"""),"")</f>
        <v/>
      </c>
    </row>
    <row r="726" spans="1:3" ht="13" x14ac:dyDescent="0.15">
      <c r="A726" t="str">
        <f ca="1">IFERROR(__xludf.DUMMYFUNCTION("""COMPUTED_VALUE"""),"")</f>
        <v/>
      </c>
      <c r="B726" t="str">
        <f ca="1">IFERROR(__xludf.DUMMYFUNCTION("""COMPUTED_VALUE"""),"")</f>
        <v/>
      </c>
      <c r="C726" t="str">
        <f ca="1">IFERROR(__xludf.DUMMYFUNCTION("""COMPUTED_VALUE"""),"")</f>
        <v/>
      </c>
    </row>
    <row r="727" spans="1:3" ht="13" x14ac:dyDescent="0.15">
      <c r="A727" t="str">
        <f ca="1">IFERROR(__xludf.DUMMYFUNCTION("""COMPUTED_VALUE"""),"")</f>
        <v/>
      </c>
      <c r="B727" t="str">
        <f ca="1">IFERROR(__xludf.DUMMYFUNCTION("""COMPUTED_VALUE"""),"")</f>
        <v/>
      </c>
      <c r="C727" t="str">
        <f ca="1">IFERROR(__xludf.DUMMYFUNCTION("""COMPUTED_VALUE"""),"")</f>
        <v/>
      </c>
    </row>
    <row r="728" spans="1:3" ht="13" x14ac:dyDescent="0.15">
      <c r="A728" t="str">
        <f ca="1">IFERROR(__xludf.DUMMYFUNCTION("""COMPUTED_VALUE"""),"")</f>
        <v/>
      </c>
      <c r="B728" t="str">
        <f ca="1">IFERROR(__xludf.DUMMYFUNCTION("""COMPUTED_VALUE"""),"")</f>
        <v/>
      </c>
      <c r="C728" t="str">
        <f ca="1">IFERROR(__xludf.DUMMYFUNCTION("""COMPUTED_VALUE"""),"")</f>
        <v/>
      </c>
    </row>
    <row r="729" spans="1:3" ht="13" x14ac:dyDescent="0.15">
      <c r="A729" t="str">
        <f ca="1">IFERROR(__xludf.DUMMYFUNCTION("""COMPUTED_VALUE"""),"")</f>
        <v/>
      </c>
      <c r="B729" t="str">
        <f ca="1">IFERROR(__xludf.DUMMYFUNCTION("""COMPUTED_VALUE"""),"")</f>
        <v/>
      </c>
      <c r="C729" t="str">
        <f ca="1">IFERROR(__xludf.DUMMYFUNCTION("""COMPUTED_VALUE"""),"")</f>
        <v/>
      </c>
    </row>
    <row r="730" spans="1:3" ht="13" x14ac:dyDescent="0.15">
      <c r="A730" t="str">
        <f ca="1">IFERROR(__xludf.DUMMYFUNCTION("""COMPUTED_VALUE"""),"")</f>
        <v/>
      </c>
      <c r="B730" t="str">
        <f ca="1">IFERROR(__xludf.DUMMYFUNCTION("""COMPUTED_VALUE"""),"")</f>
        <v/>
      </c>
      <c r="C730" t="str">
        <f ca="1">IFERROR(__xludf.DUMMYFUNCTION("""COMPUTED_VALUE"""),"")</f>
        <v/>
      </c>
    </row>
    <row r="731" spans="1:3" ht="13" x14ac:dyDescent="0.15">
      <c r="A731" t="str">
        <f ca="1">IFERROR(__xludf.DUMMYFUNCTION("""COMPUTED_VALUE"""),"")</f>
        <v/>
      </c>
      <c r="B731" t="str">
        <f ca="1">IFERROR(__xludf.DUMMYFUNCTION("""COMPUTED_VALUE"""),"")</f>
        <v/>
      </c>
      <c r="C731" t="str">
        <f ca="1">IFERROR(__xludf.DUMMYFUNCTION("""COMPUTED_VALUE"""),"")</f>
        <v/>
      </c>
    </row>
    <row r="732" spans="1:3" ht="13" x14ac:dyDescent="0.15">
      <c r="A732" t="str">
        <f ca="1">IFERROR(__xludf.DUMMYFUNCTION("""COMPUTED_VALUE"""),"")</f>
        <v/>
      </c>
      <c r="B732" t="str">
        <f ca="1">IFERROR(__xludf.DUMMYFUNCTION("""COMPUTED_VALUE"""),"")</f>
        <v/>
      </c>
      <c r="C732" t="str">
        <f ca="1">IFERROR(__xludf.DUMMYFUNCTION("""COMPUTED_VALUE"""),"")</f>
        <v/>
      </c>
    </row>
    <row r="733" spans="1:3" ht="13" x14ac:dyDescent="0.15">
      <c r="A733" t="str">
        <f ca="1">IFERROR(__xludf.DUMMYFUNCTION("""COMPUTED_VALUE"""),"")</f>
        <v/>
      </c>
      <c r="B733" t="str">
        <f ca="1">IFERROR(__xludf.DUMMYFUNCTION("""COMPUTED_VALUE"""),"")</f>
        <v/>
      </c>
      <c r="C733" t="str">
        <f ca="1">IFERROR(__xludf.DUMMYFUNCTION("""COMPUTED_VALUE"""),"")</f>
        <v/>
      </c>
    </row>
    <row r="734" spans="1:3" ht="13" x14ac:dyDescent="0.15">
      <c r="A734" t="str">
        <f ca="1">IFERROR(__xludf.DUMMYFUNCTION("""COMPUTED_VALUE"""),"")</f>
        <v/>
      </c>
      <c r="B734" t="str">
        <f ca="1">IFERROR(__xludf.DUMMYFUNCTION("""COMPUTED_VALUE"""),"")</f>
        <v/>
      </c>
      <c r="C734" t="str">
        <f ca="1">IFERROR(__xludf.DUMMYFUNCTION("""COMPUTED_VALUE"""),"")</f>
        <v/>
      </c>
    </row>
    <row r="735" spans="1:3" ht="13" x14ac:dyDescent="0.15">
      <c r="A735" t="str">
        <f ca="1">IFERROR(__xludf.DUMMYFUNCTION("""COMPUTED_VALUE"""),"")</f>
        <v/>
      </c>
      <c r="B735" t="str">
        <f ca="1">IFERROR(__xludf.DUMMYFUNCTION("""COMPUTED_VALUE"""),"")</f>
        <v/>
      </c>
      <c r="C735" t="str">
        <f ca="1">IFERROR(__xludf.DUMMYFUNCTION("""COMPUTED_VALUE"""),"")</f>
        <v/>
      </c>
    </row>
    <row r="736" spans="1:3" ht="13" x14ac:dyDescent="0.15">
      <c r="A736" t="str">
        <f ca="1">IFERROR(__xludf.DUMMYFUNCTION("""COMPUTED_VALUE"""),"")</f>
        <v/>
      </c>
      <c r="B736" t="str">
        <f ca="1">IFERROR(__xludf.DUMMYFUNCTION("""COMPUTED_VALUE"""),"")</f>
        <v/>
      </c>
      <c r="C736" t="str">
        <f ca="1">IFERROR(__xludf.DUMMYFUNCTION("""COMPUTED_VALUE"""),"")</f>
        <v/>
      </c>
    </row>
    <row r="737" spans="1:3" ht="13" x14ac:dyDescent="0.15">
      <c r="A737" t="str">
        <f ca="1">IFERROR(__xludf.DUMMYFUNCTION("""COMPUTED_VALUE"""),"")</f>
        <v/>
      </c>
      <c r="B737" t="str">
        <f ca="1">IFERROR(__xludf.DUMMYFUNCTION("""COMPUTED_VALUE"""),"")</f>
        <v/>
      </c>
      <c r="C737" t="str">
        <f ca="1">IFERROR(__xludf.DUMMYFUNCTION("""COMPUTED_VALUE"""),"")</f>
        <v/>
      </c>
    </row>
    <row r="738" spans="1:3" ht="13" x14ac:dyDescent="0.15">
      <c r="A738" t="str">
        <f ca="1">IFERROR(__xludf.DUMMYFUNCTION("""COMPUTED_VALUE"""),"")</f>
        <v/>
      </c>
      <c r="B738" t="str">
        <f ca="1">IFERROR(__xludf.DUMMYFUNCTION("""COMPUTED_VALUE"""),"")</f>
        <v/>
      </c>
      <c r="C738" t="str">
        <f ca="1">IFERROR(__xludf.DUMMYFUNCTION("""COMPUTED_VALUE"""),"")</f>
        <v/>
      </c>
    </row>
    <row r="739" spans="1:3" ht="13" x14ac:dyDescent="0.15">
      <c r="A739" t="str">
        <f ca="1">IFERROR(__xludf.DUMMYFUNCTION("""COMPUTED_VALUE"""),"")</f>
        <v/>
      </c>
      <c r="B739" t="str">
        <f ca="1">IFERROR(__xludf.DUMMYFUNCTION("""COMPUTED_VALUE"""),"")</f>
        <v/>
      </c>
      <c r="C739" t="str">
        <f ca="1">IFERROR(__xludf.DUMMYFUNCTION("""COMPUTED_VALUE"""),"")</f>
        <v/>
      </c>
    </row>
    <row r="740" spans="1:3" ht="13" x14ac:dyDescent="0.15">
      <c r="A740" t="str">
        <f ca="1">IFERROR(__xludf.DUMMYFUNCTION("""COMPUTED_VALUE"""),"")</f>
        <v/>
      </c>
      <c r="B740" t="str">
        <f ca="1">IFERROR(__xludf.DUMMYFUNCTION("""COMPUTED_VALUE"""),"")</f>
        <v/>
      </c>
      <c r="C740" t="str">
        <f ca="1">IFERROR(__xludf.DUMMYFUNCTION("""COMPUTED_VALUE"""),"")</f>
        <v/>
      </c>
    </row>
    <row r="741" spans="1:3" ht="13" x14ac:dyDescent="0.15">
      <c r="A741" t="str">
        <f ca="1">IFERROR(__xludf.DUMMYFUNCTION("""COMPUTED_VALUE"""),"")</f>
        <v/>
      </c>
      <c r="B741" t="str">
        <f ca="1">IFERROR(__xludf.DUMMYFUNCTION("""COMPUTED_VALUE"""),"")</f>
        <v/>
      </c>
      <c r="C741" t="str">
        <f ca="1">IFERROR(__xludf.DUMMYFUNCTION("""COMPUTED_VALUE"""),"")</f>
        <v/>
      </c>
    </row>
    <row r="742" spans="1:3" ht="13" x14ac:dyDescent="0.15">
      <c r="A742" t="str">
        <f ca="1">IFERROR(__xludf.DUMMYFUNCTION("""COMPUTED_VALUE"""),"")</f>
        <v/>
      </c>
      <c r="B742" t="str">
        <f ca="1">IFERROR(__xludf.DUMMYFUNCTION("""COMPUTED_VALUE"""),"")</f>
        <v/>
      </c>
      <c r="C742" t="str">
        <f ca="1">IFERROR(__xludf.DUMMYFUNCTION("""COMPUTED_VALUE"""),"")</f>
        <v/>
      </c>
    </row>
    <row r="743" spans="1:3" ht="13" x14ac:dyDescent="0.15">
      <c r="A743" t="str">
        <f ca="1">IFERROR(__xludf.DUMMYFUNCTION("""COMPUTED_VALUE"""),"")</f>
        <v/>
      </c>
      <c r="B743" t="str">
        <f ca="1">IFERROR(__xludf.DUMMYFUNCTION("""COMPUTED_VALUE"""),"")</f>
        <v/>
      </c>
      <c r="C743" t="str">
        <f ca="1">IFERROR(__xludf.DUMMYFUNCTION("""COMPUTED_VALUE"""),"")</f>
        <v/>
      </c>
    </row>
    <row r="744" spans="1:3" ht="13" x14ac:dyDescent="0.15">
      <c r="A744" t="str">
        <f ca="1">IFERROR(__xludf.DUMMYFUNCTION("""COMPUTED_VALUE"""),"")</f>
        <v/>
      </c>
      <c r="B744" t="str">
        <f ca="1">IFERROR(__xludf.DUMMYFUNCTION("""COMPUTED_VALUE"""),"")</f>
        <v/>
      </c>
      <c r="C744" t="str">
        <f ca="1">IFERROR(__xludf.DUMMYFUNCTION("""COMPUTED_VALUE"""),"")</f>
        <v/>
      </c>
    </row>
    <row r="745" spans="1:3" ht="13" x14ac:dyDescent="0.15">
      <c r="A745" t="str">
        <f ca="1">IFERROR(__xludf.DUMMYFUNCTION("""COMPUTED_VALUE"""),"")</f>
        <v/>
      </c>
      <c r="B745" t="str">
        <f ca="1">IFERROR(__xludf.DUMMYFUNCTION("""COMPUTED_VALUE"""),"")</f>
        <v/>
      </c>
      <c r="C745" t="str">
        <f ca="1">IFERROR(__xludf.DUMMYFUNCTION("""COMPUTED_VALUE"""),"")</f>
        <v/>
      </c>
    </row>
    <row r="746" spans="1:3" ht="13" x14ac:dyDescent="0.15">
      <c r="A746" t="str">
        <f ca="1">IFERROR(__xludf.DUMMYFUNCTION("""COMPUTED_VALUE"""),"")</f>
        <v/>
      </c>
      <c r="B746" t="str">
        <f ca="1">IFERROR(__xludf.DUMMYFUNCTION("""COMPUTED_VALUE"""),"")</f>
        <v/>
      </c>
      <c r="C746" t="str">
        <f ca="1">IFERROR(__xludf.DUMMYFUNCTION("""COMPUTED_VALUE"""),"")</f>
        <v/>
      </c>
    </row>
    <row r="747" spans="1:3" ht="13" x14ac:dyDescent="0.15">
      <c r="A747" t="str">
        <f ca="1">IFERROR(__xludf.DUMMYFUNCTION("""COMPUTED_VALUE"""),"")</f>
        <v/>
      </c>
      <c r="B747" t="str">
        <f ca="1">IFERROR(__xludf.DUMMYFUNCTION("""COMPUTED_VALUE"""),"")</f>
        <v/>
      </c>
      <c r="C747" t="str">
        <f ca="1">IFERROR(__xludf.DUMMYFUNCTION("""COMPUTED_VALUE"""),"")</f>
        <v/>
      </c>
    </row>
    <row r="748" spans="1:3" ht="13" x14ac:dyDescent="0.15">
      <c r="A748" t="str">
        <f ca="1">IFERROR(__xludf.DUMMYFUNCTION("""COMPUTED_VALUE"""),"")</f>
        <v/>
      </c>
      <c r="B748" t="str">
        <f ca="1">IFERROR(__xludf.DUMMYFUNCTION("""COMPUTED_VALUE"""),"")</f>
        <v/>
      </c>
      <c r="C748" t="str">
        <f ca="1">IFERROR(__xludf.DUMMYFUNCTION("""COMPUTED_VALUE"""),"")</f>
        <v/>
      </c>
    </row>
    <row r="749" spans="1:3" ht="13" x14ac:dyDescent="0.15">
      <c r="A749" t="str">
        <f ca="1">IFERROR(__xludf.DUMMYFUNCTION("""COMPUTED_VALUE"""),"")</f>
        <v/>
      </c>
      <c r="B749" t="str">
        <f ca="1">IFERROR(__xludf.DUMMYFUNCTION("""COMPUTED_VALUE"""),"")</f>
        <v/>
      </c>
      <c r="C749" t="str">
        <f ca="1">IFERROR(__xludf.DUMMYFUNCTION("""COMPUTED_VALUE"""),"")</f>
        <v/>
      </c>
    </row>
    <row r="750" spans="1:3" ht="13" x14ac:dyDescent="0.15">
      <c r="A750" t="str">
        <f ca="1">IFERROR(__xludf.DUMMYFUNCTION("""COMPUTED_VALUE"""),"")</f>
        <v/>
      </c>
      <c r="B750" t="str">
        <f ca="1">IFERROR(__xludf.DUMMYFUNCTION("""COMPUTED_VALUE"""),"")</f>
        <v/>
      </c>
      <c r="C750" t="str">
        <f ca="1">IFERROR(__xludf.DUMMYFUNCTION("""COMPUTED_VALUE"""),"")</f>
        <v/>
      </c>
    </row>
    <row r="751" spans="1:3" ht="13" x14ac:dyDescent="0.15">
      <c r="A751" t="str">
        <f ca="1">IFERROR(__xludf.DUMMYFUNCTION("""COMPUTED_VALUE"""),"")</f>
        <v/>
      </c>
      <c r="B751" t="str">
        <f ca="1">IFERROR(__xludf.DUMMYFUNCTION("""COMPUTED_VALUE"""),"")</f>
        <v/>
      </c>
      <c r="C751" t="str">
        <f ca="1">IFERROR(__xludf.DUMMYFUNCTION("""COMPUTED_VALUE"""),"")</f>
        <v/>
      </c>
    </row>
    <row r="752" spans="1:3" ht="13" x14ac:dyDescent="0.15">
      <c r="A752" t="str">
        <f ca="1">IFERROR(__xludf.DUMMYFUNCTION("""COMPUTED_VALUE"""),"")</f>
        <v/>
      </c>
      <c r="B752" t="str">
        <f ca="1">IFERROR(__xludf.DUMMYFUNCTION("""COMPUTED_VALUE"""),"")</f>
        <v/>
      </c>
      <c r="C752" t="str">
        <f ca="1">IFERROR(__xludf.DUMMYFUNCTION("""COMPUTED_VALUE"""),"")</f>
        <v/>
      </c>
    </row>
    <row r="753" spans="1:3" ht="13" x14ac:dyDescent="0.15">
      <c r="A753" t="str">
        <f ca="1">IFERROR(__xludf.DUMMYFUNCTION("""COMPUTED_VALUE"""),"")</f>
        <v/>
      </c>
      <c r="B753" t="str">
        <f ca="1">IFERROR(__xludf.DUMMYFUNCTION("""COMPUTED_VALUE"""),"")</f>
        <v/>
      </c>
      <c r="C753" t="str">
        <f ca="1">IFERROR(__xludf.DUMMYFUNCTION("""COMPUTED_VALUE"""),"")</f>
        <v/>
      </c>
    </row>
    <row r="754" spans="1:3" ht="13" x14ac:dyDescent="0.15">
      <c r="A754" t="str">
        <f ca="1">IFERROR(__xludf.DUMMYFUNCTION("""COMPUTED_VALUE"""),"")</f>
        <v/>
      </c>
      <c r="B754" t="str">
        <f ca="1">IFERROR(__xludf.DUMMYFUNCTION("""COMPUTED_VALUE"""),"")</f>
        <v/>
      </c>
      <c r="C754" t="str">
        <f ca="1">IFERROR(__xludf.DUMMYFUNCTION("""COMPUTED_VALUE"""),"")</f>
        <v/>
      </c>
    </row>
    <row r="755" spans="1:3" ht="13" x14ac:dyDescent="0.15">
      <c r="A755" t="str">
        <f ca="1">IFERROR(__xludf.DUMMYFUNCTION("""COMPUTED_VALUE"""),"")</f>
        <v/>
      </c>
      <c r="B755" t="str">
        <f ca="1">IFERROR(__xludf.DUMMYFUNCTION("""COMPUTED_VALUE"""),"")</f>
        <v/>
      </c>
      <c r="C755" t="str">
        <f ca="1">IFERROR(__xludf.DUMMYFUNCTION("""COMPUTED_VALUE"""),"")</f>
        <v/>
      </c>
    </row>
    <row r="756" spans="1:3" ht="13" x14ac:dyDescent="0.15">
      <c r="A756" t="str">
        <f ca="1">IFERROR(__xludf.DUMMYFUNCTION("""COMPUTED_VALUE"""),"")</f>
        <v/>
      </c>
      <c r="B756" t="str">
        <f ca="1">IFERROR(__xludf.DUMMYFUNCTION("""COMPUTED_VALUE"""),"")</f>
        <v/>
      </c>
      <c r="C756" t="str">
        <f ca="1">IFERROR(__xludf.DUMMYFUNCTION("""COMPUTED_VALUE"""),"")</f>
        <v/>
      </c>
    </row>
    <row r="757" spans="1:3" ht="13" x14ac:dyDescent="0.15">
      <c r="A757" t="str">
        <f ca="1">IFERROR(__xludf.DUMMYFUNCTION("""COMPUTED_VALUE"""),"")</f>
        <v/>
      </c>
      <c r="B757" t="str">
        <f ca="1">IFERROR(__xludf.DUMMYFUNCTION("""COMPUTED_VALUE"""),"")</f>
        <v/>
      </c>
      <c r="C757" t="str">
        <f ca="1">IFERROR(__xludf.DUMMYFUNCTION("""COMPUTED_VALUE"""),"")</f>
        <v/>
      </c>
    </row>
    <row r="758" spans="1:3" ht="13" x14ac:dyDescent="0.15">
      <c r="A758" t="str">
        <f ca="1">IFERROR(__xludf.DUMMYFUNCTION("""COMPUTED_VALUE"""),"")</f>
        <v/>
      </c>
      <c r="B758" t="str">
        <f ca="1">IFERROR(__xludf.DUMMYFUNCTION("""COMPUTED_VALUE"""),"")</f>
        <v/>
      </c>
      <c r="C758" t="str">
        <f ca="1">IFERROR(__xludf.DUMMYFUNCTION("""COMPUTED_VALUE"""),"")</f>
        <v/>
      </c>
    </row>
    <row r="759" spans="1:3" ht="13" x14ac:dyDescent="0.15">
      <c r="A759" t="str">
        <f ca="1">IFERROR(__xludf.DUMMYFUNCTION("""COMPUTED_VALUE"""),"")</f>
        <v/>
      </c>
      <c r="B759" t="str">
        <f ca="1">IFERROR(__xludf.DUMMYFUNCTION("""COMPUTED_VALUE"""),"")</f>
        <v/>
      </c>
      <c r="C759" t="str">
        <f ca="1">IFERROR(__xludf.DUMMYFUNCTION("""COMPUTED_VALUE"""),"")</f>
        <v/>
      </c>
    </row>
    <row r="760" spans="1:3" ht="13" x14ac:dyDescent="0.15">
      <c r="A760" t="str">
        <f ca="1">IFERROR(__xludf.DUMMYFUNCTION("""COMPUTED_VALUE"""),"")</f>
        <v/>
      </c>
      <c r="B760" t="str">
        <f ca="1">IFERROR(__xludf.DUMMYFUNCTION("""COMPUTED_VALUE"""),"")</f>
        <v/>
      </c>
      <c r="C760" t="str">
        <f ca="1">IFERROR(__xludf.DUMMYFUNCTION("""COMPUTED_VALUE"""),"")</f>
        <v/>
      </c>
    </row>
    <row r="761" spans="1:3" ht="13" x14ac:dyDescent="0.15">
      <c r="A761" t="str">
        <f ca="1">IFERROR(__xludf.DUMMYFUNCTION("""COMPUTED_VALUE"""),"")</f>
        <v/>
      </c>
      <c r="B761" t="str">
        <f ca="1">IFERROR(__xludf.DUMMYFUNCTION("""COMPUTED_VALUE"""),"")</f>
        <v/>
      </c>
      <c r="C761" t="str">
        <f ca="1">IFERROR(__xludf.DUMMYFUNCTION("""COMPUTED_VALUE"""),"")</f>
        <v/>
      </c>
    </row>
    <row r="762" spans="1:3" ht="13" x14ac:dyDescent="0.15">
      <c r="A762" t="str">
        <f ca="1">IFERROR(__xludf.DUMMYFUNCTION("""COMPUTED_VALUE"""),"")</f>
        <v/>
      </c>
      <c r="B762" t="str">
        <f ca="1">IFERROR(__xludf.DUMMYFUNCTION("""COMPUTED_VALUE"""),"")</f>
        <v/>
      </c>
      <c r="C762" t="str">
        <f ca="1">IFERROR(__xludf.DUMMYFUNCTION("""COMPUTED_VALUE"""),"")</f>
        <v/>
      </c>
    </row>
    <row r="763" spans="1:3" ht="13" x14ac:dyDescent="0.15">
      <c r="A763" t="str">
        <f ca="1">IFERROR(__xludf.DUMMYFUNCTION("""COMPUTED_VALUE"""),"")</f>
        <v/>
      </c>
      <c r="B763" t="str">
        <f ca="1">IFERROR(__xludf.DUMMYFUNCTION("""COMPUTED_VALUE"""),"")</f>
        <v/>
      </c>
      <c r="C763" t="str">
        <f ca="1">IFERROR(__xludf.DUMMYFUNCTION("""COMPUTED_VALUE"""),"")</f>
        <v/>
      </c>
    </row>
    <row r="764" spans="1:3" ht="13" x14ac:dyDescent="0.15">
      <c r="A764" t="str">
        <f ca="1">IFERROR(__xludf.DUMMYFUNCTION("""COMPUTED_VALUE"""),"")</f>
        <v/>
      </c>
      <c r="B764" t="str">
        <f ca="1">IFERROR(__xludf.DUMMYFUNCTION("""COMPUTED_VALUE"""),"")</f>
        <v/>
      </c>
      <c r="C764" t="str">
        <f ca="1">IFERROR(__xludf.DUMMYFUNCTION("""COMPUTED_VALUE"""),"")</f>
        <v/>
      </c>
    </row>
    <row r="765" spans="1:3" ht="13" x14ac:dyDescent="0.15">
      <c r="A765" t="str">
        <f ca="1">IFERROR(__xludf.DUMMYFUNCTION("""COMPUTED_VALUE"""),"")</f>
        <v/>
      </c>
      <c r="B765" t="str">
        <f ca="1">IFERROR(__xludf.DUMMYFUNCTION("""COMPUTED_VALUE"""),"")</f>
        <v/>
      </c>
      <c r="C765" t="str">
        <f ca="1">IFERROR(__xludf.DUMMYFUNCTION("""COMPUTED_VALUE"""),"")</f>
        <v/>
      </c>
    </row>
    <row r="766" spans="1:3" ht="13" x14ac:dyDescent="0.15">
      <c r="A766" t="str">
        <f ca="1">IFERROR(__xludf.DUMMYFUNCTION("""COMPUTED_VALUE"""),"")</f>
        <v/>
      </c>
      <c r="B766" t="str">
        <f ca="1">IFERROR(__xludf.DUMMYFUNCTION("""COMPUTED_VALUE"""),"")</f>
        <v/>
      </c>
      <c r="C766" t="str">
        <f ca="1">IFERROR(__xludf.DUMMYFUNCTION("""COMPUTED_VALUE"""),"")</f>
        <v/>
      </c>
    </row>
    <row r="767" spans="1:3" ht="13" x14ac:dyDescent="0.15">
      <c r="A767" t="str">
        <f ca="1">IFERROR(__xludf.DUMMYFUNCTION("""COMPUTED_VALUE"""),"")</f>
        <v/>
      </c>
      <c r="B767" t="str">
        <f ca="1">IFERROR(__xludf.DUMMYFUNCTION("""COMPUTED_VALUE"""),"")</f>
        <v/>
      </c>
      <c r="C767" t="str">
        <f ca="1">IFERROR(__xludf.DUMMYFUNCTION("""COMPUTED_VALUE"""),"")</f>
        <v/>
      </c>
    </row>
    <row r="768" spans="1:3" ht="13" x14ac:dyDescent="0.15">
      <c r="A768" t="str">
        <f ca="1">IFERROR(__xludf.DUMMYFUNCTION("""COMPUTED_VALUE"""),"")</f>
        <v/>
      </c>
      <c r="B768" t="str">
        <f ca="1">IFERROR(__xludf.DUMMYFUNCTION("""COMPUTED_VALUE"""),"")</f>
        <v/>
      </c>
      <c r="C768" t="str">
        <f ca="1">IFERROR(__xludf.DUMMYFUNCTION("""COMPUTED_VALUE"""),"")</f>
        <v/>
      </c>
    </row>
    <row r="769" spans="1:3" ht="13" x14ac:dyDescent="0.15">
      <c r="A769" t="str">
        <f ca="1">IFERROR(__xludf.DUMMYFUNCTION("""COMPUTED_VALUE"""),"")</f>
        <v/>
      </c>
      <c r="B769" t="str">
        <f ca="1">IFERROR(__xludf.DUMMYFUNCTION("""COMPUTED_VALUE"""),"")</f>
        <v/>
      </c>
      <c r="C769" t="str">
        <f ca="1">IFERROR(__xludf.DUMMYFUNCTION("""COMPUTED_VALUE"""),"")</f>
        <v/>
      </c>
    </row>
    <row r="770" spans="1:3" ht="13" x14ac:dyDescent="0.15">
      <c r="A770" t="str">
        <f ca="1">IFERROR(__xludf.DUMMYFUNCTION("""COMPUTED_VALUE"""),"")</f>
        <v/>
      </c>
      <c r="B770" t="str">
        <f ca="1">IFERROR(__xludf.DUMMYFUNCTION("""COMPUTED_VALUE"""),"")</f>
        <v/>
      </c>
      <c r="C770" t="str">
        <f ca="1">IFERROR(__xludf.DUMMYFUNCTION("""COMPUTED_VALUE"""),"")</f>
        <v/>
      </c>
    </row>
    <row r="771" spans="1:3" ht="13" x14ac:dyDescent="0.15">
      <c r="A771" t="str">
        <f ca="1">IFERROR(__xludf.DUMMYFUNCTION("""COMPUTED_VALUE"""),"")</f>
        <v/>
      </c>
      <c r="B771" t="str">
        <f ca="1">IFERROR(__xludf.DUMMYFUNCTION("""COMPUTED_VALUE"""),"")</f>
        <v/>
      </c>
      <c r="C771" t="str">
        <f ca="1">IFERROR(__xludf.DUMMYFUNCTION("""COMPUTED_VALUE"""),"")</f>
        <v/>
      </c>
    </row>
    <row r="772" spans="1:3" ht="13" x14ac:dyDescent="0.15">
      <c r="A772" t="str">
        <f ca="1">IFERROR(__xludf.DUMMYFUNCTION("""COMPUTED_VALUE"""),"")</f>
        <v/>
      </c>
      <c r="B772" t="str">
        <f ca="1">IFERROR(__xludf.DUMMYFUNCTION("""COMPUTED_VALUE"""),"")</f>
        <v/>
      </c>
      <c r="C772" t="str">
        <f ca="1">IFERROR(__xludf.DUMMYFUNCTION("""COMPUTED_VALUE"""),"")</f>
        <v/>
      </c>
    </row>
    <row r="773" spans="1:3" ht="13" x14ac:dyDescent="0.15">
      <c r="A773" t="str">
        <f ca="1">IFERROR(__xludf.DUMMYFUNCTION("""COMPUTED_VALUE"""),"")</f>
        <v/>
      </c>
      <c r="B773" t="str">
        <f ca="1">IFERROR(__xludf.DUMMYFUNCTION("""COMPUTED_VALUE"""),"")</f>
        <v/>
      </c>
      <c r="C773" t="str">
        <f ca="1">IFERROR(__xludf.DUMMYFUNCTION("""COMPUTED_VALUE"""),"")</f>
        <v/>
      </c>
    </row>
    <row r="774" spans="1:3" ht="13" x14ac:dyDescent="0.15">
      <c r="A774" t="str">
        <f ca="1">IFERROR(__xludf.DUMMYFUNCTION("""COMPUTED_VALUE"""),"")</f>
        <v/>
      </c>
      <c r="B774" t="str">
        <f ca="1">IFERROR(__xludf.DUMMYFUNCTION("""COMPUTED_VALUE"""),"")</f>
        <v/>
      </c>
      <c r="C774" t="str">
        <f ca="1">IFERROR(__xludf.DUMMYFUNCTION("""COMPUTED_VALUE"""),"")</f>
        <v/>
      </c>
    </row>
    <row r="775" spans="1:3" ht="13" x14ac:dyDescent="0.15">
      <c r="A775" t="str">
        <f ca="1">IFERROR(__xludf.DUMMYFUNCTION("""COMPUTED_VALUE"""),"")</f>
        <v/>
      </c>
      <c r="B775" t="str">
        <f ca="1">IFERROR(__xludf.DUMMYFUNCTION("""COMPUTED_VALUE"""),"")</f>
        <v/>
      </c>
      <c r="C775" t="str">
        <f ca="1">IFERROR(__xludf.DUMMYFUNCTION("""COMPUTED_VALUE"""),"")</f>
        <v/>
      </c>
    </row>
    <row r="776" spans="1:3" ht="13" x14ac:dyDescent="0.15">
      <c r="A776" t="str">
        <f ca="1">IFERROR(__xludf.DUMMYFUNCTION("""COMPUTED_VALUE"""),"")</f>
        <v/>
      </c>
      <c r="B776" t="str">
        <f ca="1">IFERROR(__xludf.DUMMYFUNCTION("""COMPUTED_VALUE"""),"")</f>
        <v/>
      </c>
      <c r="C776" t="str">
        <f ca="1">IFERROR(__xludf.DUMMYFUNCTION("""COMPUTED_VALUE"""),"")</f>
        <v/>
      </c>
    </row>
    <row r="777" spans="1:3" ht="13" x14ac:dyDescent="0.15">
      <c r="A777" t="str">
        <f ca="1">IFERROR(__xludf.DUMMYFUNCTION("""COMPUTED_VALUE"""),"")</f>
        <v/>
      </c>
      <c r="B777" t="str">
        <f ca="1">IFERROR(__xludf.DUMMYFUNCTION("""COMPUTED_VALUE"""),"")</f>
        <v/>
      </c>
      <c r="C777" t="str">
        <f ca="1">IFERROR(__xludf.DUMMYFUNCTION("""COMPUTED_VALUE"""),"")</f>
        <v/>
      </c>
    </row>
    <row r="778" spans="1:3" ht="13" x14ac:dyDescent="0.15">
      <c r="A778" t="str">
        <f ca="1">IFERROR(__xludf.DUMMYFUNCTION("""COMPUTED_VALUE"""),"")</f>
        <v/>
      </c>
      <c r="B778" t="str">
        <f ca="1">IFERROR(__xludf.DUMMYFUNCTION("""COMPUTED_VALUE"""),"")</f>
        <v/>
      </c>
      <c r="C778" t="str">
        <f ca="1">IFERROR(__xludf.DUMMYFUNCTION("""COMPUTED_VALUE"""),"")</f>
        <v/>
      </c>
    </row>
    <row r="779" spans="1:3" ht="13" x14ac:dyDescent="0.15">
      <c r="A779" t="str">
        <f ca="1">IFERROR(__xludf.DUMMYFUNCTION("""COMPUTED_VALUE"""),"")</f>
        <v/>
      </c>
      <c r="B779" t="str">
        <f ca="1">IFERROR(__xludf.DUMMYFUNCTION("""COMPUTED_VALUE"""),"")</f>
        <v/>
      </c>
      <c r="C779" t="str">
        <f ca="1">IFERROR(__xludf.DUMMYFUNCTION("""COMPUTED_VALUE"""),"")</f>
        <v/>
      </c>
    </row>
    <row r="780" spans="1:3" ht="13" x14ac:dyDescent="0.15">
      <c r="A780" t="str">
        <f ca="1">IFERROR(__xludf.DUMMYFUNCTION("""COMPUTED_VALUE"""),"")</f>
        <v/>
      </c>
      <c r="B780" t="str">
        <f ca="1">IFERROR(__xludf.DUMMYFUNCTION("""COMPUTED_VALUE"""),"")</f>
        <v/>
      </c>
      <c r="C780" t="str">
        <f ca="1">IFERROR(__xludf.DUMMYFUNCTION("""COMPUTED_VALUE"""),"")</f>
        <v/>
      </c>
    </row>
    <row r="781" spans="1:3" ht="13" x14ac:dyDescent="0.15">
      <c r="A781" t="str">
        <f ca="1">IFERROR(__xludf.DUMMYFUNCTION("""COMPUTED_VALUE"""),"")</f>
        <v/>
      </c>
      <c r="B781" t="str">
        <f ca="1">IFERROR(__xludf.DUMMYFUNCTION("""COMPUTED_VALUE"""),"")</f>
        <v/>
      </c>
      <c r="C781" t="str">
        <f ca="1">IFERROR(__xludf.DUMMYFUNCTION("""COMPUTED_VALUE"""),"")</f>
        <v/>
      </c>
    </row>
    <row r="782" spans="1:3" ht="13" x14ac:dyDescent="0.15">
      <c r="A782" t="str">
        <f ca="1">IFERROR(__xludf.DUMMYFUNCTION("""COMPUTED_VALUE"""),"")</f>
        <v/>
      </c>
      <c r="B782" t="str">
        <f ca="1">IFERROR(__xludf.DUMMYFUNCTION("""COMPUTED_VALUE"""),"")</f>
        <v/>
      </c>
      <c r="C782" t="str">
        <f ca="1">IFERROR(__xludf.DUMMYFUNCTION("""COMPUTED_VALUE"""),"")</f>
        <v/>
      </c>
    </row>
    <row r="783" spans="1:3" ht="13" x14ac:dyDescent="0.15">
      <c r="A783" t="str">
        <f ca="1">IFERROR(__xludf.DUMMYFUNCTION("""COMPUTED_VALUE"""),"")</f>
        <v/>
      </c>
      <c r="B783" t="str">
        <f ca="1">IFERROR(__xludf.DUMMYFUNCTION("""COMPUTED_VALUE"""),"")</f>
        <v/>
      </c>
      <c r="C783" t="str">
        <f ca="1">IFERROR(__xludf.DUMMYFUNCTION("""COMPUTED_VALUE"""),"")</f>
        <v/>
      </c>
    </row>
    <row r="784" spans="1:3" ht="13" x14ac:dyDescent="0.15">
      <c r="A784" t="str">
        <f ca="1">IFERROR(__xludf.DUMMYFUNCTION("""COMPUTED_VALUE"""),"")</f>
        <v/>
      </c>
      <c r="B784" t="str">
        <f ca="1">IFERROR(__xludf.DUMMYFUNCTION("""COMPUTED_VALUE"""),"")</f>
        <v/>
      </c>
      <c r="C784" t="str">
        <f ca="1">IFERROR(__xludf.DUMMYFUNCTION("""COMPUTED_VALUE"""),"")</f>
        <v/>
      </c>
    </row>
    <row r="785" spans="1:3" ht="13" x14ac:dyDescent="0.15">
      <c r="A785" t="str">
        <f ca="1">IFERROR(__xludf.DUMMYFUNCTION("""COMPUTED_VALUE"""),"")</f>
        <v/>
      </c>
      <c r="B785" t="str">
        <f ca="1">IFERROR(__xludf.DUMMYFUNCTION("""COMPUTED_VALUE"""),"")</f>
        <v/>
      </c>
      <c r="C785" t="str">
        <f ca="1">IFERROR(__xludf.DUMMYFUNCTION("""COMPUTED_VALUE"""),"")</f>
        <v/>
      </c>
    </row>
    <row r="786" spans="1:3" ht="13" x14ac:dyDescent="0.15">
      <c r="A786" t="str">
        <f ca="1">IFERROR(__xludf.DUMMYFUNCTION("""COMPUTED_VALUE"""),"")</f>
        <v/>
      </c>
      <c r="B786" t="str">
        <f ca="1">IFERROR(__xludf.DUMMYFUNCTION("""COMPUTED_VALUE"""),"")</f>
        <v/>
      </c>
      <c r="C786" t="str">
        <f ca="1">IFERROR(__xludf.DUMMYFUNCTION("""COMPUTED_VALUE"""),"")</f>
        <v/>
      </c>
    </row>
    <row r="787" spans="1:3" ht="13" x14ac:dyDescent="0.15">
      <c r="A787" t="str">
        <f ca="1">IFERROR(__xludf.DUMMYFUNCTION("""COMPUTED_VALUE"""),"")</f>
        <v/>
      </c>
      <c r="B787" t="str">
        <f ca="1">IFERROR(__xludf.DUMMYFUNCTION("""COMPUTED_VALUE"""),"")</f>
        <v/>
      </c>
      <c r="C787" t="str">
        <f ca="1">IFERROR(__xludf.DUMMYFUNCTION("""COMPUTED_VALUE"""),"")</f>
        <v/>
      </c>
    </row>
    <row r="788" spans="1:3" ht="13" x14ac:dyDescent="0.15">
      <c r="A788" t="str">
        <f ca="1">IFERROR(__xludf.DUMMYFUNCTION("""COMPUTED_VALUE"""),"")</f>
        <v/>
      </c>
      <c r="B788" t="str">
        <f ca="1">IFERROR(__xludf.DUMMYFUNCTION("""COMPUTED_VALUE"""),"")</f>
        <v/>
      </c>
      <c r="C788" t="str">
        <f ca="1">IFERROR(__xludf.DUMMYFUNCTION("""COMPUTED_VALUE"""),"")</f>
        <v/>
      </c>
    </row>
    <row r="789" spans="1:3" ht="13" x14ac:dyDescent="0.15">
      <c r="A789" t="str">
        <f ca="1">IFERROR(__xludf.DUMMYFUNCTION("""COMPUTED_VALUE"""),"")</f>
        <v/>
      </c>
      <c r="B789" t="str">
        <f ca="1">IFERROR(__xludf.DUMMYFUNCTION("""COMPUTED_VALUE"""),"")</f>
        <v/>
      </c>
      <c r="C789" t="str">
        <f ca="1">IFERROR(__xludf.DUMMYFUNCTION("""COMPUTED_VALUE"""),"")</f>
        <v/>
      </c>
    </row>
    <row r="790" spans="1:3" ht="13" x14ac:dyDescent="0.15">
      <c r="A790" t="str">
        <f ca="1">IFERROR(__xludf.DUMMYFUNCTION("""COMPUTED_VALUE"""),"")</f>
        <v/>
      </c>
      <c r="B790" t="str">
        <f ca="1">IFERROR(__xludf.DUMMYFUNCTION("""COMPUTED_VALUE"""),"")</f>
        <v/>
      </c>
      <c r="C790" t="str">
        <f ca="1">IFERROR(__xludf.DUMMYFUNCTION("""COMPUTED_VALUE"""),"")</f>
        <v/>
      </c>
    </row>
    <row r="791" spans="1:3" ht="13" x14ac:dyDescent="0.15">
      <c r="A791" t="str">
        <f ca="1">IFERROR(__xludf.DUMMYFUNCTION("""COMPUTED_VALUE"""),"")</f>
        <v/>
      </c>
      <c r="B791" t="str">
        <f ca="1">IFERROR(__xludf.DUMMYFUNCTION("""COMPUTED_VALUE"""),"")</f>
        <v/>
      </c>
      <c r="C791" t="str">
        <f ca="1">IFERROR(__xludf.DUMMYFUNCTION("""COMPUTED_VALUE"""),"")</f>
        <v/>
      </c>
    </row>
    <row r="792" spans="1:3" ht="13" x14ac:dyDescent="0.15">
      <c r="A792" t="str">
        <f ca="1">IFERROR(__xludf.DUMMYFUNCTION("""COMPUTED_VALUE"""),"")</f>
        <v/>
      </c>
      <c r="B792" t="str">
        <f ca="1">IFERROR(__xludf.DUMMYFUNCTION("""COMPUTED_VALUE"""),"")</f>
        <v/>
      </c>
      <c r="C792" t="str">
        <f ca="1">IFERROR(__xludf.DUMMYFUNCTION("""COMPUTED_VALUE"""),"")</f>
        <v/>
      </c>
    </row>
    <row r="793" spans="1:3" ht="13" x14ac:dyDescent="0.15">
      <c r="A793" t="str">
        <f ca="1">IFERROR(__xludf.DUMMYFUNCTION("""COMPUTED_VALUE"""),"")</f>
        <v/>
      </c>
      <c r="B793" t="str">
        <f ca="1">IFERROR(__xludf.DUMMYFUNCTION("""COMPUTED_VALUE"""),"")</f>
        <v/>
      </c>
      <c r="C793" t="str">
        <f ca="1">IFERROR(__xludf.DUMMYFUNCTION("""COMPUTED_VALUE"""),"")</f>
        <v/>
      </c>
    </row>
    <row r="794" spans="1:3" ht="13" x14ac:dyDescent="0.15">
      <c r="A794" t="str">
        <f ca="1">IFERROR(__xludf.DUMMYFUNCTION("""COMPUTED_VALUE"""),"")</f>
        <v/>
      </c>
      <c r="B794" t="str">
        <f ca="1">IFERROR(__xludf.DUMMYFUNCTION("""COMPUTED_VALUE"""),"")</f>
        <v/>
      </c>
      <c r="C794" t="str">
        <f ca="1">IFERROR(__xludf.DUMMYFUNCTION("""COMPUTED_VALUE"""),"")</f>
        <v/>
      </c>
    </row>
    <row r="795" spans="1:3" ht="13" x14ac:dyDescent="0.15">
      <c r="A795" t="str">
        <f ca="1">IFERROR(__xludf.DUMMYFUNCTION("""COMPUTED_VALUE"""),"")</f>
        <v/>
      </c>
      <c r="B795" t="str">
        <f ca="1">IFERROR(__xludf.DUMMYFUNCTION("""COMPUTED_VALUE"""),"")</f>
        <v/>
      </c>
      <c r="C795" t="str">
        <f ca="1">IFERROR(__xludf.DUMMYFUNCTION("""COMPUTED_VALUE"""),"")</f>
        <v/>
      </c>
    </row>
    <row r="796" spans="1:3" ht="13" x14ac:dyDescent="0.15">
      <c r="A796" t="str">
        <f ca="1">IFERROR(__xludf.DUMMYFUNCTION("""COMPUTED_VALUE"""),"")</f>
        <v/>
      </c>
      <c r="B796" t="str">
        <f ca="1">IFERROR(__xludf.DUMMYFUNCTION("""COMPUTED_VALUE"""),"")</f>
        <v/>
      </c>
      <c r="C796" t="str">
        <f ca="1">IFERROR(__xludf.DUMMYFUNCTION("""COMPUTED_VALUE"""),"")</f>
        <v/>
      </c>
    </row>
    <row r="797" spans="1:3" ht="13" x14ac:dyDescent="0.15">
      <c r="A797" t="str">
        <f ca="1">IFERROR(__xludf.DUMMYFUNCTION("""COMPUTED_VALUE"""),"")</f>
        <v/>
      </c>
      <c r="B797" t="str">
        <f ca="1">IFERROR(__xludf.DUMMYFUNCTION("""COMPUTED_VALUE"""),"")</f>
        <v/>
      </c>
      <c r="C797" t="str">
        <f ca="1">IFERROR(__xludf.DUMMYFUNCTION("""COMPUTED_VALUE"""),"")</f>
        <v/>
      </c>
    </row>
    <row r="798" spans="1:3" ht="13" x14ac:dyDescent="0.15">
      <c r="A798" t="str">
        <f ca="1">IFERROR(__xludf.DUMMYFUNCTION("""COMPUTED_VALUE"""),"")</f>
        <v/>
      </c>
      <c r="B798" t="str">
        <f ca="1">IFERROR(__xludf.DUMMYFUNCTION("""COMPUTED_VALUE"""),"")</f>
        <v/>
      </c>
      <c r="C798" t="str">
        <f ca="1">IFERROR(__xludf.DUMMYFUNCTION("""COMPUTED_VALUE"""),"")</f>
        <v/>
      </c>
    </row>
    <row r="799" spans="1:3" ht="13" x14ac:dyDescent="0.15">
      <c r="A799" t="str">
        <f ca="1">IFERROR(__xludf.DUMMYFUNCTION("""COMPUTED_VALUE"""),"")</f>
        <v/>
      </c>
      <c r="B799" t="str">
        <f ca="1">IFERROR(__xludf.DUMMYFUNCTION("""COMPUTED_VALUE"""),"")</f>
        <v/>
      </c>
      <c r="C799" t="str">
        <f ca="1">IFERROR(__xludf.DUMMYFUNCTION("""COMPUTED_VALUE"""),"")</f>
        <v/>
      </c>
    </row>
    <row r="800" spans="1:3" ht="13" x14ac:dyDescent="0.15">
      <c r="A800" t="str">
        <f ca="1">IFERROR(__xludf.DUMMYFUNCTION("""COMPUTED_VALUE"""),"")</f>
        <v/>
      </c>
      <c r="B800" t="str">
        <f ca="1">IFERROR(__xludf.DUMMYFUNCTION("""COMPUTED_VALUE"""),"")</f>
        <v/>
      </c>
      <c r="C800" t="str">
        <f ca="1">IFERROR(__xludf.DUMMYFUNCTION("""COMPUTED_VALUE"""),"")</f>
        <v/>
      </c>
    </row>
    <row r="801" spans="1:3" ht="13" x14ac:dyDescent="0.15">
      <c r="A801" t="str">
        <f ca="1">IFERROR(__xludf.DUMMYFUNCTION("""COMPUTED_VALUE"""),"")</f>
        <v/>
      </c>
      <c r="B801" t="str">
        <f ca="1">IFERROR(__xludf.DUMMYFUNCTION("""COMPUTED_VALUE"""),"")</f>
        <v/>
      </c>
      <c r="C801" t="str">
        <f ca="1">IFERROR(__xludf.DUMMYFUNCTION("""COMPUTED_VALUE"""),"")</f>
        <v/>
      </c>
    </row>
    <row r="802" spans="1:3" ht="13" x14ac:dyDescent="0.15">
      <c r="A802" t="str">
        <f ca="1">IFERROR(__xludf.DUMMYFUNCTION("""COMPUTED_VALUE"""),"")</f>
        <v/>
      </c>
      <c r="B802" t="str">
        <f ca="1">IFERROR(__xludf.DUMMYFUNCTION("""COMPUTED_VALUE"""),"")</f>
        <v/>
      </c>
      <c r="C802" t="str">
        <f ca="1">IFERROR(__xludf.DUMMYFUNCTION("""COMPUTED_VALUE"""),"")</f>
        <v/>
      </c>
    </row>
    <row r="803" spans="1:3" ht="13" x14ac:dyDescent="0.15">
      <c r="A803" t="str">
        <f ca="1">IFERROR(__xludf.DUMMYFUNCTION("""COMPUTED_VALUE"""),"")</f>
        <v/>
      </c>
      <c r="B803" t="str">
        <f ca="1">IFERROR(__xludf.DUMMYFUNCTION("""COMPUTED_VALUE"""),"")</f>
        <v/>
      </c>
      <c r="C803" t="str">
        <f ca="1">IFERROR(__xludf.DUMMYFUNCTION("""COMPUTED_VALUE"""),"")</f>
        <v/>
      </c>
    </row>
    <row r="804" spans="1:3" ht="13" x14ac:dyDescent="0.15">
      <c r="A804" t="str">
        <f ca="1">IFERROR(__xludf.DUMMYFUNCTION("""COMPUTED_VALUE"""),"")</f>
        <v/>
      </c>
      <c r="B804" t="str">
        <f ca="1">IFERROR(__xludf.DUMMYFUNCTION("""COMPUTED_VALUE"""),"")</f>
        <v/>
      </c>
      <c r="C804" t="str">
        <f ca="1">IFERROR(__xludf.DUMMYFUNCTION("""COMPUTED_VALUE"""),"")</f>
        <v/>
      </c>
    </row>
    <row r="805" spans="1:3" ht="13" x14ac:dyDescent="0.15">
      <c r="A805" t="str">
        <f ca="1">IFERROR(__xludf.DUMMYFUNCTION("""COMPUTED_VALUE"""),"")</f>
        <v/>
      </c>
      <c r="B805" t="str">
        <f ca="1">IFERROR(__xludf.DUMMYFUNCTION("""COMPUTED_VALUE"""),"")</f>
        <v/>
      </c>
      <c r="C805" t="str">
        <f ca="1">IFERROR(__xludf.DUMMYFUNCTION("""COMPUTED_VALUE"""),"")</f>
        <v/>
      </c>
    </row>
    <row r="806" spans="1:3" ht="13" x14ac:dyDescent="0.15">
      <c r="A806" t="str">
        <f ca="1">IFERROR(__xludf.DUMMYFUNCTION("""COMPUTED_VALUE"""),"")</f>
        <v/>
      </c>
      <c r="B806" t="str">
        <f ca="1">IFERROR(__xludf.DUMMYFUNCTION("""COMPUTED_VALUE"""),"")</f>
        <v/>
      </c>
      <c r="C806" t="str">
        <f ca="1">IFERROR(__xludf.DUMMYFUNCTION("""COMPUTED_VALUE"""),"")</f>
        <v/>
      </c>
    </row>
    <row r="807" spans="1:3" ht="13" x14ac:dyDescent="0.15">
      <c r="A807" t="str">
        <f ca="1">IFERROR(__xludf.DUMMYFUNCTION("""COMPUTED_VALUE"""),"")</f>
        <v/>
      </c>
      <c r="B807" t="str">
        <f ca="1">IFERROR(__xludf.DUMMYFUNCTION("""COMPUTED_VALUE"""),"")</f>
        <v/>
      </c>
      <c r="C807" t="str">
        <f ca="1">IFERROR(__xludf.DUMMYFUNCTION("""COMPUTED_VALUE"""),"")</f>
        <v/>
      </c>
    </row>
    <row r="808" spans="1:3" ht="13" x14ac:dyDescent="0.15">
      <c r="A808" t="str">
        <f ca="1">IFERROR(__xludf.DUMMYFUNCTION("""COMPUTED_VALUE"""),"")</f>
        <v/>
      </c>
      <c r="B808" t="str">
        <f ca="1">IFERROR(__xludf.DUMMYFUNCTION("""COMPUTED_VALUE"""),"")</f>
        <v/>
      </c>
      <c r="C808" t="str">
        <f ca="1">IFERROR(__xludf.DUMMYFUNCTION("""COMPUTED_VALUE"""),"")</f>
        <v/>
      </c>
    </row>
    <row r="809" spans="1:3" ht="13" x14ac:dyDescent="0.15">
      <c r="A809" t="str">
        <f ca="1">IFERROR(__xludf.DUMMYFUNCTION("""COMPUTED_VALUE"""),"")</f>
        <v/>
      </c>
      <c r="B809" t="str">
        <f ca="1">IFERROR(__xludf.DUMMYFUNCTION("""COMPUTED_VALUE"""),"")</f>
        <v/>
      </c>
      <c r="C809" t="str">
        <f ca="1">IFERROR(__xludf.DUMMYFUNCTION("""COMPUTED_VALUE"""),"")</f>
        <v/>
      </c>
    </row>
    <row r="810" spans="1:3" ht="13" x14ac:dyDescent="0.15">
      <c r="A810" t="str">
        <f ca="1">IFERROR(__xludf.DUMMYFUNCTION("""COMPUTED_VALUE"""),"")</f>
        <v/>
      </c>
      <c r="B810" t="str">
        <f ca="1">IFERROR(__xludf.DUMMYFUNCTION("""COMPUTED_VALUE"""),"")</f>
        <v/>
      </c>
      <c r="C810" t="str">
        <f ca="1">IFERROR(__xludf.DUMMYFUNCTION("""COMPUTED_VALUE"""),"")</f>
        <v/>
      </c>
    </row>
    <row r="811" spans="1:3" ht="13" x14ac:dyDescent="0.15">
      <c r="A811" t="str">
        <f ca="1">IFERROR(__xludf.DUMMYFUNCTION("""COMPUTED_VALUE"""),"")</f>
        <v/>
      </c>
      <c r="B811" t="str">
        <f ca="1">IFERROR(__xludf.DUMMYFUNCTION("""COMPUTED_VALUE"""),"")</f>
        <v/>
      </c>
      <c r="C811" t="str">
        <f ca="1">IFERROR(__xludf.DUMMYFUNCTION("""COMPUTED_VALUE"""),"")</f>
        <v/>
      </c>
    </row>
    <row r="812" spans="1:3" ht="13" x14ac:dyDescent="0.15">
      <c r="A812" t="str">
        <f ca="1">IFERROR(__xludf.DUMMYFUNCTION("""COMPUTED_VALUE"""),"")</f>
        <v/>
      </c>
      <c r="B812" t="str">
        <f ca="1">IFERROR(__xludf.DUMMYFUNCTION("""COMPUTED_VALUE"""),"")</f>
        <v/>
      </c>
      <c r="C812" t="str">
        <f ca="1">IFERROR(__xludf.DUMMYFUNCTION("""COMPUTED_VALUE"""),"")</f>
        <v/>
      </c>
    </row>
    <row r="813" spans="1:3" ht="13" x14ac:dyDescent="0.15">
      <c r="A813" t="str">
        <f ca="1">IFERROR(__xludf.DUMMYFUNCTION("""COMPUTED_VALUE"""),"")</f>
        <v/>
      </c>
      <c r="B813" t="str">
        <f ca="1">IFERROR(__xludf.DUMMYFUNCTION("""COMPUTED_VALUE"""),"")</f>
        <v/>
      </c>
      <c r="C813" t="str">
        <f ca="1">IFERROR(__xludf.DUMMYFUNCTION("""COMPUTED_VALUE"""),"")</f>
        <v/>
      </c>
    </row>
    <row r="814" spans="1:3" ht="13" x14ac:dyDescent="0.15">
      <c r="A814" t="str">
        <f ca="1">IFERROR(__xludf.DUMMYFUNCTION("""COMPUTED_VALUE"""),"")</f>
        <v/>
      </c>
      <c r="B814" t="str">
        <f ca="1">IFERROR(__xludf.DUMMYFUNCTION("""COMPUTED_VALUE"""),"")</f>
        <v/>
      </c>
      <c r="C814" t="str">
        <f ca="1">IFERROR(__xludf.DUMMYFUNCTION("""COMPUTED_VALUE"""),"")</f>
        <v/>
      </c>
    </row>
    <row r="815" spans="1:3" ht="13" x14ac:dyDescent="0.15">
      <c r="A815" t="str">
        <f ca="1">IFERROR(__xludf.DUMMYFUNCTION("""COMPUTED_VALUE"""),"")</f>
        <v/>
      </c>
      <c r="B815" t="str">
        <f ca="1">IFERROR(__xludf.DUMMYFUNCTION("""COMPUTED_VALUE"""),"")</f>
        <v/>
      </c>
      <c r="C815" t="str">
        <f ca="1">IFERROR(__xludf.DUMMYFUNCTION("""COMPUTED_VALUE"""),"")</f>
        <v/>
      </c>
    </row>
    <row r="816" spans="1:3" ht="13" x14ac:dyDescent="0.15">
      <c r="A816" t="str">
        <f ca="1">IFERROR(__xludf.DUMMYFUNCTION("""COMPUTED_VALUE"""),"")</f>
        <v/>
      </c>
      <c r="B816" t="str">
        <f ca="1">IFERROR(__xludf.DUMMYFUNCTION("""COMPUTED_VALUE"""),"")</f>
        <v/>
      </c>
      <c r="C816" t="str">
        <f ca="1">IFERROR(__xludf.DUMMYFUNCTION("""COMPUTED_VALUE"""),"")</f>
        <v/>
      </c>
    </row>
    <row r="817" spans="1:3" ht="13" x14ac:dyDescent="0.15">
      <c r="A817" t="str">
        <f ca="1">IFERROR(__xludf.DUMMYFUNCTION("""COMPUTED_VALUE"""),"")</f>
        <v/>
      </c>
      <c r="B817" t="str">
        <f ca="1">IFERROR(__xludf.DUMMYFUNCTION("""COMPUTED_VALUE"""),"")</f>
        <v/>
      </c>
      <c r="C817" t="str">
        <f ca="1">IFERROR(__xludf.DUMMYFUNCTION("""COMPUTED_VALUE"""),"")</f>
        <v/>
      </c>
    </row>
    <row r="818" spans="1:3" ht="13" x14ac:dyDescent="0.15">
      <c r="A818" t="str">
        <f ca="1">IFERROR(__xludf.DUMMYFUNCTION("""COMPUTED_VALUE"""),"")</f>
        <v/>
      </c>
      <c r="B818" t="str">
        <f ca="1">IFERROR(__xludf.DUMMYFUNCTION("""COMPUTED_VALUE"""),"")</f>
        <v/>
      </c>
      <c r="C818" t="str">
        <f ca="1">IFERROR(__xludf.DUMMYFUNCTION("""COMPUTED_VALUE"""),"")</f>
        <v/>
      </c>
    </row>
    <row r="819" spans="1:3" ht="13" x14ac:dyDescent="0.15">
      <c r="A819" t="str">
        <f ca="1">IFERROR(__xludf.DUMMYFUNCTION("""COMPUTED_VALUE"""),"")</f>
        <v/>
      </c>
      <c r="B819" t="str">
        <f ca="1">IFERROR(__xludf.DUMMYFUNCTION("""COMPUTED_VALUE"""),"")</f>
        <v/>
      </c>
      <c r="C819" t="str">
        <f ca="1">IFERROR(__xludf.DUMMYFUNCTION("""COMPUTED_VALUE"""),"")</f>
        <v/>
      </c>
    </row>
    <row r="820" spans="1:3" ht="13" x14ac:dyDescent="0.15">
      <c r="A820" t="str">
        <f ca="1">IFERROR(__xludf.DUMMYFUNCTION("""COMPUTED_VALUE"""),"")</f>
        <v/>
      </c>
      <c r="B820" t="str">
        <f ca="1">IFERROR(__xludf.DUMMYFUNCTION("""COMPUTED_VALUE"""),"")</f>
        <v/>
      </c>
      <c r="C820" t="str">
        <f ca="1">IFERROR(__xludf.DUMMYFUNCTION("""COMPUTED_VALUE"""),"")</f>
        <v/>
      </c>
    </row>
    <row r="821" spans="1:3" ht="13" x14ac:dyDescent="0.15">
      <c r="A821" t="str">
        <f ca="1">IFERROR(__xludf.DUMMYFUNCTION("""COMPUTED_VALUE"""),"")</f>
        <v/>
      </c>
      <c r="B821" t="str">
        <f ca="1">IFERROR(__xludf.DUMMYFUNCTION("""COMPUTED_VALUE"""),"")</f>
        <v/>
      </c>
      <c r="C821" t="str">
        <f ca="1">IFERROR(__xludf.DUMMYFUNCTION("""COMPUTED_VALUE"""),"")</f>
        <v/>
      </c>
    </row>
    <row r="822" spans="1:3" ht="13" x14ac:dyDescent="0.15">
      <c r="A822" t="str">
        <f ca="1">IFERROR(__xludf.DUMMYFUNCTION("""COMPUTED_VALUE"""),"")</f>
        <v/>
      </c>
      <c r="B822" t="str">
        <f ca="1">IFERROR(__xludf.DUMMYFUNCTION("""COMPUTED_VALUE"""),"")</f>
        <v/>
      </c>
      <c r="C822" t="str">
        <f ca="1">IFERROR(__xludf.DUMMYFUNCTION("""COMPUTED_VALUE"""),"")</f>
        <v/>
      </c>
    </row>
    <row r="823" spans="1:3" ht="13" x14ac:dyDescent="0.15">
      <c r="A823" t="str">
        <f ca="1">IFERROR(__xludf.DUMMYFUNCTION("""COMPUTED_VALUE"""),"")</f>
        <v/>
      </c>
      <c r="B823" t="str">
        <f ca="1">IFERROR(__xludf.DUMMYFUNCTION("""COMPUTED_VALUE"""),"")</f>
        <v/>
      </c>
      <c r="C823" t="str">
        <f ca="1">IFERROR(__xludf.DUMMYFUNCTION("""COMPUTED_VALUE"""),"")</f>
        <v/>
      </c>
    </row>
    <row r="824" spans="1:3" ht="13" x14ac:dyDescent="0.15">
      <c r="A824" t="str">
        <f ca="1">IFERROR(__xludf.DUMMYFUNCTION("""COMPUTED_VALUE"""),"")</f>
        <v/>
      </c>
      <c r="B824" t="str">
        <f ca="1">IFERROR(__xludf.DUMMYFUNCTION("""COMPUTED_VALUE"""),"")</f>
        <v/>
      </c>
      <c r="C824" t="str">
        <f ca="1">IFERROR(__xludf.DUMMYFUNCTION("""COMPUTED_VALUE"""),"")</f>
        <v/>
      </c>
    </row>
    <row r="825" spans="1:3" ht="13" x14ac:dyDescent="0.15">
      <c r="A825" t="str">
        <f ca="1">IFERROR(__xludf.DUMMYFUNCTION("""COMPUTED_VALUE"""),"")</f>
        <v/>
      </c>
      <c r="B825" t="str">
        <f ca="1">IFERROR(__xludf.DUMMYFUNCTION("""COMPUTED_VALUE"""),"")</f>
        <v/>
      </c>
      <c r="C825" t="str">
        <f ca="1">IFERROR(__xludf.DUMMYFUNCTION("""COMPUTED_VALUE"""),"")</f>
        <v/>
      </c>
    </row>
    <row r="826" spans="1:3" ht="13" x14ac:dyDescent="0.15">
      <c r="A826" t="str">
        <f ca="1">IFERROR(__xludf.DUMMYFUNCTION("""COMPUTED_VALUE"""),"")</f>
        <v/>
      </c>
      <c r="B826" t="str">
        <f ca="1">IFERROR(__xludf.DUMMYFUNCTION("""COMPUTED_VALUE"""),"")</f>
        <v/>
      </c>
      <c r="C826" t="str">
        <f ca="1">IFERROR(__xludf.DUMMYFUNCTION("""COMPUTED_VALUE"""),"")</f>
        <v/>
      </c>
    </row>
    <row r="827" spans="1:3" ht="13" x14ac:dyDescent="0.15">
      <c r="A827" t="str">
        <f ca="1">IFERROR(__xludf.DUMMYFUNCTION("""COMPUTED_VALUE"""),"")</f>
        <v/>
      </c>
      <c r="B827" t="str">
        <f ca="1">IFERROR(__xludf.DUMMYFUNCTION("""COMPUTED_VALUE"""),"")</f>
        <v/>
      </c>
      <c r="C827" t="str">
        <f ca="1">IFERROR(__xludf.DUMMYFUNCTION("""COMPUTED_VALUE"""),"")</f>
        <v/>
      </c>
    </row>
    <row r="828" spans="1:3" ht="13" x14ac:dyDescent="0.15">
      <c r="A828" t="str">
        <f ca="1">IFERROR(__xludf.DUMMYFUNCTION("""COMPUTED_VALUE"""),"")</f>
        <v/>
      </c>
      <c r="B828" t="str">
        <f ca="1">IFERROR(__xludf.DUMMYFUNCTION("""COMPUTED_VALUE"""),"")</f>
        <v/>
      </c>
      <c r="C828" t="str">
        <f ca="1">IFERROR(__xludf.DUMMYFUNCTION("""COMPUTED_VALUE"""),"")</f>
        <v/>
      </c>
    </row>
    <row r="829" spans="1:3" ht="13" x14ac:dyDescent="0.15">
      <c r="A829" t="str">
        <f ca="1">IFERROR(__xludf.DUMMYFUNCTION("""COMPUTED_VALUE"""),"")</f>
        <v/>
      </c>
      <c r="B829" t="str">
        <f ca="1">IFERROR(__xludf.DUMMYFUNCTION("""COMPUTED_VALUE"""),"")</f>
        <v/>
      </c>
      <c r="C829" t="str">
        <f ca="1">IFERROR(__xludf.DUMMYFUNCTION("""COMPUTED_VALUE"""),"")</f>
        <v/>
      </c>
    </row>
    <row r="830" spans="1:3" ht="13" x14ac:dyDescent="0.15">
      <c r="A830" t="str">
        <f ca="1">IFERROR(__xludf.DUMMYFUNCTION("""COMPUTED_VALUE"""),"")</f>
        <v/>
      </c>
      <c r="B830" t="str">
        <f ca="1">IFERROR(__xludf.DUMMYFUNCTION("""COMPUTED_VALUE"""),"")</f>
        <v/>
      </c>
      <c r="C830" t="str">
        <f ca="1">IFERROR(__xludf.DUMMYFUNCTION("""COMPUTED_VALUE"""),"")</f>
        <v/>
      </c>
    </row>
    <row r="831" spans="1:3" ht="13" x14ac:dyDescent="0.15">
      <c r="A831" t="str">
        <f ca="1">IFERROR(__xludf.DUMMYFUNCTION("""COMPUTED_VALUE"""),"")</f>
        <v/>
      </c>
      <c r="B831" t="str">
        <f ca="1">IFERROR(__xludf.DUMMYFUNCTION("""COMPUTED_VALUE"""),"")</f>
        <v/>
      </c>
      <c r="C831" t="str">
        <f ca="1">IFERROR(__xludf.DUMMYFUNCTION("""COMPUTED_VALUE"""),"")</f>
        <v/>
      </c>
    </row>
    <row r="832" spans="1:3" ht="13" x14ac:dyDescent="0.15">
      <c r="A832" t="str">
        <f ca="1">IFERROR(__xludf.DUMMYFUNCTION("""COMPUTED_VALUE"""),"")</f>
        <v/>
      </c>
      <c r="B832" t="str">
        <f ca="1">IFERROR(__xludf.DUMMYFUNCTION("""COMPUTED_VALUE"""),"")</f>
        <v/>
      </c>
      <c r="C832" t="str">
        <f ca="1">IFERROR(__xludf.DUMMYFUNCTION("""COMPUTED_VALUE"""),"")</f>
        <v/>
      </c>
    </row>
    <row r="833" spans="1:3" ht="13" x14ac:dyDescent="0.15">
      <c r="A833" t="str">
        <f ca="1">IFERROR(__xludf.DUMMYFUNCTION("""COMPUTED_VALUE"""),"")</f>
        <v/>
      </c>
      <c r="B833" t="str">
        <f ca="1">IFERROR(__xludf.DUMMYFUNCTION("""COMPUTED_VALUE"""),"")</f>
        <v/>
      </c>
      <c r="C833" t="str">
        <f ca="1">IFERROR(__xludf.DUMMYFUNCTION("""COMPUTED_VALUE"""),"")</f>
        <v/>
      </c>
    </row>
    <row r="834" spans="1:3" ht="13" x14ac:dyDescent="0.15">
      <c r="A834" t="str">
        <f ca="1">IFERROR(__xludf.DUMMYFUNCTION("""COMPUTED_VALUE"""),"")</f>
        <v/>
      </c>
      <c r="B834" t="str">
        <f ca="1">IFERROR(__xludf.DUMMYFUNCTION("""COMPUTED_VALUE"""),"")</f>
        <v/>
      </c>
      <c r="C834" t="str">
        <f ca="1">IFERROR(__xludf.DUMMYFUNCTION("""COMPUTED_VALUE"""),"")</f>
        <v/>
      </c>
    </row>
    <row r="835" spans="1:3" ht="13" x14ac:dyDescent="0.15">
      <c r="A835" t="str">
        <f ca="1">IFERROR(__xludf.DUMMYFUNCTION("""COMPUTED_VALUE"""),"")</f>
        <v/>
      </c>
      <c r="B835" t="str">
        <f ca="1">IFERROR(__xludf.DUMMYFUNCTION("""COMPUTED_VALUE"""),"")</f>
        <v/>
      </c>
      <c r="C835" t="str">
        <f ca="1">IFERROR(__xludf.DUMMYFUNCTION("""COMPUTED_VALUE"""),"")</f>
        <v/>
      </c>
    </row>
    <row r="836" spans="1:3" ht="13" x14ac:dyDescent="0.15">
      <c r="A836" t="str">
        <f ca="1">IFERROR(__xludf.DUMMYFUNCTION("""COMPUTED_VALUE"""),"")</f>
        <v/>
      </c>
      <c r="B836" t="str">
        <f ca="1">IFERROR(__xludf.DUMMYFUNCTION("""COMPUTED_VALUE"""),"")</f>
        <v/>
      </c>
      <c r="C836" t="str">
        <f ca="1">IFERROR(__xludf.DUMMYFUNCTION("""COMPUTED_VALUE"""),"")</f>
        <v/>
      </c>
    </row>
    <row r="837" spans="1:3" ht="13" x14ac:dyDescent="0.15">
      <c r="A837" t="str">
        <f ca="1">IFERROR(__xludf.DUMMYFUNCTION("""COMPUTED_VALUE"""),"")</f>
        <v/>
      </c>
      <c r="B837" t="str">
        <f ca="1">IFERROR(__xludf.DUMMYFUNCTION("""COMPUTED_VALUE"""),"")</f>
        <v/>
      </c>
      <c r="C837" t="str">
        <f ca="1">IFERROR(__xludf.DUMMYFUNCTION("""COMPUTED_VALUE"""),"")</f>
        <v/>
      </c>
    </row>
    <row r="838" spans="1:3" ht="13" x14ac:dyDescent="0.15">
      <c r="A838" t="str">
        <f ca="1">IFERROR(__xludf.DUMMYFUNCTION("""COMPUTED_VALUE"""),"")</f>
        <v/>
      </c>
      <c r="B838" t="str">
        <f ca="1">IFERROR(__xludf.DUMMYFUNCTION("""COMPUTED_VALUE"""),"")</f>
        <v/>
      </c>
      <c r="C838" t="str">
        <f ca="1">IFERROR(__xludf.DUMMYFUNCTION("""COMPUTED_VALUE"""),"")</f>
        <v/>
      </c>
    </row>
    <row r="839" spans="1:3" ht="13" x14ac:dyDescent="0.15">
      <c r="A839" t="str">
        <f ca="1">IFERROR(__xludf.DUMMYFUNCTION("""COMPUTED_VALUE"""),"")</f>
        <v/>
      </c>
      <c r="B839" t="str">
        <f ca="1">IFERROR(__xludf.DUMMYFUNCTION("""COMPUTED_VALUE"""),"")</f>
        <v/>
      </c>
      <c r="C839" t="str">
        <f ca="1">IFERROR(__xludf.DUMMYFUNCTION("""COMPUTED_VALUE"""),"")</f>
        <v/>
      </c>
    </row>
    <row r="840" spans="1:3" ht="13" x14ac:dyDescent="0.15">
      <c r="A840" t="str">
        <f ca="1">IFERROR(__xludf.DUMMYFUNCTION("""COMPUTED_VALUE"""),"")</f>
        <v/>
      </c>
      <c r="B840" t="str">
        <f ca="1">IFERROR(__xludf.DUMMYFUNCTION("""COMPUTED_VALUE"""),"")</f>
        <v/>
      </c>
      <c r="C840" t="str">
        <f ca="1">IFERROR(__xludf.DUMMYFUNCTION("""COMPUTED_VALUE"""),"")</f>
        <v/>
      </c>
    </row>
    <row r="841" spans="1:3" ht="13" x14ac:dyDescent="0.15">
      <c r="A841" t="str">
        <f ca="1">IFERROR(__xludf.DUMMYFUNCTION("""COMPUTED_VALUE"""),"")</f>
        <v/>
      </c>
      <c r="B841" t="str">
        <f ca="1">IFERROR(__xludf.DUMMYFUNCTION("""COMPUTED_VALUE"""),"")</f>
        <v/>
      </c>
      <c r="C841" t="str">
        <f ca="1">IFERROR(__xludf.DUMMYFUNCTION("""COMPUTED_VALUE"""),"")</f>
        <v/>
      </c>
    </row>
    <row r="842" spans="1:3" ht="13" x14ac:dyDescent="0.15">
      <c r="A842" t="str">
        <f ca="1">IFERROR(__xludf.DUMMYFUNCTION("""COMPUTED_VALUE"""),"")</f>
        <v/>
      </c>
      <c r="B842" t="str">
        <f ca="1">IFERROR(__xludf.DUMMYFUNCTION("""COMPUTED_VALUE"""),"")</f>
        <v/>
      </c>
      <c r="C842" t="str">
        <f ca="1">IFERROR(__xludf.DUMMYFUNCTION("""COMPUTED_VALUE"""),"")</f>
        <v/>
      </c>
    </row>
    <row r="843" spans="1:3" ht="13" x14ac:dyDescent="0.15">
      <c r="A843" t="str">
        <f ca="1">IFERROR(__xludf.DUMMYFUNCTION("""COMPUTED_VALUE"""),"")</f>
        <v/>
      </c>
      <c r="B843" t="str">
        <f ca="1">IFERROR(__xludf.DUMMYFUNCTION("""COMPUTED_VALUE"""),"")</f>
        <v/>
      </c>
      <c r="C843" t="str">
        <f ca="1">IFERROR(__xludf.DUMMYFUNCTION("""COMPUTED_VALUE"""),"")</f>
        <v/>
      </c>
    </row>
    <row r="844" spans="1:3" ht="13" x14ac:dyDescent="0.15">
      <c r="A844" t="str">
        <f ca="1">IFERROR(__xludf.DUMMYFUNCTION("""COMPUTED_VALUE"""),"")</f>
        <v/>
      </c>
      <c r="B844" t="str">
        <f ca="1">IFERROR(__xludf.DUMMYFUNCTION("""COMPUTED_VALUE"""),"")</f>
        <v/>
      </c>
      <c r="C844" t="str">
        <f ca="1">IFERROR(__xludf.DUMMYFUNCTION("""COMPUTED_VALUE"""),"")</f>
        <v/>
      </c>
    </row>
    <row r="845" spans="1:3" ht="13" x14ac:dyDescent="0.15">
      <c r="A845" t="str">
        <f ca="1">IFERROR(__xludf.DUMMYFUNCTION("""COMPUTED_VALUE"""),"")</f>
        <v/>
      </c>
      <c r="B845" t="str">
        <f ca="1">IFERROR(__xludf.DUMMYFUNCTION("""COMPUTED_VALUE"""),"")</f>
        <v/>
      </c>
      <c r="C845" t="str">
        <f ca="1">IFERROR(__xludf.DUMMYFUNCTION("""COMPUTED_VALUE"""),"")</f>
        <v/>
      </c>
    </row>
    <row r="846" spans="1:3" ht="13" x14ac:dyDescent="0.15">
      <c r="A846" t="str">
        <f ca="1">IFERROR(__xludf.DUMMYFUNCTION("""COMPUTED_VALUE"""),"")</f>
        <v/>
      </c>
      <c r="B846" t="str">
        <f ca="1">IFERROR(__xludf.DUMMYFUNCTION("""COMPUTED_VALUE"""),"")</f>
        <v/>
      </c>
      <c r="C846" t="str">
        <f ca="1">IFERROR(__xludf.DUMMYFUNCTION("""COMPUTED_VALUE"""),"")</f>
        <v/>
      </c>
    </row>
    <row r="847" spans="1:3" ht="13" x14ac:dyDescent="0.15">
      <c r="A847" t="str">
        <f ca="1">IFERROR(__xludf.DUMMYFUNCTION("""COMPUTED_VALUE"""),"")</f>
        <v/>
      </c>
      <c r="B847" t="str">
        <f ca="1">IFERROR(__xludf.DUMMYFUNCTION("""COMPUTED_VALUE"""),"")</f>
        <v/>
      </c>
      <c r="C847" t="str">
        <f ca="1">IFERROR(__xludf.DUMMYFUNCTION("""COMPUTED_VALUE"""),"")</f>
        <v/>
      </c>
    </row>
    <row r="848" spans="1:3" ht="13" x14ac:dyDescent="0.15">
      <c r="A848" t="str">
        <f ca="1">IFERROR(__xludf.DUMMYFUNCTION("""COMPUTED_VALUE"""),"")</f>
        <v/>
      </c>
      <c r="B848" t="str">
        <f ca="1">IFERROR(__xludf.DUMMYFUNCTION("""COMPUTED_VALUE"""),"")</f>
        <v/>
      </c>
      <c r="C848" t="str">
        <f ca="1">IFERROR(__xludf.DUMMYFUNCTION("""COMPUTED_VALUE"""),"")</f>
        <v/>
      </c>
    </row>
    <row r="849" spans="1:3" ht="13" x14ac:dyDescent="0.15">
      <c r="A849" t="str">
        <f ca="1">IFERROR(__xludf.DUMMYFUNCTION("""COMPUTED_VALUE"""),"")</f>
        <v/>
      </c>
      <c r="B849" t="str">
        <f ca="1">IFERROR(__xludf.DUMMYFUNCTION("""COMPUTED_VALUE"""),"")</f>
        <v/>
      </c>
      <c r="C849" t="str">
        <f ca="1">IFERROR(__xludf.DUMMYFUNCTION("""COMPUTED_VALUE"""),"")</f>
        <v/>
      </c>
    </row>
    <row r="850" spans="1:3" ht="13" x14ac:dyDescent="0.15">
      <c r="A850" t="str">
        <f ca="1">IFERROR(__xludf.DUMMYFUNCTION("""COMPUTED_VALUE"""),"")</f>
        <v/>
      </c>
      <c r="B850" t="str">
        <f ca="1">IFERROR(__xludf.DUMMYFUNCTION("""COMPUTED_VALUE"""),"")</f>
        <v/>
      </c>
      <c r="C850" t="str">
        <f ca="1">IFERROR(__xludf.DUMMYFUNCTION("""COMPUTED_VALUE"""),"")</f>
        <v/>
      </c>
    </row>
    <row r="851" spans="1:3" ht="13" x14ac:dyDescent="0.15">
      <c r="A851" t="str">
        <f ca="1">IFERROR(__xludf.DUMMYFUNCTION("""COMPUTED_VALUE"""),"")</f>
        <v/>
      </c>
      <c r="B851" t="str">
        <f ca="1">IFERROR(__xludf.DUMMYFUNCTION("""COMPUTED_VALUE"""),"")</f>
        <v/>
      </c>
      <c r="C851" t="str">
        <f ca="1">IFERROR(__xludf.DUMMYFUNCTION("""COMPUTED_VALUE"""),"")</f>
        <v/>
      </c>
    </row>
    <row r="852" spans="1:3" ht="13" x14ac:dyDescent="0.15">
      <c r="A852" t="str">
        <f ca="1">IFERROR(__xludf.DUMMYFUNCTION("""COMPUTED_VALUE"""),"")</f>
        <v/>
      </c>
      <c r="B852" t="str">
        <f ca="1">IFERROR(__xludf.DUMMYFUNCTION("""COMPUTED_VALUE"""),"")</f>
        <v/>
      </c>
      <c r="C852" t="str">
        <f ca="1">IFERROR(__xludf.DUMMYFUNCTION("""COMPUTED_VALUE"""),"")</f>
        <v/>
      </c>
    </row>
    <row r="853" spans="1:3" ht="13" x14ac:dyDescent="0.15">
      <c r="A853" t="str">
        <f ca="1">IFERROR(__xludf.DUMMYFUNCTION("""COMPUTED_VALUE"""),"")</f>
        <v/>
      </c>
      <c r="B853" t="str">
        <f ca="1">IFERROR(__xludf.DUMMYFUNCTION("""COMPUTED_VALUE"""),"")</f>
        <v/>
      </c>
      <c r="C853" t="str">
        <f ca="1">IFERROR(__xludf.DUMMYFUNCTION("""COMPUTED_VALUE"""),"")</f>
        <v/>
      </c>
    </row>
    <row r="854" spans="1:3" ht="13" x14ac:dyDescent="0.15">
      <c r="A854" t="str">
        <f ca="1">IFERROR(__xludf.DUMMYFUNCTION("""COMPUTED_VALUE"""),"")</f>
        <v/>
      </c>
      <c r="B854" t="str">
        <f ca="1">IFERROR(__xludf.DUMMYFUNCTION("""COMPUTED_VALUE"""),"")</f>
        <v/>
      </c>
      <c r="C854" t="str">
        <f ca="1">IFERROR(__xludf.DUMMYFUNCTION("""COMPUTED_VALUE"""),"")</f>
        <v/>
      </c>
    </row>
    <row r="855" spans="1:3" ht="13" x14ac:dyDescent="0.15">
      <c r="A855" t="str">
        <f ca="1">IFERROR(__xludf.DUMMYFUNCTION("""COMPUTED_VALUE"""),"")</f>
        <v/>
      </c>
      <c r="B855" t="str">
        <f ca="1">IFERROR(__xludf.DUMMYFUNCTION("""COMPUTED_VALUE"""),"")</f>
        <v/>
      </c>
      <c r="C855" t="str">
        <f ca="1">IFERROR(__xludf.DUMMYFUNCTION("""COMPUTED_VALUE"""),"")</f>
        <v/>
      </c>
    </row>
    <row r="856" spans="1:3" ht="13" x14ac:dyDescent="0.15">
      <c r="A856" t="str">
        <f ca="1">IFERROR(__xludf.DUMMYFUNCTION("""COMPUTED_VALUE"""),"")</f>
        <v/>
      </c>
      <c r="B856" t="str">
        <f ca="1">IFERROR(__xludf.DUMMYFUNCTION("""COMPUTED_VALUE"""),"")</f>
        <v/>
      </c>
      <c r="C856" t="str">
        <f ca="1">IFERROR(__xludf.DUMMYFUNCTION("""COMPUTED_VALUE"""),"")</f>
        <v/>
      </c>
    </row>
    <row r="857" spans="1:3" ht="13" x14ac:dyDescent="0.15">
      <c r="A857" t="str">
        <f ca="1">IFERROR(__xludf.DUMMYFUNCTION("""COMPUTED_VALUE"""),"")</f>
        <v/>
      </c>
      <c r="B857" t="str">
        <f ca="1">IFERROR(__xludf.DUMMYFUNCTION("""COMPUTED_VALUE"""),"")</f>
        <v/>
      </c>
      <c r="C857" t="str">
        <f ca="1">IFERROR(__xludf.DUMMYFUNCTION("""COMPUTED_VALUE"""),"")</f>
        <v/>
      </c>
    </row>
    <row r="858" spans="1:3" ht="13" x14ac:dyDescent="0.15">
      <c r="A858" t="str">
        <f ca="1">IFERROR(__xludf.DUMMYFUNCTION("""COMPUTED_VALUE"""),"")</f>
        <v/>
      </c>
      <c r="B858" t="str">
        <f ca="1">IFERROR(__xludf.DUMMYFUNCTION("""COMPUTED_VALUE"""),"")</f>
        <v/>
      </c>
      <c r="C858" t="str">
        <f ca="1">IFERROR(__xludf.DUMMYFUNCTION("""COMPUTED_VALUE"""),"")</f>
        <v/>
      </c>
    </row>
    <row r="859" spans="1:3" ht="13" x14ac:dyDescent="0.15">
      <c r="A859" t="str">
        <f ca="1">IFERROR(__xludf.DUMMYFUNCTION("""COMPUTED_VALUE"""),"")</f>
        <v/>
      </c>
      <c r="B859" t="str">
        <f ca="1">IFERROR(__xludf.DUMMYFUNCTION("""COMPUTED_VALUE"""),"")</f>
        <v/>
      </c>
      <c r="C859" t="str">
        <f ca="1">IFERROR(__xludf.DUMMYFUNCTION("""COMPUTED_VALUE"""),"")</f>
        <v/>
      </c>
    </row>
    <row r="860" spans="1:3" ht="13" x14ac:dyDescent="0.15">
      <c r="A860" t="str">
        <f ca="1">IFERROR(__xludf.DUMMYFUNCTION("""COMPUTED_VALUE"""),"")</f>
        <v/>
      </c>
      <c r="B860" t="str">
        <f ca="1">IFERROR(__xludf.DUMMYFUNCTION("""COMPUTED_VALUE"""),"")</f>
        <v/>
      </c>
      <c r="C860" t="str">
        <f ca="1">IFERROR(__xludf.DUMMYFUNCTION("""COMPUTED_VALUE"""),"")</f>
        <v/>
      </c>
    </row>
    <row r="861" spans="1:3" ht="13" x14ac:dyDescent="0.15">
      <c r="A861" t="str">
        <f ca="1">IFERROR(__xludf.DUMMYFUNCTION("""COMPUTED_VALUE"""),"")</f>
        <v/>
      </c>
      <c r="B861" t="str">
        <f ca="1">IFERROR(__xludf.DUMMYFUNCTION("""COMPUTED_VALUE"""),"")</f>
        <v/>
      </c>
      <c r="C861" t="str">
        <f ca="1">IFERROR(__xludf.DUMMYFUNCTION("""COMPUTED_VALUE"""),"")</f>
        <v/>
      </c>
    </row>
    <row r="862" spans="1:3" ht="13" x14ac:dyDescent="0.15">
      <c r="A862" t="str">
        <f ca="1">IFERROR(__xludf.DUMMYFUNCTION("""COMPUTED_VALUE"""),"")</f>
        <v/>
      </c>
      <c r="B862" t="str">
        <f ca="1">IFERROR(__xludf.DUMMYFUNCTION("""COMPUTED_VALUE"""),"")</f>
        <v/>
      </c>
      <c r="C862" t="str">
        <f ca="1">IFERROR(__xludf.DUMMYFUNCTION("""COMPUTED_VALUE"""),"")</f>
        <v/>
      </c>
    </row>
    <row r="863" spans="1:3" ht="13" x14ac:dyDescent="0.15">
      <c r="A863" t="str">
        <f ca="1">IFERROR(__xludf.DUMMYFUNCTION("""COMPUTED_VALUE"""),"")</f>
        <v/>
      </c>
      <c r="B863" t="str">
        <f ca="1">IFERROR(__xludf.DUMMYFUNCTION("""COMPUTED_VALUE"""),"")</f>
        <v/>
      </c>
      <c r="C863" t="str">
        <f ca="1">IFERROR(__xludf.DUMMYFUNCTION("""COMPUTED_VALUE"""),"")</f>
        <v/>
      </c>
    </row>
    <row r="864" spans="1:3" ht="13" x14ac:dyDescent="0.15">
      <c r="A864" t="str">
        <f ca="1">IFERROR(__xludf.DUMMYFUNCTION("""COMPUTED_VALUE"""),"")</f>
        <v/>
      </c>
      <c r="B864" t="str">
        <f ca="1">IFERROR(__xludf.DUMMYFUNCTION("""COMPUTED_VALUE"""),"")</f>
        <v/>
      </c>
      <c r="C864" t="str">
        <f ca="1">IFERROR(__xludf.DUMMYFUNCTION("""COMPUTED_VALUE"""),"")</f>
        <v/>
      </c>
    </row>
    <row r="865" spans="1:3" ht="13" x14ac:dyDescent="0.15">
      <c r="A865" t="str">
        <f ca="1">IFERROR(__xludf.DUMMYFUNCTION("""COMPUTED_VALUE"""),"")</f>
        <v/>
      </c>
      <c r="B865" t="str">
        <f ca="1">IFERROR(__xludf.DUMMYFUNCTION("""COMPUTED_VALUE"""),"")</f>
        <v/>
      </c>
      <c r="C865" t="str">
        <f ca="1">IFERROR(__xludf.DUMMYFUNCTION("""COMPUTED_VALUE"""),"")</f>
        <v/>
      </c>
    </row>
    <row r="866" spans="1:3" ht="13" x14ac:dyDescent="0.15">
      <c r="A866" t="str">
        <f ca="1">IFERROR(__xludf.DUMMYFUNCTION("""COMPUTED_VALUE"""),"")</f>
        <v/>
      </c>
      <c r="B866" t="str">
        <f ca="1">IFERROR(__xludf.DUMMYFUNCTION("""COMPUTED_VALUE"""),"")</f>
        <v/>
      </c>
      <c r="C866" t="str">
        <f ca="1">IFERROR(__xludf.DUMMYFUNCTION("""COMPUTED_VALUE"""),"")</f>
        <v/>
      </c>
    </row>
    <row r="867" spans="1:3" ht="13" x14ac:dyDescent="0.15">
      <c r="A867" t="str">
        <f ca="1">IFERROR(__xludf.DUMMYFUNCTION("""COMPUTED_VALUE"""),"")</f>
        <v/>
      </c>
      <c r="B867" t="str">
        <f ca="1">IFERROR(__xludf.DUMMYFUNCTION("""COMPUTED_VALUE"""),"")</f>
        <v/>
      </c>
      <c r="C867" t="str">
        <f ca="1">IFERROR(__xludf.DUMMYFUNCTION("""COMPUTED_VALUE"""),"")</f>
        <v/>
      </c>
    </row>
    <row r="868" spans="1:3" ht="13" x14ac:dyDescent="0.15">
      <c r="A868" t="str">
        <f ca="1">IFERROR(__xludf.DUMMYFUNCTION("""COMPUTED_VALUE"""),"")</f>
        <v/>
      </c>
      <c r="B868" t="str">
        <f ca="1">IFERROR(__xludf.DUMMYFUNCTION("""COMPUTED_VALUE"""),"")</f>
        <v/>
      </c>
      <c r="C868" t="str">
        <f ca="1">IFERROR(__xludf.DUMMYFUNCTION("""COMPUTED_VALUE"""),"")</f>
        <v/>
      </c>
    </row>
    <row r="869" spans="1:3" ht="13" x14ac:dyDescent="0.15">
      <c r="A869" t="str">
        <f ca="1">IFERROR(__xludf.DUMMYFUNCTION("""COMPUTED_VALUE"""),"")</f>
        <v/>
      </c>
      <c r="B869" t="str">
        <f ca="1">IFERROR(__xludf.DUMMYFUNCTION("""COMPUTED_VALUE"""),"")</f>
        <v/>
      </c>
      <c r="C869" t="str">
        <f ca="1">IFERROR(__xludf.DUMMYFUNCTION("""COMPUTED_VALUE"""),"")</f>
        <v/>
      </c>
    </row>
    <row r="870" spans="1:3" ht="13" x14ac:dyDescent="0.15">
      <c r="A870" t="str">
        <f ca="1">IFERROR(__xludf.DUMMYFUNCTION("""COMPUTED_VALUE"""),"")</f>
        <v/>
      </c>
      <c r="B870" t="str">
        <f ca="1">IFERROR(__xludf.DUMMYFUNCTION("""COMPUTED_VALUE"""),"")</f>
        <v/>
      </c>
      <c r="C870" t="str">
        <f ca="1">IFERROR(__xludf.DUMMYFUNCTION("""COMPUTED_VALUE"""),"")</f>
        <v/>
      </c>
    </row>
    <row r="871" spans="1:3" ht="13" x14ac:dyDescent="0.15">
      <c r="A871" t="str">
        <f ca="1">IFERROR(__xludf.DUMMYFUNCTION("""COMPUTED_VALUE"""),"")</f>
        <v/>
      </c>
      <c r="B871" t="str">
        <f ca="1">IFERROR(__xludf.DUMMYFUNCTION("""COMPUTED_VALUE"""),"")</f>
        <v/>
      </c>
      <c r="C871" t="str">
        <f ca="1">IFERROR(__xludf.DUMMYFUNCTION("""COMPUTED_VALUE"""),"")</f>
        <v/>
      </c>
    </row>
    <row r="872" spans="1:3" ht="13" x14ac:dyDescent="0.15">
      <c r="A872" t="str">
        <f ca="1">IFERROR(__xludf.DUMMYFUNCTION("""COMPUTED_VALUE"""),"")</f>
        <v/>
      </c>
      <c r="B872" t="str">
        <f ca="1">IFERROR(__xludf.DUMMYFUNCTION("""COMPUTED_VALUE"""),"")</f>
        <v/>
      </c>
      <c r="C872" t="str">
        <f ca="1">IFERROR(__xludf.DUMMYFUNCTION("""COMPUTED_VALUE"""),"")</f>
        <v/>
      </c>
    </row>
    <row r="873" spans="1:3" ht="13" x14ac:dyDescent="0.15">
      <c r="A873" t="str">
        <f ca="1">IFERROR(__xludf.DUMMYFUNCTION("""COMPUTED_VALUE"""),"")</f>
        <v/>
      </c>
      <c r="B873" t="str">
        <f ca="1">IFERROR(__xludf.DUMMYFUNCTION("""COMPUTED_VALUE"""),"")</f>
        <v/>
      </c>
      <c r="C873" t="str">
        <f ca="1">IFERROR(__xludf.DUMMYFUNCTION("""COMPUTED_VALUE"""),"")</f>
        <v/>
      </c>
    </row>
    <row r="874" spans="1:3" ht="13" x14ac:dyDescent="0.15">
      <c r="A874" t="str">
        <f ca="1">IFERROR(__xludf.DUMMYFUNCTION("""COMPUTED_VALUE"""),"")</f>
        <v/>
      </c>
      <c r="B874" t="str">
        <f ca="1">IFERROR(__xludf.DUMMYFUNCTION("""COMPUTED_VALUE"""),"")</f>
        <v/>
      </c>
      <c r="C874" t="str">
        <f ca="1">IFERROR(__xludf.DUMMYFUNCTION("""COMPUTED_VALUE"""),"")</f>
        <v/>
      </c>
    </row>
    <row r="875" spans="1:3" ht="13" x14ac:dyDescent="0.15">
      <c r="A875" t="str">
        <f ca="1">IFERROR(__xludf.DUMMYFUNCTION("""COMPUTED_VALUE"""),"")</f>
        <v/>
      </c>
      <c r="B875" t="str">
        <f ca="1">IFERROR(__xludf.DUMMYFUNCTION("""COMPUTED_VALUE"""),"")</f>
        <v/>
      </c>
      <c r="C875" t="str">
        <f ca="1">IFERROR(__xludf.DUMMYFUNCTION("""COMPUTED_VALUE"""),"")</f>
        <v/>
      </c>
    </row>
    <row r="876" spans="1:3" ht="13" x14ac:dyDescent="0.15">
      <c r="A876" t="str">
        <f ca="1">IFERROR(__xludf.DUMMYFUNCTION("""COMPUTED_VALUE"""),"")</f>
        <v/>
      </c>
      <c r="B876" t="str">
        <f ca="1">IFERROR(__xludf.DUMMYFUNCTION("""COMPUTED_VALUE"""),"")</f>
        <v/>
      </c>
      <c r="C876" t="str">
        <f ca="1">IFERROR(__xludf.DUMMYFUNCTION("""COMPUTED_VALUE"""),"")</f>
        <v/>
      </c>
    </row>
    <row r="877" spans="1:3" ht="13" x14ac:dyDescent="0.15">
      <c r="A877" t="str">
        <f ca="1">IFERROR(__xludf.DUMMYFUNCTION("""COMPUTED_VALUE"""),"")</f>
        <v/>
      </c>
      <c r="B877" t="str">
        <f ca="1">IFERROR(__xludf.DUMMYFUNCTION("""COMPUTED_VALUE"""),"")</f>
        <v/>
      </c>
      <c r="C877" t="str">
        <f ca="1">IFERROR(__xludf.DUMMYFUNCTION("""COMPUTED_VALUE"""),"")</f>
        <v/>
      </c>
    </row>
    <row r="878" spans="1:3" ht="13" x14ac:dyDescent="0.15">
      <c r="A878" t="str">
        <f ca="1">IFERROR(__xludf.DUMMYFUNCTION("""COMPUTED_VALUE"""),"")</f>
        <v/>
      </c>
      <c r="B878" t="str">
        <f ca="1">IFERROR(__xludf.DUMMYFUNCTION("""COMPUTED_VALUE"""),"")</f>
        <v/>
      </c>
      <c r="C878" t="str">
        <f ca="1">IFERROR(__xludf.DUMMYFUNCTION("""COMPUTED_VALUE"""),"")</f>
        <v/>
      </c>
    </row>
    <row r="879" spans="1:3" ht="13" x14ac:dyDescent="0.15">
      <c r="A879" t="str">
        <f ca="1">IFERROR(__xludf.DUMMYFUNCTION("""COMPUTED_VALUE"""),"")</f>
        <v/>
      </c>
      <c r="B879" t="str">
        <f ca="1">IFERROR(__xludf.DUMMYFUNCTION("""COMPUTED_VALUE"""),"")</f>
        <v/>
      </c>
      <c r="C879" t="str">
        <f ca="1">IFERROR(__xludf.DUMMYFUNCTION("""COMPUTED_VALUE"""),"")</f>
        <v/>
      </c>
    </row>
    <row r="880" spans="1:3" ht="13" x14ac:dyDescent="0.15">
      <c r="A880" t="str">
        <f ca="1">IFERROR(__xludf.DUMMYFUNCTION("""COMPUTED_VALUE"""),"")</f>
        <v/>
      </c>
      <c r="B880" t="str">
        <f ca="1">IFERROR(__xludf.DUMMYFUNCTION("""COMPUTED_VALUE"""),"")</f>
        <v/>
      </c>
      <c r="C880" t="str">
        <f ca="1">IFERROR(__xludf.DUMMYFUNCTION("""COMPUTED_VALUE"""),"")</f>
        <v/>
      </c>
    </row>
    <row r="881" spans="1:3" ht="13" x14ac:dyDescent="0.15">
      <c r="A881" t="str">
        <f ca="1">IFERROR(__xludf.DUMMYFUNCTION("""COMPUTED_VALUE"""),"")</f>
        <v/>
      </c>
      <c r="B881" t="str">
        <f ca="1">IFERROR(__xludf.DUMMYFUNCTION("""COMPUTED_VALUE"""),"")</f>
        <v/>
      </c>
      <c r="C881" t="str">
        <f ca="1">IFERROR(__xludf.DUMMYFUNCTION("""COMPUTED_VALUE"""),"")</f>
        <v/>
      </c>
    </row>
    <row r="882" spans="1:3" ht="13" x14ac:dyDescent="0.15">
      <c r="A882" t="str">
        <f ca="1">IFERROR(__xludf.DUMMYFUNCTION("""COMPUTED_VALUE"""),"")</f>
        <v/>
      </c>
      <c r="B882" t="str">
        <f ca="1">IFERROR(__xludf.DUMMYFUNCTION("""COMPUTED_VALUE"""),"")</f>
        <v/>
      </c>
      <c r="C882" t="str">
        <f ca="1">IFERROR(__xludf.DUMMYFUNCTION("""COMPUTED_VALUE"""),"")</f>
        <v/>
      </c>
    </row>
    <row r="883" spans="1:3" ht="13" x14ac:dyDescent="0.15">
      <c r="A883" t="str">
        <f ca="1">IFERROR(__xludf.DUMMYFUNCTION("""COMPUTED_VALUE"""),"")</f>
        <v/>
      </c>
      <c r="B883" t="str">
        <f ca="1">IFERROR(__xludf.DUMMYFUNCTION("""COMPUTED_VALUE"""),"")</f>
        <v/>
      </c>
      <c r="C883" t="str">
        <f ca="1">IFERROR(__xludf.DUMMYFUNCTION("""COMPUTED_VALUE"""),"")</f>
        <v/>
      </c>
    </row>
    <row r="884" spans="1:3" ht="13" x14ac:dyDescent="0.15">
      <c r="A884" t="str">
        <f ca="1">IFERROR(__xludf.DUMMYFUNCTION("""COMPUTED_VALUE"""),"")</f>
        <v/>
      </c>
      <c r="B884" t="str">
        <f ca="1">IFERROR(__xludf.DUMMYFUNCTION("""COMPUTED_VALUE"""),"")</f>
        <v/>
      </c>
      <c r="C884" t="str">
        <f ca="1">IFERROR(__xludf.DUMMYFUNCTION("""COMPUTED_VALUE"""),"")</f>
        <v/>
      </c>
    </row>
    <row r="885" spans="1:3" ht="13" x14ac:dyDescent="0.15">
      <c r="A885" t="str">
        <f ca="1">IFERROR(__xludf.DUMMYFUNCTION("""COMPUTED_VALUE"""),"")</f>
        <v/>
      </c>
      <c r="B885" t="str">
        <f ca="1">IFERROR(__xludf.DUMMYFUNCTION("""COMPUTED_VALUE"""),"")</f>
        <v/>
      </c>
      <c r="C885" t="str">
        <f ca="1">IFERROR(__xludf.DUMMYFUNCTION("""COMPUTED_VALUE"""),"")</f>
        <v/>
      </c>
    </row>
    <row r="886" spans="1:3" ht="13" x14ac:dyDescent="0.15">
      <c r="A886" t="str">
        <f ca="1">IFERROR(__xludf.DUMMYFUNCTION("""COMPUTED_VALUE"""),"")</f>
        <v/>
      </c>
      <c r="B886" t="str">
        <f ca="1">IFERROR(__xludf.DUMMYFUNCTION("""COMPUTED_VALUE"""),"")</f>
        <v/>
      </c>
      <c r="C886" t="str">
        <f ca="1">IFERROR(__xludf.DUMMYFUNCTION("""COMPUTED_VALUE"""),"")</f>
        <v/>
      </c>
    </row>
    <row r="887" spans="1:3" ht="13" x14ac:dyDescent="0.15">
      <c r="A887" t="str">
        <f ca="1">IFERROR(__xludf.DUMMYFUNCTION("""COMPUTED_VALUE"""),"")</f>
        <v/>
      </c>
      <c r="B887" t="str">
        <f ca="1">IFERROR(__xludf.DUMMYFUNCTION("""COMPUTED_VALUE"""),"")</f>
        <v/>
      </c>
      <c r="C887" t="str">
        <f ca="1">IFERROR(__xludf.DUMMYFUNCTION("""COMPUTED_VALUE"""),"")</f>
        <v/>
      </c>
    </row>
    <row r="888" spans="1:3" ht="13" x14ac:dyDescent="0.15">
      <c r="A888" t="str">
        <f ca="1">IFERROR(__xludf.DUMMYFUNCTION("""COMPUTED_VALUE"""),"")</f>
        <v/>
      </c>
      <c r="B888" t="str">
        <f ca="1">IFERROR(__xludf.DUMMYFUNCTION("""COMPUTED_VALUE"""),"")</f>
        <v/>
      </c>
      <c r="C888" t="str">
        <f ca="1">IFERROR(__xludf.DUMMYFUNCTION("""COMPUTED_VALUE"""),"")</f>
        <v/>
      </c>
    </row>
    <row r="889" spans="1:3" ht="13" x14ac:dyDescent="0.15">
      <c r="A889" t="str">
        <f ca="1">IFERROR(__xludf.DUMMYFUNCTION("""COMPUTED_VALUE"""),"")</f>
        <v/>
      </c>
      <c r="B889" t="str">
        <f ca="1">IFERROR(__xludf.DUMMYFUNCTION("""COMPUTED_VALUE"""),"")</f>
        <v/>
      </c>
      <c r="C889" t="str">
        <f ca="1">IFERROR(__xludf.DUMMYFUNCTION("""COMPUTED_VALUE"""),"")</f>
        <v/>
      </c>
    </row>
    <row r="890" spans="1:3" ht="13" x14ac:dyDescent="0.15">
      <c r="A890" t="str">
        <f ca="1">IFERROR(__xludf.DUMMYFUNCTION("""COMPUTED_VALUE"""),"")</f>
        <v/>
      </c>
      <c r="B890" t="str">
        <f ca="1">IFERROR(__xludf.DUMMYFUNCTION("""COMPUTED_VALUE"""),"")</f>
        <v/>
      </c>
      <c r="C890" t="str">
        <f ca="1">IFERROR(__xludf.DUMMYFUNCTION("""COMPUTED_VALUE"""),"")</f>
        <v/>
      </c>
    </row>
    <row r="891" spans="1:3" ht="13" x14ac:dyDescent="0.15">
      <c r="A891" t="str">
        <f ca="1">IFERROR(__xludf.DUMMYFUNCTION("""COMPUTED_VALUE"""),"")</f>
        <v/>
      </c>
      <c r="B891" t="str">
        <f ca="1">IFERROR(__xludf.DUMMYFUNCTION("""COMPUTED_VALUE"""),"")</f>
        <v/>
      </c>
      <c r="C891" t="str">
        <f ca="1">IFERROR(__xludf.DUMMYFUNCTION("""COMPUTED_VALUE"""),"")</f>
        <v/>
      </c>
    </row>
    <row r="892" spans="1:3" ht="13" x14ac:dyDescent="0.15">
      <c r="A892" t="str">
        <f ca="1">IFERROR(__xludf.DUMMYFUNCTION("""COMPUTED_VALUE"""),"")</f>
        <v/>
      </c>
      <c r="B892" t="str">
        <f ca="1">IFERROR(__xludf.DUMMYFUNCTION("""COMPUTED_VALUE"""),"")</f>
        <v/>
      </c>
      <c r="C892" t="str">
        <f ca="1">IFERROR(__xludf.DUMMYFUNCTION("""COMPUTED_VALUE"""),"")</f>
        <v/>
      </c>
    </row>
    <row r="893" spans="1:3" ht="13" x14ac:dyDescent="0.15">
      <c r="A893" t="str">
        <f ca="1">IFERROR(__xludf.DUMMYFUNCTION("""COMPUTED_VALUE"""),"")</f>
        <v/>
      </c>
      <c r="B893" t="str">
        <f ca="1">IFERROR(__xludf.DUMMYFUNCTION("""COMPUTED_VALUE"""),"")</f>
        <v/>
      </c>
      <c r="C893" t="str">
        <f ca="1">IFERROR(__xludf.DUMMYFUNCTION("""COMPUTED_VALUE"""),"")</f>
        <v/>
      </c>
    </row>
    <row r="894" spans="1:3" ht="13" x14ac:dyDescent="0.15">
      <c r="A894" t="str">
        <f ca="1">IFERROR(__xludf.DUMMYFUNCTION("""COMPUTED_VALUE"""),"")</f>
        <v/>
      </c>
      <c r="B894" t="str">
        <f ca="1">IFERROR(__xludf.DUMMYFUNCTION("""COMPUTED_VALUE"""),"")</f>
        <v/>
      </c>
      <c r="C894" t="str">
        <f ca="1">IFERROR(__xludf.DUMMYFUNCTION("""COMPUTED_VALUE"""),"")</f>
        <v/>
      </c>
    </row>
    <row r="895" spans="1:3" ht="13" x14ac:dyDescent="0.15">
      <c r="A895" t="str">
        <f ca="1">IFERROR(__xludf.DUMMYFUNCTION("""COMPUTED_VALUE"""),"")</f>
        <v/>
      </c>
      <c r="B895" t="str">
        <f ca="1">IFERROR(__xludf.DUMMYFUNCTION("""COMPUTED_VALUE"""),"")</f>
        <v/>
      </c>
      <c r="C895" t="str">
        <f ca="1">IFERROR(__xludf.DUMMYFUNCTION("""COMPUTED_VALUE"""),"")</f>
        <v/>
      </c>
    </row>
    <row r="896" spans="1:3" ht="13" x14ac:dyDescent="0.15">
      <c r="A896" t="str">
        <f ca="1">IFERROR(__xludf.DUMMYFUNCTION("""COMPUTED_VALUE"""),"")</f>
        <v/>
      </c>
      <c r="B896" t="str">
        <f ca="1">IFERROR(__xludf.DUMMYFUNCTION("""COMPUTED_VALUE"""),"")</f>
        <v/>
      </c>
      <c r="C896" t="str">
        <f ca="1">IFERROR(__xludf.DUMMYFUNCTION("""COMPUTED_VALUE"""),"")</f>
        <v/>
      </c>
    </row>
    <row r="897" spans="1:3" ht="13" x14ac:dyDescent="0.15">
      <c r="A897" t="str">
        <f ca="1">IFERROR(__xludf.DUMMYFUNCTION("""COMPUTED_VALUE"""),"")</f>
        <v/>
      </c>
      <c r="B897" t="str">
        <f ca="1">IFERROR(__xludf.DUMMYFUNCTION("""COMPUTED_VALUE"""),"")</f>
        <v/>
      </c>
      <c r="C897" t="str">
        <f ca="1">IFERROR(__xludf.DUMMYFUNCTION("""COMPUTED_VALUE"""),"")</f>
        <v/>
      </c>
    </row>
    <row r="898" spans="1:3" ht="13" x14ac:dyDescent="0.15">
      <c r="A898" t="str">
        <f ca="1">IFERROR(__xludf.DUMMYFUNCTION("""COMPUTED_VALUE"""),"")</f>
        <v/>
      </c>
      <c r="B898" t="str">
        <f ca="1">IFERROR(__xludf.DUMMYFUNCTION("""COMPUTED_VALUE"""),"")</f>
        <v/>
      </c>
      <c r="C898" t="str">
        <f ca="1">IFERROR(__xludf.DUMMYFUNCTION("""COMPUTED_VALUE"""),"")</f>
        <v/>
      </c>
    </row>
    <row r="899" spans="1:3" ht="13" x14ac:dyDescent="0.15">
      <c r="A899" t="str">
        <f ca="1">IFERROR(__xludf.DUMMYFUNCTION("""COMPUTED_VALUE"""),"")</f>
        <v/>
      </c>
      <c r="B899" t="str">
        <f ca="1">IFERROR(__xludf.DUMMYFUNCTION("""COMPUTED_VALUE"""),"")</f>
        <v/>
      </c>
      <c r="C899" t="str">
        <f ca="1">IFERROR(__xludf.DUMMYFUNCTION("""COMPUTED_VALUE"""),"")</f>
        <v/>
      </c>
    </row>
    <row r="900" spans="1:3" ht="13" x14ac:dyDescent="0.15">
      <c r="A900" t="str">
        <f ca="1">IFERROR(__xludf.DUMMYFUNCTION("""COMPUTED_VALUE"""),"")</f>
        <v/>
      </c>
      <c r="B900" t="str">
        <f ca="1">IFERROR(__xludf.DUMMYFUNCTION("""COMPUTED_VALUE"""),"")</f>
        <v/>
      </c>
      <c r="C900" t="str">
        <f ca="1">IFERROR(__xludf.DUMMYFUNCTION("""COMPUTED_VALUE"""),"")</f>
        <v/>
      </c>
    </row>
    <row r="901" spans="1:3" ht="13" x14ac:dyDescent="0.15">
      <c r="A901" t="str">
        <f ca="1">IFERROR(__xludf.DUMMYFUNCTION("""COMPUTED_VALUE"""),"")</f>
        <v/>
      </c>
      <c r="B901" t="str">
        <f ca="1">IFERROR(__xludf.DUMMYFUNCTION("""COMPUTED_VALUE"""),"")</f>
        <v/>
      </c>
      <c r="C901" t="str">
        <f ca="1">IFERROR(__xludf.DUMMYFUNCTION("""COMPUTED_VALUE"""),"")</f>
        <v/>
      </c>
    </row>
    <row r="902" spans="1:3" ht="13" x14ac:dyDescent="0.15">
      <c r="A902" t="str">
        <f ca="1">IFERROR(__xludf.DUMMYFUNCTION("""COMPUTED_VALUE"""),"")</f>
        <v/>
      </c>
      <c r="B902" t="str">
        <f ca="1">IFERROR(__xludf.DUMMYFUNCTION("""COMPUTED_VALUE"""),"")</f>
        <v/>
      </c>
      <c r="C902" t="str">
        <f ca="1">IFERROR(__xludf.DUMMYFUNCTION("""COMPUTED_VALUE"""),"")</f>
        <v/>
      </c>
    </row>
    <row r="903" spans="1:3" ht="13" x14ac:dyDescent="0.15">
      <c r="A903" t="str">
        <f ca="1">IFERROR(__xludf.DUMMYFUNCTION("""COMPUTED_VALUE"""),"")</f>
        <v/>
      </c>
      <c r="B903" t="str">
        <f ca="1">IFERROR(__xludf.DUMMYFUNCTION("""COMPUTED_VALUE"""),"")</f>
        <v/>
      </c>
      <c r="C903" t="str">
        <f ca="1">IFERROR(__xludf.DUMMYFUNCTION("""COMPUTED_VALUE"""),"")</f>
        <v/>
      </c>
    </row>
    <row r="904" spans="1:3" ht="13" x14ac:dyDescent="0.15">
      <c r="A904" t="str">
        <f ca="1">IFERROR(__xludf.DUMMYFUNCTION("""COMPUTED_VALUE"""),"")</f>
        <v/>
      </c>
      <c r="B904" t="str">
        <f ca="1">IFERROR(__xludf.DUMMYFUNCTION("""COMPUTED_VALUE"""),"")</f>
        <v/>
      </c>
      <c r="C904" t="str">
        <f ca="1">IFERROR(__xludf.DUMMYFUNCTION("""COMPUTED_VALUE"""),"")</f>
        <v/>
      </c>
    </row>
    <row r="905" spans="1:3" ht="13" x14ac:dyDescent="0.15">
      <c r="A905" t="str">
        <f ca="1">IFERROR(__xludf.DUMMYFUNCTION("""COMPUTED_VALUE"""),"")</f>
        <v/>
      </c>
      <c r="B905" t="str">
        <f ca="1">IFERROR(__xludf.DUMMYFUNCTION("""COMPUTED_VALUE"""),"")</f>
        <v/>
      </c>
      <c r="C905" t="str">
        <f ca="1">IFERROR(__xludf.DUMMYFUNCTION("""COMPUTED_VALUE"""),"")</f>
        <v/>
      </c>
    </row>
    <row r="906" spans="1:3" ht="13" x14ac:dyDescent="0.15">
      <c r="A906" t="str">
        <f ca="1">IFERROR(__xludf.DUMMYFUNCTION("""COMPUTED_VALUE"""),"")</f>
        <v/>
      </c>
      <c r="B906" t="str">
        <f ca="1">IFERROR(__xludf.DUMMYFUNCTION("""COMPUTED_VALUE"""),"")</f>
        <v/>
      </c>
      <c r="C906" t="str">
        <f ca="1">IFERROR(__xludf.DUMMYFUNCTION("""COMPUTED_VALUE"""),"")</f>
        <v/>
      </c>
    </row>
    <row r="907" spans="1:3" ht="13" x14ac:dyDescent="0.15">
      <c r="A907" t="str">
        <f ca="1">IFERROR(__xludf.DUMMYFUNCTION("""COMPUTED_VALUE"""),"")</f>
        <v/>
      </c>
      <c r="B907" t="str">
        <f ca="1">IFERROR(__xludf.DUMMYFUNCTION("""COMPUTED_VALUE"""),"")</f>
        <v/>
      </c>
      <c r="C907" t="str">
        <f ca="1">IFERROR(__xludf.DUMMYFUNCTION("""COMPUTED_VALUE"""),"")</f>
        <v/>
      </c>
    </row>
    <row r="908" spans="1:3" ht="13" x14ac:dyDescent="0.15">
      <c r="A908" t="str">
        <f ca="1">IFERROR(__xludf.DUMMYFUNCTION("""COMPUTED_VALUE"""),"")</f>
        <v/>
      </c>
      <c r="B908" t="str">
        <f ca="1">IFERROR(__xludf.DUMMYFUNCTION("""COMPUTED_VALUE"""),"")</f>
        <v/>
      </c>
      <c r="C908" t="str">
        <f ca="1">IFERROR(__xludf.DUMMYFUNCTION("""COMPUTED_VALUE"""),"")</f>
        <v/>
      </c>
    </row>
    <row r="909" spans="1:3" ht="13" x14ac:dyDescent="0.15">
      <c r="A909" t="str">
        <f ca="1">IFERROR(__xludf.DUMMYFUNCTION("""COMPUTED_VALUE"""),"")</f>
        <v/>
      </c>
      <c r="B909" t="str">
        <f ca="1">IFERROR(__xludf.DUMMYFUNCTION("""COMPUTED_VALUE"""),"")</f>
        <v/>
      </c>
      <c r="C909" t="str">
        <f ca="1">IFERROR(__xludf.DUMMYFUNCTION("""COMPUTED_VALUE"""),"")</f>
        <v/>
      </c>
    </row>
    <row r="910" spans="1:3" ht="13" x14ac:dyDescent="0.15">
      <c r="A910" t="str">
        <f ca="1">IFERROR(__xludf.DUMMYFUNCTION("""COMPUTED_VALUE"""),"")</f>
        <v/>
      </c>
      <c r="B910" t="str">
        <f ca="1">IFERROR(__xludf.DUMMYFUNCTION("""COMPUTED_VALUE"""),"")</f>
        <v/>
      </c>
      <c r="C910" t="str">
        <f ca="1">IFERROR(__xludf.DUMMYFUNCTION("""COMPUTED_VALUE"""),"")</f>
        <v/>
      </c>
    </row>
    <row r="911" spans="1:3" ht="13" x14ac:dyDescent="0.15">
      <c r="A911" t="str">
        <f ca="1">IFERROR(__xludf.DUMMYFUNCTION("""COMPUTED_VALUE"""),"")</f>
        <v/>
      </c>
      <c r="B911" t="str">
        <f ca="1">IFERROR(__xludf.DUMMYFUNCTION("""COMPUTED_VALUE"""),"")</f>
        <v/>
      </c>
      <c r="C911" t="str">
        <f ca="1">IFERROR(__xludf.DUMMYFUNCTION("""COMPUTED_VALUE"""),"")</f>
        <v/>
      </c>
    </row>
    <row r="912" spans="1:3" ht="13" x14ac:dyDescent="0.15">
      <c r="A912" t="str">
        <f ca="1">IFERROR(__xludf.DUMMYFUNCTION("""COMPUTED_VALUE"""),"")</f>
        <v/>
      </c>
      <c r="B912" t="str">
        <f ca="1">IFERROR(__xludf.DUMMYFUNCTION("""COMPUTED_VALUE"""),"")</f>
        <v/>
      </c>
      <c r="C912" t="str">
        <f ca="1">IFERROR(__xludf.DUMMYFUNCTION("""COMPUTED_VALUE"""),"")</f>
        <v/>
      </c>
    </row>
    <row r="913" spans="1:3" ht="13" x14ac:dyDescent="0.15">
      <c r="A913" t="str">
        <f ca="1">IFERROR(__xludf.DUMMYFUNCTION("""COMPUTED_VALUE"""),"")</f>
        <v/>
      </c>
      <c r="B913" t="str">
        <f ca="1">IFERROR(__xludf.DUMMYFUNCTION("""COMPUTED_VALUE"""),"")</f>
        <v/>
      </c>
      <c r="C913" t="str">
        <f ca="1">IFERROR(__xludf.DUMMYFUNCTION("""COMPUTED_VALUE"""),"")</f>
        <v/>
      </c>
    </row>
    <row r="914" spans="1:3" ht="13" x14ac:dyDescent="0.15">
      <c r="A914" t="str">
        <f ca="1">IFERROR(__xludf.DUMMYFUNCTION("""COMPUTED_VALUE"""),"")</f>
        <v/>
      </c>
      <c r="B914" t="str">
        <f ca="1">IFERROR(__xludf.DUMMYFUNCTION("""COMPUTED_VALUE"""),"")</f>
        <v/>
      </c>
      <c r="C914" t="str">
        <f ca="1">IFERROR(__xludf.DUMMYFUNCTION("""COMPUTED_VALUE"""),"")</f>
        <v/>
      </c>
    </row>
    <row r="915" spans="1:3" ht="13" x14ac:dyDescent="0.15">
      <c r="A915" t="str">
        <f ca="1">IFERROR(__xludf.DUMMYFUNCTION("""COMPUTED_VALUE"""),"")</f>
        <v/>
      </c>
      <c r="B915" t="str">
        <f ca="1">IFERROR(__xludf.DUMMYFUNCTION("""COMPUTED_VALUE"""),"")</f>
        <v/>
      </c>
      <c r="C915" t="str">
        <f ca="1">IFERROR(__xludf.DUMMYFUNCTION("""COMPUTED_VALUE"""),"")</f>
        <v/>
      </c>
    </row>
    <row r="916" spans="1:3" ht="13" x14ac:dyDescent="0.15">
      <c r="A916" t="str">
        <f ca="1">IFERROR(__xludf.DUMMYFUNCTION("""COMPUTED_VALUE"""),"")</f>
        <v/>
      </c>
      <c r="B916" t="str">
        <f ca="1">IFERROR(__xludf.DUMMYFUNCTION("""COMPUTED_VALUE"""),"")</f>
        <v/>
      </c>
      <c r="C916" t="str">
        <f ca="1">IFERROR(__xludf.DUMMYFUNCTION("""COMPUTED_VALUE"""),"")</f>
        <v/>
      </c>
    </row>
    <row r="917" spans="1:3" ht="13" x14ac:dyDescent="0.15">
      <c r="A917" t="str">
        <f ca="1">IFERROR(__xludf.DUMMYFUNCTION("""COMPUTED_VALUE"""),"")</f>
        <v/>
      </c>
      <c r="B917" t="str">
        <f ca="1">IFERROR(__xludf.DUMMYFUNCTION("""COMPUTED_VALUE"""),"")</f>
        <v/>
      </c>
      <c r="C917" t="str">
        <f ca="1">IFERROR(__xludf.DUMMYFUNCTION("""COMPUTED_VALUE"""),"")</f>
        <v/>
      </c>
    </row>
    <row r="918" spans="1:3" ht="13" x14ac:dyDescent="0.15">
      <c r="A918" t="str">
        <f ca="1">IFERROR(__xludf.DUMMYFUNCTION("""COMPUTED_VALUE"""),"")</f>
        <v/>
      </c>
      <c r="B918" t="str">
        <f ca="1">IFERROR(__xludf.DUMMYFUNCTION("""COMPUTED_VALUE"""),"")</f>
        <v/>
      </c>
      <c r="C918" t="str">
        <f ca="1">IFERROR(__xludf.DUMMYFUNCTION("""COMPUTED_VALUE"""),"")</f>
        <v/>
      </c>
    </row>
    <row r="919" spans="1:3" ht="13" x14ac:dyDescent="0.15">
      <c r="A919" t="str">
        <f ca="1">IFERROR(__xludf.DUMMYFUNCTION("""COMPUTED_VALUE"""),"")</f>
        <v/>
      </c>
      <c r="B919" t="str">
        <f ca="1">IFERROR(__xludf.DUMMYFUNCTION("""COMPUTED_VALUE"""),"")</f>
        <v/>
      </c>
      <c r="C919" t="str">
        <f ca="1">IFERROR(__xludf.DUMMYFUNCTION("""COMPUTED_VALUE"""),"")</f>
        <v/>
      </c>
    </row>
    <row r="920" spans="1:3" ht="13" x14ac:dyDescent="0.15">
      <c r="A920" t="str">
        <f ca="1">IFERROR(__xludf.DUMMYFUNCTION("""COMPUTED_VALUE"""),"")</f>
        <v/>
      </c>
      <c r="B920" t="str">
        <f ca="1">IFERROR(__xludf.DUMMYFUNCTION("""COMPUTED_VALUE"""),"")</f>
        <v/>
      </c>
      <c r="C920" t="str">
        <f ca="1">IFERROR(__xludf.DUMMYFUNCTION("""COMPUTED_VALUE"""),"")</f>
        <v/>
      </c>
    </row>
    <row r="921" spans="1:3" ht="13" x14ac:dyDescent="0.15">
      <c r="A921" t="str">
        <f ca="1">IFERROR(__xludf.DUMMYFUNCTION("""COMPUTED_VALUE"""),"")</f>
        <v/>
      </c>
      <c r="B921" t="str">
        <f ca="1">IFERROR(__xludf.DUMMYFUNCTION("""COMPUTED_VALUE"""),"")</f>
        <v/>
      </c>
      <c r="C921" t="str">
        <f ca="1">IFERROR(__xludf.DUMMYFUNCTION("""COMPUTED_VALUE"""),"")</f>
        <v/>
      </c>
    </row>
    <row r="922" spans="1:3" ht="13" x14ac:dyDescent="0.15">
      <c r="A922" t="str">
        <f ca="1">IFERROR(__xludf.DUMMYFUNCTION("""COMPUTED_VALUE"""),"")</f>
        <v/>
      </c>
      <c r="B922" t="str">
        <f ca="1">IFERROR(__xludf.DUMMYFUNCTION("""COMPUTED_VALUE"""),"")</f>
        <v/>
      </c>
      <c r="C922" t="str">
        <f ca="1">IFERROR(__xludf.DUMMYFUNCTION("""COMPUTED_VALUE"""),"")</f>
        <v/>
      </c>
    </row>
    <row r="923" spans="1:3" ht="13" x14ac:dyDescent="0.15">
      <c r="A923" t="str">
        <f ca="1">IFERROR(__xludf.DUMMYFUNCTION("""COMPUTED_VALUE"""),"")</f>
        <v/>
      </c>
      <c r="B923" t="str">
        <f ca="1">IFERROR(__xludf.DUMMYFUNCTION("""COMPUTED_VALUE"""),"")</f>
        <v/>
      </c>
      <c r="C923" t="str">
        <f ca="1">IFERROR(__xludf.DUMMYFUNCTION("""COMPUTED_VALUE"""),"")</f>
        <v/>
      </c>
    </row>
    <row r="924" spans="1:3" ht="13" x14ac:dyDescent="0.15">
      <c r="A924" t="str">
        <f ca="1">IFERROR(__xludf.DUMMYFUNCTION("""COMPUTED_VALUE"""),"")</f>
        <v/>
      </c>
      <c r="B924" t="str">
        <f ca="1">IFERROR(__xludf.DUMMYFUNCTION("""COMPUTED_VALUE"""),"")</f>
        <v/>
      </c>
      <c r="C924" t="str">
        <f ca="1">IFERROR(__xludf.DUMMYFUNCTION("""COMPUTED_VALUE"""),"")</f>
        <v/>
      </c>
    </row>
    <row r="925" spans="1:3" ht="13" x14ac:dyDescent="0.15">
      <c r="A925" t="str">
        <f ca="1">IFERROR(__xludf.DUMMYFUNCTION("""COMPUTED_VALUE"""),"")</f>
        <v/>
      </c>
      <c r="B925" t="str">
        <f ca="1">IFERROR(__xludf.DUMMYFUNCTION("""COMPUTED_VALUE"""),"")</f>
        <v/>
      </c>
      <c r="C925" t="str">
        <f ca="1">IFERROR(__xludf.DUMMYFUNCTION("""COMPUTED_VALUE"""),"")</f>
        <v/>
      </c>
    </row>
    <row r="926" spans="1:3" ht="13" x14ac:dyDescent="0.15">
      <c r="A926" t="str">
        <f ca="1">IFERROR(__xludf.DUMMYFUNCTION("""COMPUTED_VALUE"""),"")</f>
        <v/>
      </c>
      <c r="B926" t="str">
        <f ca="1">IFERROR(__xludf.DUMMYFUNCTION("""COMPUTED_VALUE"""),"")</f>
        <v/>
      </c>
      <c r="C926" t="str">
        <f ca="1">IFERROR(__xludf.DUMMYFUNCTION("""COMPUTED_VALUE"""),"")</f>
        <v/>
      </c>
    </row>
    <row r="927" spans="1:3" ht="13" x14ac:dyDescent="0.15">
      <c r="A927" t="str">
        <f ca="1">IFERROR(__xludf.DUMMYFUNCTION("""COMPUTED_VALUE"""),"")</f>
        <v/>
      </c>
      <c r="B927" t="str">
        <f ca="1">IFERROR(__xludf.DUMMYFUNCTION("""COMPUTED_VALUE"""),"")</f>
        <v/>
      </c>
      <c r="C927" t="str">
        <f ca="1">IFERROR(__xludf.DUMMYFUNCTION("""COMPUTED_VALUE"""),"")</f>
        <v/>
      </c>
    </row>
    <row r="928" spans="1:3" ht="13" x14ac:dyDescent="0.15">
      <c r="A928" t="str">
        <f ca="1">IFERROR(__xludf.DUMMYFUNCTION("""COMPUTED_VALUE"""),"")</f>
        <v/>
      </c>
      <c r="B928" t="str">
        <f ca="1">IFERROR(__xludf.DUMMYFUNCTION("""COMPUTED_VALUE"""),"")</f>
        <v/>
      </c>
      <c r="C928" t="str">
        <f ca="1">IFERROR(__xludf.DUMMYFUNCTION("""COMPUTED_VALUE"""),"")</f>
        <v/>
      </c>
    </row>
    <row r="929" spans="1:3" ht="13" x14ac:dyDescent="0.15">
      <c r="A929" t="str">
        <f ca="1">IFERROR(__xludf.DUMMYFUNCTION("""COMPUTED_VALUE"""),"")</f>
        <v/>
      </c>
      <c r="B929" t="str">
        <f ca="1">IFERROR(__xludf.DUMMYFUNCTION("""COMPUTED_VALUE"""),"")</f>
        <v/>
      </c>
      <c r="C929" t="str">
        <f ca="1">IFERROR(__xludf.DUMMYFUNCTION("""COMPUTED_VALUE"""),"")</f>
        <v/>
      </c>
    </row>
    <row r="930" spans="1:3" ht="13" x14ac:dyDescent="0.15">
      <c r="A930" t="str">
        <f ca="1">IFERROR(__xludf.DUMMYFUNCTION("""COMPUTED_VALUE"""),"")</f>
        <v/>
      </c>
      <c r="B930" t="str">
        <f ca="1">IFERROR(__xludf.DUMMYFUNCTION("""COMPUTED_VALUE"""),"")</f>
        <v/>
      </c>
      <c r="C930" t="str">
        <f ca="1">IFERROR(__xludf.DUMMYFUNCTION("""COMPUTED_VALUE"""),"")</f>
        <v/>
      </c>
    </row>
    <row r="931" spans="1:3" ht="13" x14ac:dyDescent="0.15">
      <c r="A931" t="str">
        <f ca="1">IFERROR(__xludf.DUMMYFUNCTION("""COMPUTED_VALUE"""),"")</f>
        <v/>
      </c>
      <c r="B931" t="str">
        <f ca="1">IFERROR(__xludf.DUMMYFUNCTION("""COMPUTED_VALUE"""),"")</f>
        <v/>
      </c>
      <c r="C931" t="str">
        <f ca="1">IFERROR(__xludf.DUMMYFUNCTION("""COMPUTED_VALUE"""),"")</f>
        <v/>
      </c>
    </row>
    <row r="932" spans="1:3" ht="13" x14ac:dyDescent="0.15">
      <c r="A932" t="str">
        <f ca="1">IFERROR(__xludf.DUMMYFUNCTION("""COMPUTED_VALUE"""),"")</f>
        <v/>
      </c>
      <c r="B932" t="str">
        <f ca="1">IFERROR(__xludf.DUMMYFUNCTION("""COMPUTED_VALUE"""),"")</f>
        <v/>
      </c>
      <c r="C932" t="str">
        <f ca="1">IFERROR(__xludf.DUMMYFUNCTION("""COMPUTED_VALUE"""),"")</f>
        <v/>
      </c>
    </row>
    <row r="933" spans="1:3" ht="13" x14ac:dyDescent="0.15">
      <c r="A933" t="str">
        <f ca="1">IFERROR(__xludf.DUMMYFUNCTION("""COMPUTED_VALUE"""),"")</f>
        <v/>
      </c>
      <c r="B933" t="str">
        <f ca="1">IFERROR(__xludf.DUMMYFUNCTION("""COMPUTED_VALUE"""),"")</f>
        <v/>
      </c>
      <c r="C933" t="str">
        <f ca="1">IFERROR(__xludf.DUMMYFUNCTION("""COMPUTED_VALUE"""),"")</f>
        <v/>
      </c>
    </row>
    <row r="934" spans="1:3" ht="13" x14ac:dyDescent="0.15">
      <c r="A934" t="str">
        <f ca="1">IFERROR(__xludf.DUMMYFUNCTION("""COMPUTED_VALUE"""),"")</f>
        <v/>
      </c>
      <c r="B934" t="str">
        <f ca="1">IFERROR(__xludf.DUMMYFUNCTION("""COMPUTED_VALUE"""),"")</f>
        <v/>
      </c>
      <c r="C934" t="str">
        <f ca="1">IFERROR(__xludf.DUMMYFUNCTION("""COMPUTED_VALUE"""),"")</f>
        <v/>
      </c>
    </row>
    <row r="935" spans="1:3" ht="13" x14ac:dyDescent="0.15">
      <c r="A935" t="str">
        <f ca="1">IFERROR(__xludf.DUMMYFUNCTION("""COMPUTED_VALUE"""),"")</f>
        <v/>
      </c>
      <c r="B935" t="str">
        <f ca="1">IFERROR(__xludf.DUMMYFUNCTION("""COMPUTED_VALUE"""),"")</f>
        <v/>
      </c>
      <c r="C935" t="str">
        <f ca="1">IFERROR(__xludf.DUMMYFUNCTION("""COMPUTED_VALUE"""),"")</f>
        <v/>
      </c>
    </row>
    <row r="936" spans="1:3" ht="13" x14ac:dyDescent="0.15">
      <c r="A936" t="str">
        <f ca="1">IFERROR(__xludf.DUMMYFUNCTION("""COMPUTED_VALUE"""),"")</f>
        <v/>
      </c>
      <c r="B936" t="str">
        <f ca="1">IFERROR(__xludf.DUMMYFUNCTION("""COMPUTED_VALUE"""),"")</f>
        <v/>
      </c>
      <c r="C936" t="str">
        <f ca="1">IFERROR(__xludf.DUMMYFUNCTION("""COMPUTED_VALUE"""),"")</f>
        <v/>
      </c>
    </row>
    <row r="937" spans="1:3" ht="13" x14ac:dyDescent="0.15">
      <c r="A937" t="str">
        <f ca="1">IFERROR(__xludf.DUMMYFUNCTION("""COMPUTED_VALUE"""),"")</f>
        <v/>
      </c>
      <c r="B937" t="str">
        <f ca="1">IFERROR(__xludf.DUMMYFUNCTION("""COMPUTED_VALUE"""),"")</f>
        <v/>
      </c>
      <c r="C937" t="str">
        <f ca="1">IFERROR(__xludf.DUMMYFUNCTION("""COMPUTED_VALUE"""),"")</f>
        <v/>
      </c>
    </row>
    <row r="938" spans="1:3" ht="13" x14ac:dyDescent="0.15">
      <c r="A938" t="str">
        <f ca="1">IFERROR(__xludf.DUMMYFUNCTION("""COMPUTED_VALUE"""),"")</f>
        <v/>
      </c>
      <c r="B938" t="str">
        <f ca="1">IFERROR(__xludf.DUMMYFUNCTION("""COMPUTED_VALUE"""),"")</f>
        <v/>
      </c>
      <c r="C938" t="str">
        <f ca="1">IFERROR(__xludf.DUMMYFUNCTION("""COMPUTED_VALUE"""),"")</f>
        <v/>
      </c>
    </row>
    <row r="939" spans="1:3" ht="13" x14ac:dyDescent="0.15">
      <c r="A939" t="str">
        <f ca="1">IFERROR(__xludf.DUMMYFUNCTION("""COMPUTED_VALUE"""),"")</f>
        <v/>
      </c>
      <c r="B939" t="str">
        <f ca="1">IFERROR(__xludf.DUMMYFUNCTION("""COMPUTED_VALUE"""),"")</f>
        <v/>
      </c>
      <c r="C939" t="str">
        <f ca="1">IFERROR(__xludf.DUMMYFUNCTION("""COMPUTED_VALUE"""),"")</f>
        <v/>
      </c>
    </row>
    <row r="940" spans="1:3" ht="13" x14ac:dyDescent="0.15">
      <c r="A940" t="str">
        <f ca="1">IFERROR(__xludf.DUMMYFUNCTION("""COMPUTED_VALUE"""),"")</f>
        <v/>
      </c>
      <c r="B940" t="str">
        <f ca="1">IFERROR(__xludf.DUMMYFUNCTION("""COMPUTED_VALUE"""),"")</f>
        <v/>
      </c>
      <c r="C940" t="str">
        <f ca="1">IFERROR(__xludf.DUMMYFUNCTION("""COMPUTED_VALUE"""),"")</f>
        <v/>
      </c>
    </row>
    <row r="941" spans="1:3" ht="13" x14ac:dyDescent="0.15">
      <c r="A941" t="str">
        <f ca="1">IFERROR(__xludf.DUMMYFUNCTION("""COMPUTED_VALUE"""),"")</f>
        <v/>
      </c>
      <c r="B941" t="str">
        <f ca="1">IFERROR(__xludf.DUMMYFUNCTION("""COMPUTED_VALUE"""),"")</f>
        <v/>
      </c>
      <c r="C941" t="str">
        <f ca="1">IFERROR(__xludf.DUMMYFUNCTION("""COMPUTED_VALUE"""),"")</f>
        <v/>
      </c>
    </row>
    <row r="942" spans="1:3" ht="13" x14ac:dyDescent="0.15">
      <c r="A942" t="str">
        <f ca="1">IFERROR(__xludf.DUMMYFUNCTION("""COMPUTED_VALUE"""),"")</f>
        <v/>
      </c>
      <c r="B942" t="str">
        <f ca="1">IFERROR(__xludf.DUMMYFUNCTION("""COMPUTED_VALUE"""),"")</f>
        <v/>
      </c>
      <c r="C942" t="str">
        <f ca="1">IFERROR(__xludf.DUMMYFUNCTION("""COMPUTED_VALUE"""),"")</f>
        <v/>
      </c>
    </row>
    <row r="943" spans="1:3" ht="13" x14ac:dyDescent="0.15">
      <c r="A943" t="str">
        <f ca="1">IFERROR(__xludf.DUMMYFUNCTION("""COMPUTED_VALUE"""),"")</f>
        <v/>
      </c>
      <c r="B943" t="str">
        <f ca="1">IFERROR(__xludf.DUMMYFUNCTION("""COMPUTED_VALUE"""),"")</f>
        <v/>
      </c>
      <c r="C943" t="str">
        <f ca="1">IFERROR(__xludf.DUMMYFUNCTION("""COMPUTED_VALUE"""),"")</f>
        <v/>
      </c>
    </row>
    <row r="944" spans="1:3" ht="13" x14ac:dyDescent="0.15">
      <c r="A944" t="str">
        <f ca="1">IFERROR(__xludf.DUMMYFUNCTION("""COMPUTED_VALUE"""),"")</f>
        <v/>
      </c>
      <c r="B944" t="str">
        <f ca="1">IFERROR(__xludf.DUMMYFUNCTION("""COMPUTED_VALUE"""),"")</f>
        <v/>
      </c>
      <c r="C944" t="str">
        <f ca="1">IFERROR(__xludf.DUMMYFUNCTION("""COMPUTED_VALUE"""),"")</f>
        <v/>
      </c>
    </row>
    <row r="945" spans="1:3" ht="13" x14ac:dyDescent="0.15">
      <c r="A945" t="str">
        <f ca="1">IFERROR(__xludf.DUMMYFUNCTION("""COMPUTED_VALUE"""),"")</f>
        <v/>
      </c>
      <c r="B945" t="str">
        <f ca="1">IFERROR(__xludf.DUMMYFUNCTION("""COMPUTED_VALUE"""),"")</f>
        <v/>
      </c>
      <c r="C945" t="str">
        <f ca="1">IFERROR(__xludf.DUMMYFUNCTION("""COMPUTED_VALUE"""),"")</f>
        <v/>
      </c>
    </row>
    <row r="946" spans="1:3" ht="13" x14ac:dyDescent="0.15">
      <c r="A946" t="str">
        <f ca="1">IFERROR(__xludf.DUMMYFUNCTION("""COMPUTED_VALUE"""),"")</f>
        <v/>
      </c>
      <c r="B946" t="str">
        <f ca="1">IFERROR(__xludf.DUMMYFUNCTION("""COMPUTED_VALUE"""),"")</f>
        <v/>
      </c>
      <c r="C946" t="str">
        <f ca="1">IFERROR(__xludf.DUMMYFUNCTION("""COMPUTED_VALUE"""),"")</f>
        <v/>
      </c>
    </row>
    <row r="947" spans="1:3" ht="13" x14ac:dyDescent="0.15">
      <c r="A947" t="str">
        <f ca="1">IFERROR(__xludf.DUMMYFUNCTION("""COMPUTED_VALUE"""),"")</f>
        <v/>
      </c>
      <c r="B947" t="str">
        <f ca="1">IFERROR(__xludf.DUMMYFUNCTION("""COMPUTED_VALUE"""),"")</f>
        <v/>
      </c>
      <c r="C947" t="str">
        <f ca="1">IFERROR(__xludf.DUMMYFUNCTION("""COMPUTED_VALUE"""),"")</f>
        <v/>
      </c>
    </row>
    <row r="948" spans="1:3" ht="13" x14ac:dyDescent="0.15">
      <c r="A948" t="str">
        <f ca="1">IFERROR(__xludf.DUMMYFUNCTION("""COMPUTED_VALUE"""),"")</f>
        <v/>
      </c>
      <c r="B948" t="str">
        <f ca="1">IFERROR(__xludf.DUMMYFUNCTION("""COMPUTED_VALUE"""),"")</f>
        <v/>
      </c>
      <c r="C948" t="str">
        <f ca="1">IFERROR(__xludf.DUMMYFUNCTION("""COMPUTED_VALUE"""),"")</f>
        <v/>
      </c>
    </row>
    <row r="949" spans="1:3" ht="13" x14ac:dyDescent="0.15">
      <c r="A949" t="str">
        <f ca="1">IFERROR(__xludf.DUMMYFUNCTION("""COMPUTED_VALUE"""),"")</f>
        <v/>
      </c>
      <c r="B949" t="str">
        <f ca="1">IFERROR(__xludf.DUMMYFUNCTION("""COMPUTED_VALUE"""),"")</f>
        <v/>
      </c>
      <c r="C949" t="str">
        <f ca="1">IFERROR(__xludf.DUMMYFUNCTION("""COMPUTED_VALUE"""),"")</f>
        <v/>
      </c>
    </row>
    <row r="950" spans="1:3" ht="13" x14ac:dyDescent="0.15">
      <c r="A950" t="str">
        <f ca="1">IFERROR(__xludf.DUMMYFUNCTION("""COMPUTED_VALUE"""),"")</f>
        <v/>
      </c>
      <c r="B950" t="str">
        <f ca="1">IFERROR(__xludf.DUMMYFUNCTION("""COMPUTED_VALUE"""),"")</f>
        <v/>
      </c>
      <c r="C950" t="str">
        <f ca="1">IFERROR(__xludf.DUMMYFUNCTION("""COMPUTED_VALUE"""),"")</f>
        <v/>
      </c>
    </row>
    <row r="951" spans="1:3" ht="13" x14ac:dyDescent="0.15">
      <c r="A951" t="str">
        <f ca="1">IFERROR(__xludf.DUMMYFUNCTION("""COMPUTED_VALUE"""),"")</f>
        <v/>
      </c>
      <c r="B951" t="str">
        <f ca="1">IFERROR(__xludf.DUMMYFUNCTION("""COMPUTED_VALUE"""),"")</f>
        <v/>
      </c>
      <c r="C951" t="str">
        <f ca="1">IFERROR(__xludf.DUMMYFUNCTION("""COMPUTED_VALUE"""),"")</f>
        <v/>
      </c>
    </row>
    <row r="952" spans="1:3" ht="13" x14ac:dyDescent="0.15">
      <c r="A952" t="str">
        <f ca="1">IFERROR(__xludf.DUMMYFUNCTION("""COMPUTED_VALUE"""),"")</f>
        <v/>
      </c>
      <c r="B952" t="str">
        <f ca="1">IFERROR(__xludf.DUMMYFUNCTION("""COMPUTED_VALUE"""),"")</f>
        <v/>
      </c>
      <c r="C952" t="str">
        <f ca="1">IFERROR(__xludf.DUMMYFUNCTION("""COMPUTED_VALUE"""),"")</f>
        <v/>
      </c>
    </row>
    <row r="953" spans="1:3" ht="13" x14ac:dyDescent="0.15">
      <c r="A953" t="str">
        <f ca="1">IFERROR(__xludf.DUMMYFUNCTION("""COMPUTED_VALUE"""),"")</f>
        <v/>
      </c>
      <c r="B953" t="str">
        <f ca="1">IFERROR(__xludf.DUMMYFUNCTION("""COMPUTED_VALUE"""),"")</f>
        <v/>
      </c>
      <c r="C953" t="str">
        <f ca="1">IFERROR(__xludf.DUMMYFUNCTION("""COMPUTED_VALUE"""),"")</f>
        <v/>
      </c>
    </row>
    <row r="954" spans="1:3" ht="13" x14ac:dyDescent="0.15">
      <c r="A954" t="str">
        <f ca="1">IFERROR(__xludf.DUMMYFUNCTION("""COMPUTED_VALUE"""),"")</f>
        <v/>
      </c>
      <c r="B954" t="str">
        <f ca="1">IFERROR(__xludf.DUMMYFUNCTION("""COMPUTED_VALUE"""),"")</f>
        <v/>
      </c>
      <c r="C954" t="str">
        <f ca="1">IFERROR(__xludf.DUMMYFUNCTION("""COMPUTED_VALUE"""),"")</f>
        <v/>
      </c>
    </row>
    <row r="955" spans="1:3" ht="13" x14ac:dyDescent="0.15">
      <c r="A955" t="str">
        <f ca="1">IFERROR(__xludf.DUMMYFUNCTION("""COMPUTED_VALUE"""),"")</f>
        <v/>
      </c>
      <c r="B955" t="str">
        <f ca="1">IFERROR(__xludf.DUMMYFUNCTION("""COMPUTED_VALUE"""),"")</f>
        <v/>
      </c>
      <c r="C955" t="str">
        <f ca="1">IFERROR(__xludf.DUMMYFUNCTION("""COMPUTED_VALUE"""),"")</f>
        <v/>
      </c>
    </row>
    <row r="956" spans="1:3" ht="13" x14ac:dyDescent="0.15">
      <c r="A956" t="str">
        <f ca="1">IFERROR(__xludf.DUMMYFUNCTION("""COMPUTED_VALUE"""),"")</f>
        <v/>
      </c>
      <c r="B956" t="str">
        <f ca="1">IFERROR(__xludf.DUMMYFUNCTION("""COMPUTED_VALUE"""),"")</f>
        <v/>
      </c>
      <c r="C956" t="str">
        <f ca="1">IFERROR(__xludf.DUMMYFUNCTION("""COMPUTED_VALUE"""),"")</f>
        <v/>
      </c>
    </row>
    <row r="957" spans="1:3" ht="13" x14ac:dyDescent="0.15">
      <c r="A957" t="str">
        <f ca="1">IFERROR(__xludf.DUMMYFUNCTION("""COMPUTED_VALUE"""),"")</f>
        <v/>
      </c>
      <c r="B957" t="str">
        <f ca="1">IFERROR(__xludf.DUMMYFUNCTION("""COMPUTED_VALUE"""),"")</f>
        <v/>
      </c>
      <c r="C957" t="str">
        <f ca="1">IFERROR(__xludf.DUMMYFUNCTION("""COMPUTED_VALUE"""),"")</f>
        <v/>
      </c>
    </row>
    <row r="958" spans="1:3" ht="13" x14ac:dyDescent="0.15">
      <c r="A958" t="str">
        <f ca="1">IFERROR(__xludf.DUMMYFUNCTION("""COMPUTED_VALUE"""),"")</f>
        <v/>
      </c>
      <c r="B958" t="str">
        <f ca="1">IFERROR(__xludf.DUMMYFUNCTION("""COMPUTED_VALUE"""),"")</f>
        <v/>
      </c>
      <c r="C958" t="str">
        <f ca="1">IFERROR(__xludf.DUMMYFUNCTION("""COMPUTED_VALUE"""),"")</f>
        <v/>
      </c>
    </row>
    <row r="959" spans="1:3" ht="13" x14ac:dyDescent="0.15">
      <c r="A959" t="str">
        <f ca="1">IFERROR(__xludf.DUMMYFUNCTION("""COMPUTED_VALUE"""),"")</f>
        <v/>
      </c>
      <c r="B959" t="str">
        <f ca="1">IFERROR(__xludf.DUMMYFUNCTION("""COMPUTED_VALUE"""),"")</f>
        <v/>
      </c>
      <c r="C959" t="str">
        <f ca="1">IFERROR(__xludf.DUMMYFUNCTION("""COMPUTED_VALUE"""),"")</f>
        <v/>
      </c>
    </row>
    <row r="960" spans="1:3" ht="13" x14ac:dyDescent="0.15">
      <c r="A960" t="str">
        <f ca="1">IFERROR(__xludf.DUMMYFUNCTION("""COMPUTED_VALUE"""),"")</f>
        <v/>
      </c>
      <c r="B960" t="str">
        <f ca="1">IFERROR(__xludf.DUMMYFUNCTION("""COMPUTED_VALUE"""),"")</f>
        <v/>
      </c>
      <c r="C960" t="str">
        <f ca="1">IFERROR(__xludf.DUMMYFUNCTION("""COMPUTED_VALUE"""),"")</f>
        <v/>
      </c>
    </row>
    <row r="961" spans="1:3" ht="13" x14ac:dyDescent="0.15">
      <c r="A961" t="str">
        <f ca="1">IFERROR(__xludf.DUMMYFUNCTION("""COMPUTED_VALUE"""),"")</f>
        <v/>
      </c>
      <c r="B961" t="str">
        <f ca="1">IFERROR(__xludf.DUMMYFUNCTION("""COMPUTED_VALUE"""),"")</f>
        <v/>
      </c>
      <c r="C961" t="str">
        <f ca="1">IFERROR(__xludf.DUMMYFUNCTION("""COMPUTED_VALUE"""),"")</f>
        <v/>
      </c>
    </row>
    <row r="962" spans="1:3" ht="13" x14ac:dyDescent="0.15">
      <c r="A962" t="str">
        <f ca="1">IFERROR(__xludf.DUMMYFUNCTION("""COMPUTED_VALUE"""),"")</f>
        <v/>
      </c>
      <c r="B962" t="str">
        <f ca="1">IFERROR(__xludf.DUMMYFUNCTION("""COMPUTED_VALUE"""),"")</f>
        <v/>
      </c>
      <c r="C962" t="str">
        <f ca="1">IFERROR(__xludf.DUMMYFUNCTION("""COMPUTED_VALUE"""),"")</f>
        <v/>
      </c>
    </row>
    <row r="963" spans="1:3" ht="13" x14ac:dyDescent="0.15">
      <c r="A963" t="str">
        <f ca="1">IFERROR(__xludf.DUMMYFUNCTION("""COMPUTED_VALUE"""),"")</f>
        <v/>
      </c>
      <c r="B963" t="str">
        <f ca="1">IFERROR(__xludf.DUMMYFUNCTION("""COMPUTED_VALUE"""),"")</f>
        <v/>
      </c>
      <c r="C963" t="str">
        <f ca="1">IFERROR(__xludf.DUMMYFUNCTION("""COMPUTED_VALUE"""),"")</f>
        <v/>
      </c>
    </row>
    <row r="964" spans="1:3" ht="13" x14ac:dyDescent="0.15">
      <c r="A964" t="str">
        <f ca="1">IFERROR(__xludf.DUMMYFUNCTION("""COMPUTED_VALUE"""),"")</f>
        <v/>
      </c>
      <c r="B964" t="str">
        <f ca="1">IFERROR(__xludf.DUMMYFUNCTION("""COMPUTED_VALUE"""),"")</f>
        <v/>
      </c>
      <c r="C964" t="str">
        <f ca="1">IFERROR(__xludf.DUMMYFUNCTION("""COMPUTED_VALUE"""),"")</f>
        <v/>
      </c>
    </row>
    <row r="965" spans="1:3" ht="13" x14ac:dyDescent="0.15">
      <c r="A965" t="str">
        <f ca="1">IFERROR(__xludf.DUMMYFUNCTION("""COMPUTED_VALUE"""),"")</f>
        <v/>
      </c>
      <c r="B965" t="str">
        <f ca="1">IFERROR(__xludf.DUMMYFUNCTION("""COMPUTED_VALUE"""),"")</f>
        <v/>
      </c>
      <c r="C965" t="str">
        <f ca="1">IFERROR(__xludf.DUMMYFUNCTION("""COMPUTED_VALUE"""),"")</f>
        <v/>
      </c>
    </row>
    <row r="966" spans="1:3" ht="13" x14ac:dyDescent="0.15">
      <c r="A966" t="str">
        <f ca="1">IFERROR(__xludf.DUMMYFUNCTION("""COMPUTED_VALUE"""),"")</f>
        <v/>
      </c>
      <c r="B966" t="str">
        <f ca="1">IFERROR(__xludf.DUMMYFUNCTION("""COMPUTED_VALUE"""),"")</f>
        <v/>
      </c>
      <c r="C966" t="str">
        <f ca="1">IFERROR(__xludf.DUMMYFUNCTION("""COMPUTED_VALUE"""),"")</f>
        <v/>
      </c>
    </row>
    <row r="967" spans="1:3" ht="13" x14ac:dyDescent="0.15">
      <c r="A967" t="str">
        <f ca="1">IFERROR(__xludf.DUMMYFUNCTION("""COMPUTED_VALUE"""),"")</f>
        <v/>
      </c>
      <c r="B967" t="str">
        <f ca="1">IFERROR(__xludf.DUMMYFUNCTION("""COMPUTED_VALUE"""),"")</f>
        <v/>
      </c>
      <c r="C967" t="str">
        <f ca="1">IFERROR(__xludf.DUMMYFUNCTION("""COMPUTED_VALUE"""),"")</f>
        <v/>
      </c>
    </row>
    <row r="968" spans="1:3" ht="13" x14ac:dyDescent="0.15">
      <c r="A968" t="str">
        <f ca="1">IFERROR(__xludf.DUMMYFUNCTION("""COMPUTED_VALUE"""),"")</f>
        <v/>
      </c>
      <c r="B968" t="str">
        <f ca="1">IFERROR(__xludf.DUMMYFUNCTION("""COMPUTED_VALUE"""),"")</f>
        <v/>
      </c>
      <c r="C968" t="str">
        <f ca="1">IFERROR(__xludf.DUMMYFUNCTION("""COMPUTED_VALUE"""),"")</f>
        <v/>
      </c>
    </row>
    <row r="969" spans="1:3" ht="13" x14ac:dyDescent="0.15">
      <c r="A969" t="str">
        <f ca="1">IFERROR(__xludf.DUMMYFUNCTION("""COMPUTED_VALUE"""),"")</f>
        <v/>
      </c>
      <c r="B969" t="str">
        <f ca="1">IFERROR(__xludf.DUMMYFUNCTION("""COMPUTED_VALUE"""),"")</f>
        <v/>
      </c>
      <c r="C969" t="str">
        <f ca="1">IFERROR(__xludf.DUMMYFUNCTION("""COMPUTED_VALUE"""),"")</f>
        <v/>
      </c>
    </row>
    <row r="970" spans="1:3" ht="13" x14ac:dyDescent="0.15">
      <c r="A970" t="str">
        <f ca="1">IFERROR(__xludf.DUMMYFUNCTION("""COMPUTED_VALUE"""),"")</f>
        <v/>
      </c>
      <c r="B970" t="str">
        <f ca="1">IFERROR(__xludf.DUMMYFUNCTION("""COMPUTED_VALUE"""),"")</f>
        <v/>
      </c>
      <c r="C970" t="str">
        <f ca="1">IFERROR(__xludf.DUMMYFUNCTION("""COMPUTED_VALUE"""),"")</f>
        <v/>
      </c>
    </row>
    <row r="971" spans="1:3" ht="13" x14ac:dyDescent="0.15">
      <c r="A971" t="str">
        <f ca="1">IFERROR(__xludf.DUMMYFUNCTION("""COMPUTED_VALUE"""),"")</f>
        <v/>
      </c>
      <c r="B971" t="str">
        <f ca="1">IFERROR(__xludf.DUMMYFUNCTION("""COMPUTED_VALUE"""),"")</f>
        <v/>
      </c>
      <c r="C971" t="str">
        <f ca="1">IFERROR(__xludf.DUMMYFUNCTION("""COMPUTED_VALUE"""),"")</f>
        <v/>
      </c>
    </row>
    <row r="972" spans="1:3" ht="13" x14ac:dyDescent="0.15">
      <c r="A972" t="str">
        <f ca="1">IFERROR(__xludf.DUMMYFUNCTION("""COMPUTED_VALUE"""),"")</f>
        <v/>
      </c>
      <c r="B972" t="str">
        <f ca="1">IFERROR(__xludf.DUMMYFUNCTION("""COMPUTED_VALUE"""),"")</f>
        <v/>
      </c>
      <c r="C972" t="str">
        <f ca="1">IFERROR(__xludf.DUMMYFUNCTION("""COMPUTED_VALUE"""),"")</f>
        <v/>
      </c>
    </row>
    <row r="973" spans="1:3" ht="13" x14ac:dyDescent="0.15">
      <c r="A973" t="str">
        <f ca="1">IFERROR(__xludf.DUMMYFUNCTION("""COMPUTED_VALUE"""),"")</f>
        <v/>
      </c>
      <c r="B973" t="str">
        <f ca="1">IFERROR(__xludf.DUMMYFUNCTION("""COMPUTED_VALUE"""),"")</f>
        <v/>
      </c>
      <c r="C973" t="str">
        <f ca="1">IFERROR(__xludf.DUMMYFUNCTION("""COMPUTED_VALUE"""),"")</f>
        <v/>
      </c>
    </row>
    <row r="974" spans="1:3" ht="13" x14ac:dyDescent="0.15">
      <c r="A974" t="str">
        <f ca="1">IFERROR(__xludf.DUMMYFUNCTION("""COMPUTED_VALUE"""),"")</f>
        <v/>
      </c>
      <c r="B974" t="str">
        <f ca="1">IFERROR(__xludf.DUMMYFUNCTION("""COMPUTED_VALUE"""),"")</f>
        <v/>
      </c>
      <c r="C974" t="str">
        <f ca="1">IFERROR(__xludf.DUMMYFUNCTION("""COMPUTED_VALUE"""),"")</f>
        <v/>
      </c>
    </row>
    <row r="975" spans="1:3" ht="13" x14ac:dyDescent="0.15">
      <c r="A975" t="str">
        <f ca="1">IFERROR(__xludf.DUMMYFUNCTION("""COMPUTED_VALUE"""),"")</f>
        <v/>
      </c>
      <c r="B975" t="str">
        <f ca="1">IFERROR(__xludf.DUMMYFUNCTION("""COMPUTED_VALUE"""),"")</f>
        <v/>
      </c>
      <c r="C975" t="str">
        <f ca="1">IFERROR(__xludf.DUMMYFUNCTION("""COMPUTED_VALUE"""),"")</f>
        <v/>
      </c>
    </row>
    <row r="976" spans="1:3" ht="13" x14ac:dyDescent="0.15">
      <c r="A976" t="str">
        <f ca="1">IFERROR(__xludf.DUMMYFUNCTION("""COMPUTED_VALUE"""),"")</f>
        <v/>
      </c>
      <c r="B976" t="str">
        <f ca="1">IFERROR(__xludf.DUMMYFUNCTION("""COMPUTED_VALUE"""),"")</f>
        <v/>
      </c>
      <c r="C976" t="str">
        <f ca="1">IFERROR(__xludf.DUMMYFUNCTION("""COMPUTED_VALUE"""),"")</f>
        <v/>
      </c>
    </row>
    <row r="977" spans="1:3" ht="13" x14ac:dyDescent="0.15">
      <c r="A977" t="str">
        <f ca="1">IFERROR(__xludf.DUMMYFUNCTION("""COMPUTED_VALUE"""),"")</f>
        <v/>
      </c>
      <c r="B977" t="str">
        <f ca="1">IFERROR(__xludf.DUMMYFUNCTION("""COMPUTED_VALUE"""),"")</f>
        <v/>
      </c>
      <c r="C977" t="str">
        <f ca="1">IFERROR(__xludf.DUMMYFUNCTION("""COMPUTED_VALUE"""),"")</f>
        <v/>
      </c>
    </row>
    <row r="978" spans="1:3" ht="13" x14ac:dyDescent="0.15">
      <c r="A978" t="str">
        <f ca="1">IFERROR(__xludf.DUMMYFUNCTION("""COMPUTED_VALUE"""),"")</f>
        <v/>
      </c>
      <c r="B978" t="str">
        <f ca="1">IFERROR(__xludf.DUMMYFUNCTION("""COMPUTED_VALUE"""),"")</f>
        <v/>
      </c>
      <c r="C978" t="str">
        <f ca="1">IFERROR(__xludf.DUMMYFUNCTION("""COMPUTED_VALUE"""),"")</f>
        <v/>
      </c>
    </row>
    <row r="979" spans="1:3" ht="13" x14ac:dyDescent="0.15">
      <c r="A979" t="str">
        <f ca="1">IFERROR(__xludf.DUMMYFUNCTION("""COMPUTED_VALUE"""),"")</f>
        <v/>
      </c>
      <c r="B979" t="str">
        <f ca="1">IFERROR(__xludf.DUMMYFUNCTION("""COMPUTED_VALUE"""),"")</f>
        <v/>
      </c>
      <c r="C979" t="str">
        <f ca="1">IFERROR(__xludf.DUMMYFUNCTION("""COMPUTED_VALUE"""),"")</f>
        <v/>
      </c>
    </row>
    <row r="980" spans="1:3" ht="13" x14ac:dyDescent="0.15">
      <c r="A980" t="str">
        <f ca="1">IFERROR(__xludf.DUMMYFUNCTION("""COMPUTED_VALUE"""),"")</f>
        <v/>
      </c>
      <c r="B980" t="str">
        <f ca="1">IFERROR(__xludf.DUMMYFUNCTION("""COMPUTED_VALUE"""),"")</f>
        <v/>
      </c>
      <c r="C980" t="str">
        <f ca="1">IFERROR(__xludf.DUMMYFUNCTION("""COMPUTED_VALUE"""),"")</f>
        <v/>
      </c>
    </row>
    <row r="981" spans="1:3" ht="13" x14ac:dyDescent="0.15">
      <c r="A981" t="str">
        <f ca="1">IFERROR(__xludf.DUMMYFUNCTION("""COMPUTED_VALUE"""),"")</f>
        <v/>
      </c>
      <c r="B981" t="str">
        <f ca="1">IFERROR(__xludf.DUMMYFUNCTION("""COMPUTED_VALUE"""),"")</f>
        <v/>
      </c>
      <c r="C981" t="str">
        <f ca="1">IFERROR(__xludf.DUMMYFUNCTION("""COMPUTED_VALUE"""),"")</f>
        <v/>
      </c>
    </row>
    <row r="982" spans="1:3" ht="13" x14ac:dyDescent="0.15">
      <c r="A982" t="str">
        <f ca="1">IFERROR(__xludf.DUMMYFUNCTION("""COMPUTED_VALUE"""),"")</f>
        <v/>
      </c>
      <c r="B982" t="str">
        <f ca="1">IFERROR(__xludf.DUMMYFUNCTION("""COMPUTED_VALUE"""),"")</f>
        <v/>
      </c>
      <c r="C982" t="str">
        <f ca="1">IFERROR(__xludf.DUMMYFUNCTION("""COMPUTED_VALUE"""),"")</f>
        <v/>
      </c>
    </row>
    <row r="983" spans="1:3" ht="13" x14ac:dyDescent="0.15">
      <c r="A983" t="str">
        <f ca="1">IFERROR(__xludf.DUMMYFUNCTION("""COMPUTED_VALUE"""),"")</f>
        <v/>
      </c>
      <c r="B983" t="str">
        <f ca="1">IFERROR(__xludf.DUMMYFUNCTION("""COMPUTED_VALUE"""),"")</f>
        <v/>
      </c>
      <c r="C983" t="str">
        <f ca="1">IFERROR(__xludf.DUMMYFUNCTION("""COMPUTED_VALUE"""),"")</f>
        <v/>
      </c>
    </row>
    <row r="984" spans="1:3" ht="13" x14ac:dyDescent="0.15">
      <c r="A984" t="str">
        <f ca="1">IFERROR(__xludf.DUMMYFUNCTION("""COMPUTED_VALUE"""),"")</f>
        <v/>
      </c>
      <c r="B984" t="str">
        <f ca="1">IFERROR(__xludf.DUMMYFUNCTION("""COMPUTED_VALUE"""),"")</f>
        <v/>
      </c>
      <c r="C984" t="str">
        <f ca="1">IFERROR(__xludf.DUMMYFUNCTION("""COMPUTED_VALUE"""),"")</f>
        <v/>
      </c>
    </row>
    <row r="985" spans="1:3" ht="13" x14ac:dyDescent="0.15">
      <c r="A985" t="str">
        <f ca="1">IFERROR(__xludf.DUMMYFUNCTION("""COMPUTED_VALUE"""),"")</f>
        <v/>
      </c>
      <c r="B985" t="str">
        <f ca="1">IFERROR(__xludf.DUMMYFUNCTION("""COMPUTED_VALUE"""),"")</f>
        <v/>
      </c>
      <c r="C985" t="str">
        <f ca="1">IFERROR(__xludf.DUMMYFUNCTION("""COMPUTED_VALUE"""),"")</f>
        <v/>
      </c>
    </row>
    <row r="986" spans="1:3" ht="13" x14ac:dyDescent="0.15">
      <c r="A986" t="str">
        <f ca="1">IFERROR(__xludf.DUMMYFUNCTION("""COMPUTED_VALUE"""),"")</f>
        <v/>
      </c>
      <c r="B986" t="str">
        <f ca="1">IFERROR(__xludf.DUMMYFUNCTION("""COMPUTED_VALUE"""),"")</f>
        <v/>
      </c>
      <c r="C986" t="str">
        <f ca="1">IFERROR(__xludf.DUMMYFUNCTION("""COMPUTED_VALUE"""),"")</f>
        <v/>
      </c>
    </row>
    <row r="987" spans="1:3" ht="13" x14ac:dyDescent="0.15">
      <c r="A987" t="str">
        <f ca="1">IFERROR(__xludf.DUMMYFUNCTION("""COMPUTED_VALUE"""),"")</f>
        <v/>
      </c>
      <c r="B987" t="str">
        <f ca="1">IFERROR(__xludf.DUMMYFUNCTION("""COMPUTED_VALUE"""),"")</f>
        <v/>
      </c>
      <c r="C987" t="str">
        <f ca="1">IFERROR(__xludf.DUMMYFUNCTION("""COMPUTED_VALUE"""),"")</f>
        <v/>
      </c>
    </row>
    <row r="988" spans="1:3" ht="13" x14ac:dyDescent="0.15">
      <c r="A988" t="str">
        <f ca="1">IFERROR(__xludf.DUMMYFUNCTION("""COMPUTED_VALUE"""),"")</f>
        <v/>
      </c>
      <c r="B988" t="str">
        <f ca="1">IFERROR(__xludf.DUMMYFUNCTION("""COMPUTED_VALUE"""),"")</f>
        <v/>
      </c>
      <c r="C988" t="str">
        <f ca="1">IFERROR(__xludf.DUMMYFUNCTION("""COMPUTED_VALUE"""),"")</f>
        <v/>
      </c>
    </row>
    <row r="989" spans="1:3" ht="13" x14ac:dyDescent="0.15">
      <c r="A989" t="str">
        <f ca="1">IFERROR(__xludf.DUMMYFUNCTION("""COMPUTED_VALUE"""),"")</f>
        <v/>
      </c>
      <c r="B989" t="str">
        <f ca="1">IFERROR(__xludf.DUMMYFUNCTION("""COMPUTED_VALUE"""),"")</f>
        <v/>
      </c>
      <c r="C989" t="str">
        <f ca="1">IFERROR(__xludf.DUMMYFUNCTION("""COMPUTED_VALUE"""),"")</f>
        <v/>
      </c>
    </row>
    <row r="990" spans="1:3" ht="13" x14ac:dyDescent="0.15">
      <c r="A990" t="str">
        <f ca="1">IFERROR(__xludf.DUMMYFUNCTION("""COMPUTED_VALUE"""),"")</f>
        <v/>
      </c>
      <c r="B990" t="str">
        <f ca="1">IFERROR(__xludf.DUMMYFUNCTION("""COMPUTED_VALUE"""),"")</f>
        <v/>
      </c>
      <c r="C990" t="str">
        <f ca="1">IFERROR(__xludf.DUMMYFUNCTION("""COMPUTED_VALUE"""),"")</f>
        <v/>
      </c>
    </row>
    <row r="991" spans="1:3" ht="13" x14ac:dyDescent="0.15">
      <c r="A991" t="str">
        <f ca="1">IFERROR(__xludf.DUMMYFUNCTION("""COMPUTED_VALUE"""),"")</f>
        <v/>
      </c>
      <c r="B991" t="str">
        <f ca="1">IFERROR(__xludf.DUMMYFUNCTION("""COMPUTED_VALUE"""),"")</f>
        <v/>
      </c>
      <c r="C991" t="str">
        <f ca="1">IFERROR(__xludf.DUMMYFUNCTION("""COMPUTED_VALUE"""),"")</f>
        <v/>
      </c>
    </row>
    <row r="992" spans="1:3" ht="13" x14ac:dyDescent="0.15">
      <c r="A992" t="str">
        <f ca="1">IFERROR(__xludf.DUMMYFUNCTION("""COMPUTED_VALUE"""),"")</f>
        <v/>
      </c>
      <c r="B992" t="str">
        <f ca="1">IFERROR(__xludf.DUMMYFUNCTION("""COMPUTED_VALUE"""),"")</f>
        <v/>
      </c>
      <c r="C992" t="str">
        <f ca="1">IFERROR(__xludf.DUMMYFUNCTION("""COMPUTED_VALUE"""),"")</f>
        <v/>
      </c>
    </row>
    <row r="993" spans="1:3" ht="13" x14ac:dyDescent="0.15">
      <c r="A993" t="str">
        <f ca="1">IFERROR(__xludf.DUMMYFUNCTION("""COMPUTED_VALUE"""),"")</f>
        <v/>
      </c>
      <c r="B993" t="str">
        <f ca="1">IFERROR(__xludf.DUMMYFUNCTION("""COMPUTED_VALUE"""),"")</f>
        <v/>
      </c>
      <c r="C993" t="str">
        <f ca="1">IFERROR(__xludf.DUMMYFUNCTION("""COMPUTED_VALUE"""),"")</f>
        <v/>
      </c>
    </row>
    <row r="994" spans="1:3" ht="13" x14ac:dyDescent="0.15">
      <c r="A994" t="str">
        <f ca="1">IFERROR(__xludf.DUMMYFUNCTION("""COMPUTED_VALUE"""),"")</f>
        <v/>
      </c>
      <c r="B994" t="str">
        <f ca="1">IFERROR(__xludf.DUMMYFUNCTION("""COMPUTED_VALUE"""),"")</f>
        <v/>
      </c>
      <c r="C994" t="str">
        <f ca="1">IFERROR(__xludf.DUMMYFUNCTION("""COMPUTED_VALUE"""),"")</f>
        <v/>
      </c>
    </row>
    <row r="995" spans="1:3" ht="13" x14ac:dyDescent="0.15">
      <c r="A995" t="str">
        <f ca="1">IFERROR(__xludf.DUMMYFUNCTION("""COMPUTED_VALUE"""),"")</f>
        <v/>
      </c>
      <c r="B995" t="str">
        <f ca="1">IFERROR(__xludf.DUMMYFUNCTION("""COMPUTED_VALUE"""),"")</f>
        <v/>
      </c>
      <c r="C995" t="str">
        <f ca="1">IFERROR(__xludf.DUMMYFUNCTION("""COMPUTED_VALUE"""),"")</f>
        <v/>
      </c>
    </row>
    <row r="996" spans="1:3" ht="13" x14ac:dyDescent="0.15">
      <c r="A996" t="str">
        <f ca="1">IFERROR(__xludf.DUMMYFUNCTION("""COMPUTED_VALUE"""),"")</f>
        <v/>
      </c>
      <c r="B996" t="str">
        <f ca="1">IFERROR(__xludf.DUMMYFUNCTION("""COMPUTED_VALUE"""),"")</f>
        <v/>
      </c>
      <c r="C996" t="str">
        <f ca="1">IFERROR(__xludf.DUMMYFUNCTION("""COMPUTED_VALUE"""),"")</f>
        <v/>
      </c>
    </row>
    <row r="997" spans="1:3" ht="13" x14ac:dyDescent="0.15">
      <c r="A997" t="str">
        <f ca="1">IFERROR(__xludf.DUMMYFUNCTION("""COMPUTED_VALUE"""),"")</f>
        <v/>
      </c>
      <c r="B997" t="str">
        <f ca="1">IFERROR(__xludf.DUMMYFUNCTION("""COMPUTED_VALUE"""),"")</f>
        <v/>
      </c>
      <c r="C997" t="str">
        <f ca="1">IFERROR(__xludf.DUMMYFUNCTION("""COMPUTED_VALUE"""),"")</f>
        <v/>
      </c>
    </row>
    <row r="998" spans="1:3" ht="13" x14ac:dyDescent="0.15">
      <c r="A998" t="str">
        <f ca="1">IFERROR(__xludf.DUMMYFUNCTION("""COMPUTED_VALUE"""),"")</f>
        <v/>
      </c>
      <c r="B998" t="str">
        <f ca="1">IFERROR(__xludf.DUMMYFUNCTION("""COMPUTED_VALUE"""),"")</f>
        <v/>
      </c>
      <c r="C998" t="str">
        <f ca="1">IFERROR(__xludf.DUMMYFUNCTION("""COMPUTED_VALUE"""),"")</f>
        <v/>
      </c>
    </row>
    <row r="999" spans="1:3" ht="13" x14ac:dyDescent="0.15">
      <c r="A999" t="str">
        <f ca="1">IFERROR(__xludf.DUMMYFUNCTION("""COMPUTED_VALUE"""),"")</f>
        <v/>
      </c>
      <c r="B999" t="str">
        <f ca="1">IFERROR(__xludf.DUMMYFUNCTION("""COMPUTED_VALUE"""),"")</f>
        <v/>
      </c>
      <c r="C999" t="str">
        <f ca="1">IFERROR(__xludf.DUMMYFUNCTION("""COMPUTED_VALUE"""),"")</f>
        <v/>
      </c>
    </row>
    <row r="1000" spans="1:3" ht="13" x14ac:dyDescent="0.15">
      <c r="A1000" t="str">
        <f ca="1">IFERROR(__xludf.DUMMYFUNCTION("""COMPUTED_VALUE"""),"")</f>
        <v/>
      </c>
      <c r="B1000" t="str">
        <f ca="1">IFERROR(__xludf.DUMMYFUNCTION("""COMPUTED_VALUE"""),"")</f>
        <v/>
      </c>
      <c r="C1000" t="str">
        <f ca="1">IFERROR(__xludf.DUMMYFUNCTION("""COMPUTED_VALUE"""),"")</f>
        <v/>
      </c>
    </row>
    <row r="1001" spans="1:3" ht="13" x14ac:dyDescent="0.15">
      <c r="A1001" t="str">
        <f ca="1">IFERROR(__xludf.DUMMYFUNCTION("""COMPUTED_VALUE"""),"")</f>
        <v/>
      </c>
      <c r="B1001" t="str">
        <f ca="1">IFERROR(__xludf.DUMMYFUNCTION("""COMPUTED_VALUE"""),"")</f>
        <v/>
      </c>
      <c r="C1001" t="str">
        <f ca="1">IFERROR(__xludf.DUMMYFUNCTION("""COMPUTED_VALUE"""),"")</f>
        <v/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30"/>
  <sheetViews>
    <sheetView workbookViewId="0"/>
  </sheetViews>
  <sheetFormatPr baseColWidth="10" defaultColWidth="14.5" defaultRowHeight="15.75" customHeight="1" x14ac:dyDescent="0.15"/>
  <sheetData>
    <row r="1" spans="1:5" ht="15.75" customHeight="1" x14ac:dyDescent="0.15">
      <c r="A1" s="12" t="s">
        <v>137</v>
      </c>
      <c r="B1" s="12" t="s">
        <v>138</v>
      </c>
      <c r="C1" s="12" t="s">
        <v>139</v>
      </c>
      <c r="D1" s="13" t="s">
        <v>133</v>
      </c>
      <c r="E1" s="13" t="s">
        <v>134</v>
      </c>
    </row>
    <row r="2" spans="1:5" ht="15.75" customHeight="1" x14ac:dyDescent="0.15">
      <c r="A2" s="12" t="s">
        <v>140</v>
      </c>
      <c r="B2" s="12" t="s">
        <v>141</v>
      </c>
      <c r="C2" s="12" t="s">
        <v>35</v>
      </c>
      <c r="D2" s="12" t="s">
        <v>135</v>
      </c>
      <c r="E2" s="13" t="s">
        <v>142</v>
      </c>
    </row>
    <row r="3" spans="1:5" ht="15.75" customHeight="1" x14ac:dyDescent="0.15">
      <c r="A3" s="12" t="s">
        <v>143</v>
      </c>
      <c r="B3" s="12" t="s">
        <v>144</v>
      </c>
      <c r="C3" s="12" t="s">
        <v>35</v>
      </c>
      <c r="D3" s="12" t="s">
        <v>135</v>
      </c>
      <c r="E3" s="13" t="s">
        <v>135</v>
      </c>
    </row>
    <row r="4" spans="1:5" ht="15.75" customHeight="1" x14ac:dyDescent="0.15">
      <c r="A4" s="12" t="s">
        <v>145</v>
      </c>
      <c r="B4" s="12" t="s">
        <v>146</v>
      </c>
      <c r="C4" s="12" t="s">
        <v>147</v>
      </c>
      <c r="D4" s="12" t="s">
        <v>135</v>
      </c>
      <c r="E4" s="13" t="s">
        <v>135</v>
      </c>
    </row>
    <row r="5" spans="1:5" ht="15.75" customHeight="1" x14ac:dyDescent="0.15">
      <c r="A5" s="12" t="s">
        <v>148</v>
      </c>
      <c r="B5" s="12" t="s">
        <v>149</v>
      </c>
      <c r="C5" s="12" t="s">
        <v>35</v>
      </c>
      <c r="D5" s="12" t="s">
        <v>136</v>
      </c>
      <c r="E5" s="13" t="s">
        <v>136</v>
      </c>
    </row>
    <row r="6" spans="1:5" ht="15.75" customHeight="1" x14ac:dyDescent="0.15">
      <c r="A6" s="12" t="s">
        <v>150</v>
      </c>
      <c r="B6" s="12" t="s">
        <v>151</v>
      </c>
      <c r="C6" s="12" t="s">
        <v>79</v>
      </c>
      <c r="D6" s="12" t="s">
        <v>135</v>
      </c>
      <c r="E6" s="13" t="s">
        <v>135</v>
      </c>
    </row>
    <row r="7" spans="1:5" ht="15.75" customHeight="1" x14ac:dyDescent="0.15">
      <c r="A7" s="12" t="s">
        <v>152</v>
      </c>
      <c r="B7" s="12" t="s">
        <v>153</v>
      </c>
      <c r="C7" s="12" t="s">
        <v>30</v>
      </c>
      <c r="D7" s="12" t="s">
        <v>135</v>
      </c>
      <c r="E7" s="13" t="s">
        <v>136</v>
      </c>
    </row>
    <row r="8" spans="1:5" ht="15.75" customHeight="1" x14ac:dyDescent="0.15">
      <c r="A8" s="12" t="s">
        <v>154</v>
      </c>
      <c r="B8" s="12" t="s">
        <v>155</v>
      </c>
      <c r="C8" s="12" t="s">
        <v>30</v>
      </c>
      <c r="D8" s="12" t="s">
        <v>135</v>
      </c>
      <c r="E8" s="13" t="s">
        <v>135</v>
      </c>
    </row>
    <row r="9" spans="1:5" ht="15.75" customHeight="1" x14ac:dyDescent="0.15">
      <c r="A9" s="12" t="s">
        <v>156</v>
      </c>
      <c r="B9" s="12" t="s">
        <v>157</v>
      </c>
      <c r="C9" s="12" t="s">
        <v>30</v>
      </c>
      <c r="D9" s="12" t="s">
        <v>135</v>
      </c>
      <c r="E9" s="13" t="s">
        <v>136</v>
      </c>
    </row>
    <row r="10" spans="1:5" ht="15.75" customHeight="1" x14ac:dyDescent="0.15">
      <c r="A10" s="12" t="s">
        <v>158</v>
      </c>
      <c r="B10" s="12" t="s">
        <v>159</v>
      </c>
      <c r="C10" s="12" t="s">
        <v>160</v>
      </c>
      <c r="D10" s="12" t="s">
        <v>135</v>
      </c>
      <c r="E10" s="13" t="s">
        <v>135</v>
      </c>
    </row>
    <row r="11" spans="1:5" ht="15.75" customHeight="1" x14ac:dyDescent="0.15">
      <c r="A11" s="12" t="s">
        <v>161</v>
      </c>
      <c r="B11" s="12" t="s">
        <v>162</v>
      </c>
      <c r="C11" s="12" t="s">
        <v>30</v>
      </c>
      <c r="D11" s="12" t="s">
        <v>135</v>
      </c>
      <c r="E11" s="13" t="s">
        <v>136</v>
      </c>
    </row>
    <row r="12" spans="1:5" ht="15.75" customHeight="1" x14ac:dyDescent="0.15">
      <c r="A12" s="12" t="s">
        <v>163</v>
      </c>
      <c r="B12" s="12" t="s">
        <v>164</v>
      </c>
      <c r="C12" s="12" t="s">
        <v>28</v>
      </c>
      <c r="D12" s="12" t="s">
        <v>135</v>
      </c>
      <c r="E12" s="13" t="s">
        <v>136</v>
      </c>
    </row>
    <row r="13" spans="1:5" ht="15.75" customHeight="1" x14ac:dyDescent="0.15">
      <c r="A13" s="12" t="s">
        <v>165</v>
      </c>
      <c r="B13" s="12" t="s">
        <v>166</v>
      </c>
      <c r="C13" s="12" t="s">
        <v>167</v>
      </c>
      <c r="D13" s="12" t="s">
        <v>135</v>
      </c>
      <c r="E13" s="13" t="s">
        <v>135</v>
      </c>
    </row>
    <row r="14" spans="1:5" ht="15.75" customHeight="1" x14ac:dyDescent="0.15">
      <c r="A14" s="12" t="s">
        <v>168</v>
      </c>
      <c r="B14" s="12" t="s">
        <v>169</v>
      </c>
      <c r="C14" s="12" t="s">
        <v>44</v>
      </c>
      <c r="D14" s="12" t="s">
        <v>135</v>
      </c>
      <c r="E14" s="13" t="s">
        <v>135</v>
      </c>
    </row>
    <row r="15" spans="1:5" ht="15.75" customHeight="1" x14ac:dyDescent="0.15">
      <c r="A15" s="12" t="s">
        <v>170</v>
      </c>
      <c r="B15" s="12" t="s">
        <v>171</v>
      </c>
      <c r="C15" s="12" t="s">
        <v>38</v>
      </c>
      <c r="D15" s="12" t="s">
        <v>136</v>
      </c>
      <c r="E15" s="13" t="s">
        <v>136</v>
      </c>
    </row>
    <row r="16" spans="1:5" ht="15.75" customHeight="1" x14ac:dyDescent="0.15">
      <c r="A16" s="12" t="s">
        <v>172</v>
      </c>
      <c r="B16" s="12" t="s">
        <v>173</v>
      </c>
      <c r="C16" s="12" t="s">
        <v>174</v>
      </c>
      <c r="D16" s="12" t="s">
        <v>135</v>
      </c>
      <c r="E16" s="13" t="s">
        <v>136</v>
      </c>
    </row>
    <row r="17" spans="1:5" ht="15.75" customHeight="1" x14ac:dyDescent="0.15">
      <c r="A17" s="12" t="s">
        <v>175</v>
      </c>
      <c r="B17" s="12" t="s">
        <v>176</v>
      </c>
      <c r="C17" s="12" t="s">
        <v>42</v>
      </c>
      <c r="D17" s="12" t="s">
        <v>135</v>
      </c>
      <c r="E17" s="13" t="s">
        <v>135</v>
      </c>
    </row>
    <row r="18" spans="1:5" ht="15.75" customHeight="1" x14ac:dyDescent="0.15">
      <c r="A18" s="12" t="s">
        <v>177</v>
      </c>
      <c r="B18" s="12" t="s">
        <v>178</v>
      </c>
      <c r="C18" s="12" t="s">
        <v>42</v>
      </c>
      <c r="D18" s="12" t="s">
        <v>136</v>
      </c>
      <c r="E18" s="13" t="s">
        <v>136</v>
      </c>
    </row>
    <row r="19" spans="1:5" ht="15.75" customHeight="1" x14ac:dyDescent="0.15">
      <c r="A19" s="12" t="s">
        <v>179</v>
      </c>
      <c r="B19" s="12" t="s">
        <v>180</v>
      </c>
      <c r="C19" s="12" t="s">
        <v>79</v>
      </c>
      <c r="D19" s="12" t="s">
        <v>136</v>
      </c>
      <c r="E19" s="13" t="s">
        <v>136</v>
      </c>
    </row>
    <row r="20" spans="1:5" ht="15.75" customHeight="1" x14ac:dyDescent="0.15">
      <c r="A20" s="12" t="s">
        <v>181</v>
      </c>
      <c r="B20" s="12" t="s">
        <v>182</v>
      </c>
      <c r="C20" s="12" t="s">
        <v>183</v>
      </c>
      <c r="D20" s="12" t="s">
        <v>136</v>
      </c>
      <c r="E20" s="13" t="s">
        <v>136</v>
      </c>
    </row>
    <row r="21" spans="1:5" ht="15.75" customHeight="1" x14ac:dyDescent="0.15">
      <c r="A21" s="12" t="s">
        <v>184</v>
      </c>
      <c r="B21" s="12" t="s">
        <v>185</v>
      </c>
      <c r="C21" s="12" t="s">
        <v>183</v>
      </c>
      <c r="D21" s="12" t="s">
        <v>135</v>
      </c>
      <c r="E21" s="13" t="s">
        <v>136</v>
      </c>
    </row>
    <row r="22" spans="1:5" ht="15.75" customHeight="1" x14ac:dyDescent="0.15">
      <c r="A22" s="12" t="s">
        <v>186</v>
      </c>
      <c r="B22" s="12" t="s">
        <v>187</v>
      </c>
      <c r="C22" s="12" t="s">
        <v>188</v>
      </c>
      <c r="D22" s="12" t="s">
        <v>136</v>
      </c>
      <c r="E22" s="13" t="s">
        <v>136</v>
      </c>
    </row>
    <row r="23" spans="1:5" ht="15.75" customHeight="1" x14ac:dyDescent="0.15">
      <c r="A23" s="13" t="s">
        <v>189</v>
      </c>
      <c r="B23" s="12" t="s">
        <v>190</v>
      </c>
      <c r="C23" s="12" t="s">
        <v>191</v>
      </c>
      <c r="D23" s="12" t="s">
        <v>136</v>
      </c>
      <c r="E23" s="13" t="s">
        <v>136</v>
      </c>
    </row>
    <row r="24" spans="1:5" ht="15.75" customHeight="1" x14ac:dyDescent="0.15">
      <c r="A24" s="12" t="s">
        <v>192</v>
      </c>
      <c r="B24" s="12" t="s">
        <v>193</v>
      </c>
      <c r="C24" s="12" t="s">
        <v>89</v>
      </c>
      <c r="D24" s="12" t="s">
        <v>135</v>
      </c>
      <c r="E24" s="13" t="s">
        <v>136</v>
      </c>
    </row>
    <row r="25" spans="1:5" ht="15.75" customHeight="1" x14ac:dyDescent="0.15">
      <c r="A25" s="12" t="s">
        <v>194</v>
      </c>
      <c r="B25" s="12" t="s">
        <v>195</v>
      </c>
      <c r="C25" s="12" t="s">
        <v>89</v>
      </c>
      <c r="D25" s="12" t="s">
        <v>135</v>
      </c>
      <c r="E25" s="13" t="s">
        <v>136</v>
      </c>
    </row>
    <row r="26" spans="1:5" ht="15.75" customHeight="1" x14ac:dyDescent="0.15">
      <c r="A26" s="13" t="s">
        <v>196</v>
      </c>
      <c r="B26" s="12" t="s">
        <v>197</v>
      </c>
      <c r="C26" s="12" t="s">
        <v>30</v>
      </c>
      <c r="D26" s="12" t="s">
        <v>135</v>
      </c>
      <c r="E26" s="13" t="s">
        <v>135</v>
      </c>
    </row>
    <row r="27" spans="1:5" ht="15.75" customHeight="1" x14ac:dyDescent="0.15">
      <c r="A27" s="12" t="s">
        <v>198</v>
      </c>
      <c r="B27" s="12" t="s">
        <v>199</v>
      </c>
      <c r="C27" s="12" t="s">
        <v>76</v>
      </c>
      <c r="D27" s="12" t="s">
        <v>136</v>
      </c>
      <c r="E27" s="13" t="s">
        <v>136</v>
      </c>
    </row>
    <row r="28" spans="1:5" ht="15.75" customHeight="1" x14ac:dyDescent="0.15">
      <c r="A28" s="12" t="s">
        <v>200</v>
      </c>
      <c r="B28" s="12" t="s">
        <v>201</v>
      </c>
      <c r="C28" s="12" t="s">
        <v>30</v>
      </c>
      <c r="D28" s="12" t="s">
        <v>135</v>
      </c>
      <c r="E28" s="13" t="s">
        <v>136</v>
      </c>
    </row>
    <row r="29" spans="1:5" ht="15.75" customHeight="1" x14ac:dyDescent="0.15">
      <c r="A29" s="12" t="s">
        <v>202</v>
      </c>
      <c r="B29" s="12" t="s">
        <v>173</v>
      </c>
      <c r="C29" s="12" t="s">
        <v>30</v>
      </c>
      <c r="D29" s="12" t="s">
        <v>135</v>
      </c>
      <c r="E29" s="13" t="s">
        <v>136</v>
      </c>
    </row>
    <row r="30" spans="1:5" ht="15.75" customHeight="1" x14ac:dyDescent="0.15">
      <c r="A30" s="12" t="s">
        <v>203</v>
      </c>
      <c r="B30" s="12" t="s">
        <v>204</v>
      </c>
      <c r="C30" s="12" t="s">
        <v>205</v>
      </c>
      <c r="D30" s="12" t="s">
        <v>136</v>
      </c>
      <c r="E30" s="13" t="s">
        <v>136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35"/>
  <sheetViews>
    <sheetView workbookViewId="0"/>
  </sheetViews>
  <sheetFormatPr baseColWidth="10" defaultColWidth="14.5" defaultRowHeight="15.75" customHeight="1" x14ac:dyDescent="0.15"/>
  <cols>
    <col min="1" max="1" width="16.1640625" customWidth="1"/>
    <col min="3" max="3" width="20.6640625" customWidth="1"/>
    <col min="4" max="4" width="27.6640625" customWidth="1"/>
    <col min="5" max="5" width="35.33203125" customWidth="1"/>
    <col min="6" max="6" width="23.5" customWidth="1"/>
  </cols>
  <sheetData>
    <row r="1" spans="1:6" x14ac:dyDescent="0.2">
      <c r="A1" s="21" t="s">
        <v>137</v>
      </c>
      <c r="B1" s="21" t="s">
        <v>138</v>
      </c>
      <c r="C1" s="21" t="s">
        <v>139</v>
      </c>
      <c r="D1" s="21" t="s">
        <v>206</v>
      </c>
      <c r="E1" s="21" t="s">
        <v>207</v>
      </c>
      <c r="F1" s="21" t="s">
        <v>208</v>
      </c>
    </row>
    <row r="2" spans="1:6" x14ac:dyDescent="0.2">
      <c r="A2" s="22" t="s">
        <v>148</v>
      </c>
      <c r="B2" s="22" t="s">
        <v>149</v>
      </c>
      <c r="C2" s="22" t="s">
        <v>35</v>
      </c>
      <c r="D2" s="22" t="s">
        <v>136</v>
      </c>
      <c r="E2" s="22" t="s">
        <v>145</v>
      </c>
      <c r="F2" s="22" t="s">
        <v>209</v>
      </c>
    </row>
    <row r="3" spans="1:6" x14ac:dyDescent="0.2">
      <c r="A3" s="23" t="s">
        <v>192</v>
      </c>
      <c r="B3" s="22" t="s">
        <v>193</v>
      </c>
      <c r="C3" s="22" t="s">
        <v>210</v>
      </c>
      <c r="D3" s="22" t="s">
        <v>135</v>
      </c>
      <c r="E3" s="22" t="s">
        <v>145</v>
      </c>
      <c r="F3" s="22" t="s">
        <v>211</v>
      </c>
    </row>
    <row r="4" spans="1:6" x14ac:dyDescent="0.2">
      <c r="A4" s="23" t="s">
        <v>212</v>
      </c>
      <c r="B4" s="22" t="s">
        <v>213</v>
      </c>
      <c r="C4" s="22" t="s">
        <v>89</v>
      </c>
      <c r="D4" s="22" t="s">
        <v>136</v>
      </c>
      <c r="E4" s="22" t="s">
        <v>145</v>
      </c>
      <c r="F4" s="24"/>
    </row>
    <row r="5" spans="1:6" x14ac:dyDescent="0.2">
      <c r="A5" s="23" t="s">
        <v>168</v>
      </c>
      <c r="B5" s="22" t="s">
        <v>169</v>
      </c>
      <c r="C5" s="22" t="s">
        <v>214</v>
      </c>
      <c r="D5" s="22" t="s">
        <v>135</v>
      </c>
      <c r="E5" s="22" t="s">
        <v>145</v>
      </c>
      <c r="F5" s="22" t="s">
        <v>215</v>
      </c>
    </row>
    <row r="6" spans="1:6" x14ac:dyDescent="0.2">
      <c r="A6" s="23" t="s">
        <v>163</v>
      </c>
      <c r="B6" s="22" t="s">
        <v>164</v>
      </c>
      <c r="C6" s="22" t="s">
        <v>28</v>
      </c>
      <c r="D6" s="22" t="s">
        <v>135</v>
      </c>
      <c r="E6" s="22" t="s">
        <v>145</v>
      </c>
      <c r="F6" s="24"/>
    </row>
    <row r="7" spans="1:6" x14ac:dyDescent="0.2">
      <c r="A7" s="23" t="s">
        <v>143</v>
      </c>
      <c r="B7" s="22" t="s">
        <v>144</v>
      </c>
      <c r="C7" s="22" t="s">
        <v>35</v>
      </c>
      <c r="D7" s="22" t="s">
        <v>135</v>
      </c>
      <c r="E7" s="22" t="s">
        <v>145</v>
      </c>
      <c r="F7" s="22" t="s">
        <v>209</v>
      </c>
    </row>
    <row r="8" spans="1:6" x14ac:dyDescent="0.2">
      <c r="A8" s="23" t="s">
        <v>216</v>
      </c>
      <c r="B8" s="22" t="s">
        <v>187</v>
      </c>
      <c r="C8" s="22" t="s">
        <v>44</v>
      </c>
      <c r="D8" s="22" t="s">
        <v>136</v>
      </c>
      <c r="E8" s="22" t="s">
        <v>145</v>
      </c>
      <c r="F8" s="22" t="s">
        <v>217</v>
      </c>
    </row>
    <row r="9" spans="1:6" x14ac:dyDescent="0.2">
      <c r="A9" s="23" t="s">
        <v>200</v>
      </c>
      <c r="B9" s="22" t="s">
        <v>218</v>
      </c>
      <c r="C9" s="22" t="s">
        <v>219</v>
      </c>
      <c r="D9" s="22" t="s">
        <v>136</v>
      </c>
      <c r="E9" s="22" t="s">
        <v>143</v>
      </c>
      <c r="F9" s="24"/>
    </row>
    <row r="10" spans="1:6" x14ac:dyDescent="0.2">
      <c r="A10" s="23" t="s">
        <v>172</v>
      </c>
      <c r="B10" s="22" t="s">
        <v>173</v>
      </c>
      <c r="C10" s="22" t="s">
        <v>38</v>
      </c>
      <c r="D10" s="22" t="s">
        <v>135</v>
      </c>
      <c r="E10" s="22" t="s">
        <v>145</v>
      </c>
      <c r="F10" s="24"/>
    </row>
    <row r="11" spans="1:6" x14ac:dyDescent="0.2">
      <c r="A11" s="23" t="s">
        <v>170</v>
      </c>
      <c r="B11" s="22" t="s">
        <v>171</v>
      </c>
      <c r="C11" s="22" t="s">
        <v>38</v>
      </c>
      <c r="D11" s="22" t="s">
        <v>136</v>
      </c>
      <c r="E11" s="22" t="s">
        <v>145</v>
      </c>
      <c r="F11" s="24"/>
    </row>
    <row r="12" spans="1:6" x14ac:dyDescent="0.2">
      <c r="A12" s="23" t="s">
        <v>220</v>
      </c>
      <c r="B12" s="22" t="s">
        <v>221</v>
      </c>
      <c r="C12" s="22" t="s">
        <v>76</v>
      </c>
      <c r="D12" s="22" t="s">
        <v>136</v>
      </c>
      <c r="E12" s="22" t="s">
        <v>145</v>
      </c>
      <c r="F12" s="22" t="s">
        <v>209</v>
      </c>
    </row>
    <row r="13" spans="1:6" x14ac:dyDescent="0.2">
      <c r="A13" s="23" t="s">
        <v>222</v>
      </c>
      <c r="B13" s="22" t="s">
        <v>221</v>
      </c>
      <c r="C13" s="22" t="s">
        <v>223</v>
      </c>
      <c r="D13" s="22" t="s">
        <v>135</v>
      </c>
      <c r="E13" s="22" t="s">
        <v>145</v>
      </c>
      <c r="F13" s="22" t="s">
        <v>224</v>
      </c>
    </row>
    <row r="14" spans="1:6" x14ac:dyDescent="0.2">
      <c r="A14" s="23" t="s">
        <v>225</v>
      </c>
      <c r="B14" s="22" t="s">
        <v>226</v>
      </c>
      <c r="C14" s="22" t="s">
        <v>76</v>
      </c>
      <c r="D14" s="22" t="s">
        <v>136</v>
      </c>
      <c r="E14" s="22" t="s">
        <v>145</v>
      </c>
      <c r="F14" s="22" t="s">
        <v>227</v>
      </c>
    </row>
    <row r="15" spans="1:6" x14ac:dyDescent="0.2">
      <c r="A15" s="23" t="s">
        <v>228</v>
      </c>
      <c r="B15" s="22" t="s">
        <v>229</v>
      </c>
      <c r="C15" s="22" t="s">
        <v>76</v>
      </c>
      <c r="D15" s="22" t="s">
        <v>136</v>
      </c>
      <c r="E15" s="22" t="s">
        <v>145</v>
      </c>
      <c r="F15" s="22" t="s">
        <v>209</v>
      </c>
    </row>
    <row r="16" spans="1:6" x14ac:dyDescent="0.2">
      <c r="A16" s="23" t="s">
        <v>230</v>
      </c>
      <c r="B16" s="22" t="s">
        <v>231</v>
      </c>
      <c r="C16" s="22" t="s">
        <v>76</v>
      </c>
      <c r="D16" s="22" t="s">
        <v>136</v>
      </c>
      <c r="E16" s="22" t="s">
        <v>145</v>
      </c>
      <c r="F16" s="22" t="s">
        <v>232</v>
      </c>
    </row>
    <row r="17" spans="1:6" x14ac:dyDescent="0.2">
      <c r="A17" s="23" t="s">
        <v>198</v>
      </c>
      <c r="B17" s="22" t="s">
        <v>199</v>
      </c>
      <c r="C17" s="22" t="s">
        <v>76</v>
      </c>
      <c r="D17" s="22" t="s">
        <v>136</v>
      </c>
      <c r="E17" s="22" t="s">
        <v>233</v>
      </c>
      <c r="F17" s="22" t="s">
        <v>234</v>
      </c>
    </row>
    <row r="18" spans="1:6" x14ac:dyDescent="0.2">
      <c r="A18" s="23" t="s">
        <v>154</v>
      </c>
      <c r="B18" s="22" t="s">
        <v>155</v>
      </c>
      <c r="C18" s="22" t="s">
        <v>30</v>
      </c>
      <c r="D18" s="22" t="s">
        <v>135</v>
      </c>
      <c r="E18" s="22" t="s">
        <v>145</v>
      </c>
      <c r="F18" s="22" t="s">
        <v>235</v>
      </c>
    </row>
    <row r="19" spans="1:6" x14ac:dyDescent="0.2">
      <c r="A19" s="23" t="s">
        <v>156</v>
      </c>
      <c r="B19" s="22" t="s">
        <v>157</v>
      </c>
      <c r="C19" s="22" t="s">
        <v>30</v>
      </c>
      <c r="D19" s="22" t="s">
        <v>135</v>
      </c>
      <c r="E19" s="22" t="s">
        <v>145</v>
      </c>
      <c r="F19" s="22" t="s">
        <v>236</v>
      </c>
    </row>
    <row r="20" spans="1:6" x14ac:dyDescent="0.2">
      <c r="A20" s="23" t="s">
        <v>158</v>
      </c>
      <c r="B20" s="22" t="s">
        <v>159</v>
      </c>
      <c r="C20" s="22" t="s">
        <v>30</v>
      </c>
      <c r="D20" s="22" t="s">
        <v>135</v>
      </c>
      <c r="E20" s="22" t="s">
        <v>145</v>
      </c>
      <c r="F20" s="22" t="s">
        <v>237</v>
      </c>
    </row>
    <row r="21" spans="1:6" x14ac:dyDescent="0.2">
      <c r="A21" s="23" t="s">
        <v>165</v>
      </c>
      <c r="B21" s="22" t="s">
        <v>166</v>
      </c>
      <c r="C21" s="22" t="s">
        <v>238</v>
      </c>
      <c r="D21" s="22" t="s">
        <v>135</v>
      </c>
      <c r="E21" s="22" t="s">
        <v>145</v>
      </c>
      <c r="F21" s="22" t="s">
        <v>239</v>
      </c>
    </row>
    <row r="22" spans="1:6" x14ac:dyDescent="0.2">
      <c r="A22" s="23" t="s">
        <v>240</v>
      </c>
      <c r="B22" s="22" t="s">
        <v>241</v>
      </c>
      <c r="C22" s="22" t="s">
        <v>35</v>
      </c>
      <c r="D22" s="22" t="s">
        <v>136</v>
      </c>
      <c r="E22" s="22" t="s">
        <v>148</v>
      </c>
      <c r="F22" s="22" t="s">
        <v>242</v>
      </c>
    </row>
    <row r="23" spans="1:6" x14ac:dyDescent="0.2">
      <c r="A23" s="23" t="s">
        <v>175</v>
      </c>
      <c r="B23" s="22" t="s">
        <v>176</v>
      </c>
      <c r="C23" s="22" t="s">
        <v>42</v>
      </c>
      <c r="D23" s="22" t="s">
        <v>135</v>
      </c>
      <c r="E23" s="22" t="s">
        <v>145</v>
      </c>
      <c r="F23" s="22" t="s">
        <v>236</v>
      </c>
    </row>
    <row r="24" spans="1:6" x14ac:dyDescent="0.2">
      <c r="A24" s="23" t="s">
        <v>177</v>
      </c>
      <c r="B24" s="22" t="s">
        <v>178</v>
      </c>
      <c r="C24" s="22" t="s">
        <v>243</v>
      </c>
      <c r="D24" s="22" t="s">
        <v>136</v>
      </c>
      <c r="E24" s="22" t="s">
        <v>145</v>
      </c>
      <c r="F24" s="22" t="s">
        <v>236</v>
      </c>
    </row>
    <row r="25" spans="1:6" x14ac:dyDescent="0.2">
      <c r="A25" s="23" t="s">
        <v>202</v>
      </c>
      <c r="B25" s="22" t="s">
        <v>173</v>
      </c>
      <c r="C25" s="22" t="s">
        <v>160</v>
      </c>
      <c r="D25" s="22" t="s">
        <v>135</v>
      </c>
      <c r="E25" s="22" t="s">
        <v>145</v>
      </c>
      <c r="F25" s="24"/>
    </row>
    <row r="26" spans="1:6" x14ac:dyDescent="0.2">
      <c r="A26" s="23" t="s">
        <v>200</v>
      </c>
      <c r="B26" s="22" t="s">
        <v>201</v>
      </c>
      <c r="C26" s="22" t="s">
        <v>160</v>
      </c>
      <c r="D26" s="22" t="s">
        <v>135</v>
      </c>
      <c r="E26" s="22" t="s">
        <v>145</v>
      </c>
      <c r="F26" s="24"/>
    </row>
    <row r="27" spans="1:6" x14ac:dyDescent="0.2">
      <c r="A27" s="23" t="s">
        <v>244</v>
      </c>
      <c r="B27" s="22" t="s">
        <v>245</v>
      </c>
      <c r="C27" s="22" t="s">
        <v>160</v>
      </c>
      <c r="D27" s="22" t="s">
        <v>135</v>
      </c>
      <c r="E27" s="22" t="s">
        <v>145</v>
      </c>
      <c r="F27" s="24"/>
    </row>
    <row r="28" spans="1:6" x14ac:dyDescent="0.2">
      <c r="A28" s="23" t="s">
        <v>246</v>
      </c>
      <c r="B28" s="22" t="s">
        <v>247</v>
      </c>
      <c r="C28" s="22" t="s">
        <v>38</v>
      </c>
      <c r="D28" s="22" t="s">
        <v>135</v>
      </c>
      <c r="E28" s="22" t="s">
        <v>145</v>
      </c>
      <c r="F28" s="24"/>
    </row>
    <row r="29" spans="1:6" x14ac:dyDescent="0.2">
      <c r="A29" s="23" t="s">
        <v>248</v>
      </c>
      <c r="B29" s="22" t="s">
        <v>249</v>
      </c>
      <c r="C29" s="22" t="s">
        <v>38</v>
      </c>
      <c r="D29" s="22" t="s">
        <v>136</v>
      </c>
      <c r="E29" s="22" t="s">
        <v>145</v>
      </c>
      <c r="F29" s="24"/>
    </row>
    <row r="30" spans="1:6" x14ac:dyDescent="0.2">
      <c r="A30" s="23" t="s">
        <v>250</v>
      </c>
      <c r="B30" s="22" t="s">
        <v>251</v>
      </c>
      <c r="C30" s="22" t="s">
        <v>252</v>
      </c>
      <c r="D30" s="22" t="s">
        <v>136</v>
      </c>
      <c r="E30" s="22" t="s">
        <v>145</v>
      </c>
      <c r="F30" s="22" t="s">
        <v>99</v>
      </c>
    </row>
    <row r="31" spans="1:6" x14ac:dyDescent="0.2">
      <c r="A31" s="23" t="s">
        <v>196</v>
      </c>
      <c r="B31" s="22" t="s">
        <v>197</v>
      </c>
      <c r="C31" s="22" t="s">
        <v>30</v>
      </c>
      <c r="D31" s="22" t="s">
        <v>135</v>
      </c>
      <c r="E31" s="22" t="s">
        <v>145</v>
      </c>
      <c r="F31" s="22" t="s">
        <v>253</v>
      </c>
    </row>
    <row r="32" spans="1:6" x14ac:dyDescent="0.2">
      <c r="A32" s="23" t="s">
        <v>254</v>
      </c>
      <c r="B32" s="22" t="s">
        <v>255</v>
      </c>
      <c r="C32" s="22" t="s">
        <v>160</v>
      </c>
      <c r="D32" s="22" t="s">
        <v>135</v>
      </c>
      <c r="E32" s="22" t="s">
        <v>145</v>
      </c>
      <c r="F32" s="22" t="s">
        <v>256</v>
      </c>
    </row>
    <row r="33" spans="1:6" x14ac:dyDescent="0.2">
      <c r="A33" s="23" t="s">
        <v>150</v>
      </c>
      <c r="B33" s="22" t="s">
        <v>151</v>
      </c>
      <c r="C33" s="22" t="s">
        <v>79</v>
      </c>
      <c r="D33" s="22" t="s">
        <v>135</v>
      </c>
      <c r="E33" s="22" t="s">
        <v>145</v>
      </c>
      <c r="F33" s="22" t="s">
        <v>209</v>
      </c>
    </row>
    <row r="34" spans="1:6" x14ac:dyDescent="0.2">
      <c r="A34" s="23" t="s">
        <v>145</v>
      </c>
      <c r="B34" s="22" t="s">
        <v>146</v>
      </c>
      <c r="C34" s="22" t="s">
        <v>147</v>
      </c>
      <c r="D34" s="22" t="s">
        <v>135</v>
      </c>
      <c r="E34" s="22" t="s">
        <v>145</v>
      </c>
      <c r="F34" s="22" t="s">
        <v>209</v>
      </c>
    </row>
    <row r="35" spans="1:6" x14ac:dyDescent="0.2">
      <c r="A35" s="23" t="s">
        <v>257</v>
      </c>
      <c r="B35" s="22" t="s">
        <v>258</v>
      </c>
      <c r="C35" s="22" t="s">
        <v>252</v>
      </c>
      <c r="D35" s="22" t="s">
        <v>135</v>
      </c>
      <c r="E35" s="22" t="s">
        <v>257</v>
      </c>
      <c r="F35" s="22" t="s">
        <v>209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23"/>
  <sheetViews>
    <sheetView workbookViewId="0"/>
  </sheetViews>
  <sheetFormatPr baseColWidth="10" defaultColWidth="14.5" defaultRowHeight="15.75" customHeight="1" x14ac:dyDescent="0.15"/>
  <sheetData>
    <row r="1" spans="1:5" ht="15.75" customHeight="1" x14ac:dyDescent="0.15">
      <c r="A1" t="str">
        <f ca="1">IFERROR(__xludf.DUMMYFUNCTION("IMPORTRANGE(""1rHOxlX1wgW2sDK4iJC5-5xZeFZvA-_2hl6nkVtEOvvU"", ""A1:E23"")"),"Timestamp")</f>
        <v>Timestamp</v>
      </c>
      <c r="B1" t="str">
        <f ca="1">IFERROR(__xludf.DUMMYFUNCTION("""COMPUTED_VALUE"""),"First Name")</f>
        <v>First Name</v>
      </c>
      <c r="C1" t="str">
        <f ca="1">IFERROR(__xludf.DUMMYFUNCTION("""COMPUTED_VALUE"""),"Last Name")</f>
        <v>Last Name</v>
      </c>
      <c r="D1" t="str">
        <f ca="1">IFERROR(__xludf.DUMMYFUNCTION("""COMPUTED_VALUE"""),"4-Digit Suite Number")</f>
        <v>4-Digit Suite Number</v>
      </c>
      <c r="E1" t="str">
        <f ca="1">IFERROR(__xludf.DUMMYFUNCTION("""COMPUTED_VALUE"""),"Who is the newest member of the La Loma Hall Association? ")</f>
        <v xml:space="preserve">Who is the newest member of the La Loma Hall Association? </v>
      </c>
    </row>
    <row r="2" spans="1:5" ht="15.75" customHeight="1" x14ac:dyDescent="0.15">
      <c r="A2" s="25" t="str">
        <f ca="1">IFERROR(__xludf.DUMMYFUNCTION("""COMPUTED_VALUE"""),"4/11/2017 18:00:55")</f>
        <v>4/11/2017 18:00:55</v>
      </c>
      <c r="B2" t="str">
        <f ca="1">IFERROR(__xludf.DUMMYFUNCTION("""COMPUTED_VALUE"""),"Conrad")</f>
        <v>Conrad</v>
      </c>
      <c r="C2" t="str">
        <f ca="1">IFERROR(__xludf.DUMMYFUNCTION("""COMPUTED_VALUE"""),"Brenneman")</f>
        <v>Brenneman</v>
      </c>
      <c r="D2" t="str">
        <f ca="1">IFERROR(__xludf.DUMMYFUNCTION("""COMPUTED_VALUE"""),"2A40")</f>
        <v>2A40</v>
      </c>
      <c r="E2" t="str">
        <f ca="1">IFERROR(__xludf.DUMMYFUNCTION("""COMPUTED_VALUE"""),"Bhavish")</f>
        <v>Bhavish</v>
      </c>
    </row>
    <row r="3" spans="1:5" ht="15.75" customHeight="1" x14ac:dyDescent="0.15">
      <c r="A3" s="25" t="str">
        <f ca="1">IFERROR(__xludf.DUMMYFUNCTION("""COMPUTED_VALUE"""),"4/11/2017 21:52:57")</f>
        <v>4/11/2017 21:52:57</v>
      </c>
      <c r="B3" t="str">
        <f ca="1">IFERROR(__xludf.DUMMYFUNCTION("""COMPUTED_VALUE"""),"Elias ")</f>
        <v xml:space="preserve">Elias </v>
      </c>
      <c r="C3" t="str">
        <f ca="1">IFERROR(__xludf.DUMMYFUNCTION("""COMPUTED_VALUE"""),"Nepa")</f>
        <v>Nepa</v>
      </c>
      <c r="D3" t="str">
        <f ca="1">IFERROR(__xludf.DUMMYFUNCTION("""COMPUTED_VALUE"""),"1C49")</f>
        <v>1C49</v>
      </c>
      <c r="E3" t="str">
        <f ca="1">IFERROR(__xludf.DUMMYFUNCTION("""COMPUTED_VALUE"""),"Bhavish")</f>
        <v>Bhavish</v>
      </c>
    </row>
    <row r="4" spans="1:5" ht="15.75" customHeight="1" x14ac:dyDescent="0.15">
      <c r="A4" s="25" t="str">
        <f ca="1">IFERROR(__xludf.DUMMYFUNCTION("""COMPUTED_VALUE"""),"4/11/2017 21:53:23")</f>
        <v>4/11/2017 21:53:23</v>
      </c>
      <c r="B4" t="str">
        <f ca="1">IFERROR(__xludf.DUMMYFUNCTION("""COMPUTED_VALUE"""),"Bhavish")</f>
        <v>Bhavish</v>
      </c>
      <c r="C4" t="str">
        <f ca="1">IFERROR(__xludf.DUMMYFUNCTION("""COMPUTED_VALUE"""),"Dinakar")</f>
        <v>Dinakar</v>
      </c>
      <c r="D4" t="str">
        <f ca="1">IFERROR(__xludf.DUMMYFUNCTION("""COMPUTED_VALUE"""),"2A30A")</f>
        <v>2A30A</v>
      </c>
      <c r="E4" t="str">
        <f ca="1">IFERROR(__xludf.DUMMYFUNCTION("""COMPUTED_VALUE"""),"Bhavish")</f>
        <v>Bhavish</v>
      </c>
    </row>
    <row r="5" spans="1:5" ht="15.75" customHeight="1" x14ac:dyDescent="0.15">
      <c r="A5" s="25" t="str">
        <f ca="1">IFERROR(__xludf.DUMMYFUNCTION("""COMPUTED_VALUE"""),"4/11/2017 21:56:56")</f>
        <v>4/11/2017 21:56:56</v>
      </c>
      <c r="B5" t="str">
        <f ca="1">IFERROR(__xludf.DUMMYFUNCTION("""COMPUTED_VALUE"""),"Gaurav")</f>
        <v>Gaurav</v>
      </c>
      <c r="C5" t="str">
        <f ca="1">IFERROR(__xludf.DUMMYFUNCTION("""COMPUTED_VALUE"""),"Kamat")</f>
        <v>Kamat</v>
      </c>
      <c r="D5" t="str">
        <f ca="1">IFERROR(__xludf.DUMMYFUNCTION("""COMPUTED_VALUE"""),"2B61")</f>
        <v>2B61</v>
      </c>
      <c r="E5" t="str">
        <f ca="1">IFERROR(__xludf.DUMMYFUNCTION("""COMPUTED_VALUE"""),"Bhavish")</f>
        <v>Bhavish</v>
      </c>
    </row>
    <row r="6" spans="1:5" ht="15.75" customHeight="1" x14ac:dyDescent="0.15">
      <c r="A6" s="25" t="str">
        <f ca="1">IFERROR(__xludf.DUMMYFUNCTION("""COMPUTED_VALUE"""),"4/11/2017 21:58:46")</f>
        <v>4/11/2017 21:58:46</v>
      </c>
      <c r="B6" t="str">
        <f ca="1">IFERROR(__xludf.DUMMYFUNCTION("""COMPUTED_VALUE"""),"Billy")</f>
        <v>Billy</v>
      </c>
      <c r="C6" t="str">
        <f ca="1">IFERROR(__xludf.DUMMYFUNCTION("""COMPUTED_VALUE"""),"Allocca")</f>
        <v>Allocca</v>
      </c>
      <c r="D6" t="str">
        <f ca="1">IFERROR(__xludf.DUMMYFUNCTION("""COMPUTED_VALUE"""),"1C49E")</f>
        <v>1C49E</v>
      </c>
      <c r="E6" t="str">
        <f ca="1">IFERROR(__xludf.DUMMYFUNCTION("""COMPUTED_VALUE"""),"Bhavish")</f>
        <v>Bhavish</v>
      </c>
    </row>
    <row r="7" spans="1:5" ht="15.75" customHeight="1" x14ac:dyDescent="0.15">
      <c r="A7" s="25" t="str">
        <f ca="1">IFERROR(__xludf.DUMMYFUNCTION("""COMPUTED_VALUE"""),"4/11/2017 22:00:23")</f>
        <v>4/11/2017 22:00:23</v>
      </c>
      <c r="B7" t="str">
        <f ca="1">IFERROR(__xludf.DUMMYFUNCTION("""COMPUTED_VALUE"""),"Anthony")</f>
        <v>Anthony</v>
      </c>
      <c r="C7" t="str">
        <f ca="1">IFERROR(__xludf.DUMMYFUNCTION("""COMPUTED_VALUE"""),"Ling")</f>
        <v>Ling</v>
      </c>
      <c r="D7" t="str">
        <f ca="1">IFERROR(__xludf.DUMMYFUNCTION("""COMPUTED_VALUE"""),"2A40")</f>
        <v>2A40</v>
      </c>
      <c r="E7" t="str">
        <f ca="1">IFERROR(__xludf.DUMMYFUNCTION("""COMPUTED_VALUE"""),"Bhavish")</f>
        <v>Bhavish</v>
      </c>
    </row>
    <row r="8" spans="1:5" ht="15.75" customHeight="1" x14ac:dyDescent="0.15">
      <c r="A8" s="25" t="str">
        <f ca="1">IFERROR(__xludf.DUMMYFUNCTION("""COMPUTED_VALUE"""),"4/11/2017 22:02:19")</f>
        <v>4/11/2017 22:02:19</v>
      </c>
      <c r="B8" t="str">
        <f ca="1">IFERROR(__xludf.DUMMYFUNCTION("""COMPUTED_VALUE"""),"Danny")</f>
        <v>Danny</v>
      </c>
      <c r="C8" t="str">
        <f ca="1">IFERROR(__xludf.DUMMYFUNCTION("""COMPUTED_VALUE"""),"Ramirez")</f>
        <v>Ramirez</v>
      </c>
      <c r="D8" t="str">
        <f ca="1">IFERROR(__xludf.DUMMYFUNCTION("""COMPUTED_VALUE"""),"1c29")</f>
        <v>1c29</v>
      </c>
      <c r="E8" t="str">
        <f ca="1">IFERROR(__xludf.DUMMYFUNCTION("""COMPUTED_VALUE"""),"Anthony")</f>
        <v>Anthony</v>
      </c>
    </row>
    <row r="9" spans="1:5" ht="15.75" customHeight="1" x14ac:dyDescent="0.15">
      <c r="A9" s="25" t="str">
        <f ca="1">IFERROR(__xludf.DUMMYFUNCTION("""COMPUTED_VALUE"""),"4/11/2017 22:02:55")</f>
        <v>4/11/2017 22:02:55</v>
      </c>
      <c r="B9" t="str">
        <f ca="1">IFERROR(__xludf.DUMMYFUNCTION("""COMPUTED_VALUE"""),"Zachary")</f>
        <v>Zachary</v>
      </c>
      <c r="C9" t="str">
        <f ca="1">IFERROR(__xludf.DUMMYFUNCTION("""COMPUTED_VALUE"""),"Stillman")</f>
        <v>Stillman</v>
      </c>
      <c r="D9" t="str">
        <f ca="1">IFERROR(__xludf.DUMMYFUNCTION("""COMPUTED_VALUE"""),"2B41")</f>
        <v>2B41</v>
      </c>
      <c r="E9" t="str">
        <f ca="1">IFERROR(__xludf.DUMMYFUNCTION("""COMPUTED_VALUE"""),"Anthony")</f>
        <v>Anthony</v>
      </c>
    </row>
    <row r="10" spans="1:5" ht="15.75" customHeight="1" x14ac:dyDescent="0.15">
      <c r="A10" s="25" t="str">
        <f ca="1">IFERROR(__xludf.DUMMYFUNCTION("""COMPUTED_VALUE"""),"4/11/2017 22:04:30")</f>
        <v>4/11/2017 22:04:30</v>
      </c>
      <c r="B10" t="str">
        <f ca="1">IFERROR(__xludf.DUMMYFUNCTION("""COMPUTED_VALUE"""),"Shirley")</f>
        <v>Shirley</v>
      </c>
      <c r="C10" t="str">
        <f ca="1">IFERROR(__xludf.DUMMYFUNCTION("""COMPUTED_VALUE"""),"Jiang")</f>
        <v>Jiang</v>
      </c>
      <c r="D10" t="str">
        <f ca="1">IFERROR(__xludf.DUMMYFUNCTION("""COMPUTED_VALUE"""),"3A20")</f>
        <v>3A20</v>
      </c>
      <c r="E10" t="str">
        <f ca="1">IFERROR(__xludf.DUMMYFUNCTION("""COMPUTED_VALUE"""),"Elias")</f>
        <v>Elias</v>
      </c>
    </row>
    <row r="11" spans="1:5" ht="15.75" customHeight="1" x14ac:dyDescent="0.15">
      <c r="A11" s="25" t="str">
        <f ca="1">IFERROR(__xludf.DUMMYFUNCTION("""COMPUTED_VALUE"""),"4/11/2017 22:04:50")</f>
        <v>4/11/2017 22:04:50</v>
      </c>
      <c r="B11" t="str">
        <f ca="1">IFERROR(__xludf.DUMMYFUNCTION("""COMPUTED_VALUE"""),"Jenna ")</f>
        <v xml:space="preserve">Jenna </v>
      </c>
      <c r="C11" t="str">
        <f ca="1">IFERROR(__xludf.DUMMYFUNCTION("""COMPUTED_VALUE"""),"Wen")</f>
        <v>Wen</v>
      </c>
      <c r="D11" t="str">
        <f ca="1">IFERROR(__xludf.DUMMYFUNCTION("""COMPUTED_VALUE"""),"3A20")</f>
        <v>3A20</v>
      </c>
      <c r="E11" t="str">
        <f ca="1">IFERROR(__xludf.DUMMYFUNCTION("""COMPUTED_VALUE"""),"Elias")</f>
        <v>Elias</v>
      </c>
    </row>
    <row r="12" spans="1:5" ht="15.75" customHeight="1" x14ac:dyDescent="0.15">
      <c r="A12" s="25" t="str">
        <f ca="1">IFERROR(__xludf.DUMMYFUNCTION("""COMPUTED_VALUE"""),"4/11/2017 22:05:08")</f>
        <v>4/11/2017 22:05:08</v>
      </c>
      <c r="B12" t="str">
        <f ca="1">IFERROR(__xludf.DUMMYFUNCTION("""COMPUTED_VALUE"""),"Emily")</f>
        <v>Emily</v>
      </c>
      <c r="C12" t="str">
        <f ca="1">IFERROR(__xludf.DUMMYFUNCTION("""COMPUTED_VALUE"""),"Hua")</f>
        <v>Hua</v>
      </c>
      <c r="D12" t="str">
        <f ca="1">IFERROR(__xludf.DUMMYFUNCTION("""COMPUTED_VALUE"""),"3A20")</f>
        <v>3A20</v>
      </c>
      <c r="E12" t="str">
        <f ca="1">IFERROR(__xludf.DUMMYFUNCTION("""COMPUTED_VALUE"""),"Elias")</f>
        <v>Elias</v>
      </c>
    </row>
    <row r="13" spans="1:5" ht="15.75" customHeight="1" x14ac:dyDescent="0.15">
      <c r="A13" s="25" t="str">
        <f ca="1">IFERROR(__xludf.DUMMYFUNCTION("""COMPUTED_VALUE"""),"4/11/2017 22:05:30")</f>
        <v>4/11/2017 22:05:30</v>
      </c>
      <c r="B13" t="str">
        <f ca="1">IFERROR(__xludf.DUMMYFUNCTION("""COMPUTED_VALUE"""),"Louis")</f>
        <v>Louis</v>
      </c>
      <c r="C13" t="str">
        <f ca="1">IFERROR(__xludf.DUMMYFUNCTION("""COMPUTED_VALUE"""),"Walker")</f>
        <v>Walker</v>
      </c>
      <c r="D13" t="str">
        <f ca="1">IFERROR(__xludf.DUMMYFUNCTION("""COMPUTED_VALUE"""),"2A30")</f>
        <v>2A30</v>
      </c>
      <c r="E13" t="str">
        <f ca="1">IFERROR(__xludf.DUMMYFUNCTION("""COMPUTED_VALUE"""),"Gaurav")</f>
        <v>Gaurav</v>
      </c>
    </row>
    <row r="14" spans="1:5" ht="15.75" customHeight="1" x14ac:dyDescent="0.15">
      <c r="A14" s="25" t="str">
        <f ca="1">IFERROR(__xludf.DUMMYFUNCTION("""COMPUTED_VALUE"""),"4/11/2017 22:06:28")</f>
        <v>4/11/2017 22:06:28</v>
      </c>
      <c r="B14" t="str">
        <f ca="1">IFERROR(__xludf.DUMMYFUNCTION("""COMPUTED_VALUE"""),"Skyler")</f>
        <v>Skyler</v>
      </c>
      <c r="C14" t="str">
        <f ca="1">IFERROR(__xludf.DUMMYFUNCTION("""COMPUTED_VALUE"""),"Ruesga")</f>
        <v>Ruesga</v>
      </c>
      <c r="D14" t="str">
        <f ca="1">IFERROR(__xludf.DUMMYFUNCTION("""COMPUTED_VALUE"""),"1A40")</f>
        <v>1A40</v>
      </c>
      <c r="E14" t="str">
        <f ca="1">IFERROR(__xludf.DUMMYFUNCTION("""COMPUTED_VALUE"""),"Katrina")</f>
        <v>Katrina</v>
      </c>
    </row>
    <row r="15" spans="1:5" ht="15.75" customHeight="1" x14ac:dyDescent="0.15">
      <c r="A15" s="25" t="str">
        <f ca="1">IFERROR(__xludf.DUMMYFUNCTION("""COMPUTED_VALUE"""),"4/11/2017 22:06:42")</f>
        <v>4/11/2017 22:06:42</v>
      </c>
      <c r="B15" t="str">
        <f ca="1">IFERROR(__xludf.DUMMYFUNCTION("""COMPUTED_VALUE"""),"Alexander")</f>
        <v>Alexander</v>
      </c>
      <c r="C15" t="str">
        <f ca="1">IFERROR(__xludf.DUMMYFUNCTION("""COMPUTED_VALUE"""),"Liu")</f>
        <v>Liu</v>
      </c>
      <c r="D15" t="str">
        <f ca="1">IFERROR(__xludf.DUMMYFUNCTION("""COMPUTED_VALUE"""),"1A40")</f>
        <v>1A40</v>
      </c>
      <c r="E15" t="str">
        <f ca="1">IFERROR(__xludf.DUMMYFUNCTION("""COMPUTED_VALUE"""),"Anthony")</f>
        <v>Anthony</v>
      </c>
    </row>
    <row r="16" spans="1:5" ht="15.75" customHeight="1" x14ac:dyDescent="0.15">
      <c r="A16" s="25" t="str">
        <f ca="1">IFERROR(__xludf.DUMMYFUNCTION("""COMPUTED_VALUE"""),"4/11/2017 22:07:07")</f>
        <v>4/11/2017 22:07:07</v>
      </c>
      <c r="B16" t="str">
        <f ca="1">IFERROR(__xludf.DUMMYFUNCTION("""COMPUTED_VALUE"""),"Sohan")</f>
        <v>Sohan</v>
      </c>
      <c r="C16" t="str">
        <f ca="1">IFERROR(__xludf.DUMMYFUNCTION("""COMPUTED_VALUE"""),"SUbhash")</f>
        <v>SUbhash</v>
      </c>
      <c r="D16" t="str">
        <f ca="1">IFERROR(__xludf.DUMMYFUNCTION("""COMPUTED_VALUE"""),"1A40A")</f>
        <v>1A40A</v>
      </c>
      <c r="E16" t="str">
        <f ca="1">IFERROR(__xludf.DUMMYFUNCTION("""COMPUTED_VALUE"""),"Gaurav")</f>
        <v>Gaurav</v>
      </c>
    </row>
    <row r="17" spans="1:5" ht="15.75" customHeight="1" x14ac:dyDescent="0.15">
      <c r="A17" s="25" t="str">
        <f ca="1">IFERROR(__xludf.DUMMYFUNCTION("""COMPUTED_VALUE"""),"4/11/2017 22:07:47")</f>
        <v>4/11/2017 22:07:47</v>
      </c>
      <c r="B17" t="str">
        <f ca="1">IFERROR(__xludf.DUMMYFUNCTION("""COMPUTED_VALUE"""),"Mong")</f>
        <v>Mong</v>
      </c>
      <c r="C17" t="str">
        <f ca="1">IFERROR(__xludf.DUMMYFUNCTION("""COMPUTED_VALUE"""),"Ng")</f>
        <v>Ng</v>
      </c>
      <c r="D17" t="str">
        <f ca="1">IFERROR(__xludf.DUMMYFUNCTION("""COMPUTED_VALUE"""),"3A21")</f>
        <v>3A21</v>
      </c>
      <c r="E17" t="str">
        <f ca="1">IFERROR(__xludf.DUMMYFUNCTION("""COMPUTED_VALUE"""),"Bhavish")</f>
        <v>Bhavish</v>
      </c>
    </row>
    <row r="18" spans="1:5" ht="15.75" customHeight="1" x14ac:dyDescent="0.15">
      <c r="A18" s="25" t="str">
        <f ca="1">IFERROR(__xludf.DUMMYFUNCTION("""COMPUTED_VALUE"""),"4/11/2017 22:08:17")</f>
        <v>4/11/2017 22:08:17</v>
      </c>
      <c r="B18" t="str">
        <f ca="1">IFERROR(__xludf.DUMMYFUNCTION("""COMPUTED_VALUE"""),"Thanatcha")</f>
        <v>Thanatcha</v>
      </c>
      <c r="C18" t="str">
        <f ca="1">IFERROR(__xludf.DUMMYFUNCTION("""COMPUTED_VALUE"""),"Panpairoj")</f>
        <v>Panpairoj</v>
      </c>
      <c r="D18" t="str">
        <f ca="1">IFERROR(__xludf.DUMMYFUNCTION("""COMPUTED_VALUE"""),"3a21a")</f>
        <v>3a21a</v>
      </c>
      <c r="E18" t="str">
        <f ca="1">IFERROR(__xludf.DUMMYFUNCTION("""COMPUTED_VALUE"""),"Bhavish")</f>
        <v>Bhavish</v>
      </c>
    </row>
    <row r="19" spans="1:5" ht="15.75" customHeight="1" x14ac:dyDescent="0.15">
      <c r="A19" s="25" t="str">
        <f ca="1">IFERROR(__xludf.DUMMYFUNCTION("""COMPUTED_VALUE"""),"4/11/2017 22:09:06")</f>
        <v>4/11/2017 22:09:06</v>
      </c>
      <c r="B19" t="str">
        <f ca="1">IFERROR(__xludf.DUMMYFUNCTION("""COMPUTED_VALUE"""),"Raul")</f>
        <v>Raul</v>
      </c>
      <c r="C19" t="str">
        <f ca="1">IFERROR(__xludf.DUMMYFUNCTION("""COMPUTED_VALUE"""),"Alvarez")</f>
        <v>Alvarez</v>
      </c>
      <c r="D19" t="str">
        <f ca="1">IFERROR(__xludf.DUMMYFUNCTION("""COMPUTED_VALUE"""),"3B33B")</f>
        <v>3B33B</v>
      </c>
      <c r="E19" t="str">
        <f ca="1">IFERROR(__xludf.DUMMYFUNCTION("""COMPUTED_VALUE"""),"Katrina")</f>
        <v>Katrina</v>
      </c>
    </row>
    <row r="20" spans="1:5" ht="15.75" customHeight="1" x14ac:dyDescent="0.15">
      <c r="A20" s="25" t="str">
        <f ca="1">IFERROR(__xludf.DUMMYFUNCTION("""COMPUTED_VALUE"""),"4/11/2017 22:10:01")</f>
        <v>4/11/2017 22:10:01</v>
      </c>
      <c r="B20" t="str">
        <f ca="1">IFERROR(__xludf.DUMMYFUNCTION("""COMPUTED_VALUE"""),"basil")</f>
        <v>basil</v>
      </c>
      <c r="C20" t="str">
        <f ca="1">IFERROR(__xludf.DUMMYFUNCTION("""COMPUTED_VALUE"""),"trenham")</f>
        <v>trenham</v>
      </c>
      <c r="D20" t="str">
        <f ca="1">IFERROR(__xludf.DUMMYFUNCTION("""COMPUTED_VALUE"""),"1a40")</f>
        <v>1a40</v>
      </c>
      <c r="E20" t="str">
        <f ca="1">IFERROR(__xludf.DUMMYFUNCTION("""COMPUTED_VALUE"""),"Conrad")</f>
        <v>Conrad</v>
      </c>
    </row>
    <row r="21" spans="1:5" ht="15.75" customHeight="1" x14ac:dyDescent="0.15">
      <c r="A21" s="25" t="str">
        <f ca="1">IFERROR(__xludf.DUMMYFUNCTION("""COMPUTED_VALUE"""),"4/11/2017 22:10:42")</f>
        <v>4/11/2017 22:10:42</v>
      </c>
      <c r="B21" t="str">
        <f ca="1">IFERROR(__xludf.DUMMYFUNCTION("""COMPUTED_VALUE"""),"Vivian")</f>
        <v>Vivian</v>
      </c>
      <c r="C21" t="str">
        <f ca="1">IFERROR(__xludf.DUMMYFUNCTION("""COMPUTED_VALUE"""),"Jiang")</f>
        <v>Jiang</v>
      </c>
      <c r="D21" t="str">
        <f ca="1">IFERROR(__xludf.DUMMYFUNCTION("""COMPUTED_VALUE"""),"1c49")</f>
        <v>1c49</v>
      </c>
      <c r="E21" t="str">
        <f ca="1">IFERROR(__xludf.DUMMYFUNCTION("""COMPUTED_VALUE"""),"Bhavish")</f>
        <v>Bhavish</v>
      </c>
    </row>
    <row r="22" spans="1:5" ht="15.75" customHeight="1" x14ac:dyDescent="0.15">
      <c r="A22" s="25" t="str">
        <f ca="1">IFERROR(__xludf.DUMMYFUNCTION("""COMPUTED_VALUE"""),"4/11/2017 22:11:42")</f>
        <v>4/11/2017 22:11:42</v>
      </c>
      <c r="B22" t="str">
        <f ca="1">IFERROR(__xludf.DUMMYFUNCTION("""COMPUTED_VALUE"""),"Dennis ")</f>
        <v xml:space="preserve">Dennis </v>
      </c>
      <c r="C22" t="str">
        <f ca="1">IFERROR(__xludf.DUMMYFUNCTION("""COMPUTED_VALUE"""),"Chiu")</f>
        <v>Chiu</v>
      </c>
      <c r="D22" t="str">
        <f ca="1">IFERROR(__xludf.DUMMYFUNCTION("""COMPUTED_VALUE"""),"3A31")</f>
        <v>3A31</v>
      </c>
      <c r="E22" t="str">
        <f ca="1">IFERROR(__xludf.DUMMYFUNCTION("""COMPUTED_VALUE"""),"Billy")</f>
        <v>Billy</v>
      </c>
    </row>
    <row r="23" spans="1:5" ht="15.75" customHeight="1" x14ac:dyDescent="0.15">
      <c r="A23" s="25" t="str">
        <f ca="1">IFERROR(__xludf.DUMMYFUNCTION("""COMPUTED_VALUE"""),"4/11/2017 22:12:24")</f>
        <v>4/11/2017 22:12:24</v>
      </c>
      <c r="B23" t="str">
        <f ca="1">IFERROR(__xludf.DUMMYFUNCTION("""COMPUTED_VALUE"""),"Bobo the Clown")</f>
        <v>Bobo the Clown</v>
      </c>
      <c r="C23" t="str">
        <f ca="1">IFERROR(__xludf.DUMMYFUNCTION("""COMPUTED_VALUE"""),"Lol")</f>
        <v>Lol</v>
      </c>
      <c r="D23" t="str">
        <f ca="1">IFERROR(__xludf.DUMMYFUNCTION("""COMPUTED_VALUE"""),"jojo")</f>
        <v>jojo</v>
      </c>
      <c r="E23" t="str">
        <f ca="1">IFERROR(__xludf.DUMMYFUNCTION("""COMPUTED_VALUE"""),"Bhavish")</f>
        <v>Bhavish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120"/>
  <sheetViews>
    <sheetView workbookViewId="0"/>
  </sheetViews>
  <sheetFormatPr baseColWidth="10" defaultColWidth="14.5" defaultRowHeight="15.75" customHeight="1" x14ac:dyDescent="0.15"/>
  <cols>
    <col min="1" max="1" width="18.83203125" customWidth="1"/>
    <col min="2" max="2" width="22.1640625" customWidth="1"/>
  </cols>
  <sheetData>
    <row r="1" spans="1:2" ht="15.75" customHeight="1" x14ac:dyDescent="0.15">
      <c r="A1" t="str">
        <f ca="1">IFERROR(__xludf.DUMMYFUNCTION("importrange(""1zFDfcyXMXqr53uQZuKqxlsU46S8gFD9LSIdGX0gez8g"", ""La Loma!A:B"")"),"Name")</f>
        <v>Name</v>
      </c>
      <c r="B1" t="str">
        <f ca="1">IFERROR(__xludf.DUMMYFUNCTION("""COMPUTED_VALUE"""),"Residency")</f>
        <v>Residency</v>
      </c>
    </row>
    <row r="2" spans="1:2" ht="15.75" customHeight="1" x14ac:dyDescent="0.15">
      <c r="A2" t="str">
        <f ca="1">IFERROR(__xludf.DUMMYFUNCTION("""COMPUTED_VALUE"""),"Isaac Witte")</f>
        <v>Isaac Witte</v>
      </c>
      <c r="B2" t="str">
        <f ca="1">IFERROR(__xludf.DUMMYFUNCTION("""COMPUTED_VALUE"""),"La Loma")</f>
        <v>La Loma</v>
      </c>
    </row>
    <row r="3" spans="1:2" ht="15.75" customHeight="1" x14ac:dyDescent="0.15">
      <c r="A3" t="str">
        <f ca="1">IFERROR(__xludf.DUMMYFUNCTION("""COMPUTED_VALUE"""),"Liyuan Guo")</f>
        <v>Liyuan Guo</v>
      </c>
      <c r="B3" t="str">
        <f ca="1">IFERROR(__xludf.DUMMYFUNCTION("""COMPUTED_VALUE"""),"La Loma")</f>
        <v>La Loma</v>
      </c>
    </row>
    <row r="4" spans="1:2" ht="15.75" customHeight="1" x14ac:dyDescent="0.15">
      <c r="A4" t="str">
        <f ca="1">IFERROR(__xludf.DUMMYFUNCTION("""COMPUTED_VALUE"""),"Kevin Gao")</f>
        <v>Kevin Gao</v>
      </c>
      <c r="B4" t="str">
        <f ca="1">IFERROR(__xludf.DUMMYFUNCTION("""COMPUTED_VALUE"""),"La Loma")</f>
        <v>La Loma</v>
      </c>
    </row>
    <row r="5" spans="1:2" ht="15.75" customHeight="1" x14ac:dyDescent="0.15">
      <c r="A5" t="str">
        <f ca="1">IFERROR(__xludf.DUMMYFUNCTION("""COMPUTED_VALUE"""),"Robert Chen")</f>
        <v>Robert Chen</v>
      </c>
      <c r="B5" t="str">
        <f ca="1">IFERROR(__xludf.DUMMYFUNCTION("""COMPUTED_VALUE"""),"La Loma")</f>
        <v>La Loma</v>
      </c>
    </row>
    <row r="6" spans="1:2" ht="15.75" customHeight="1" x14ac:dyDescent="0.15">
      <c r="A6" t="str">
        <f ca="1">IFERROR(__xludf.DUMMYFUNCTION("""COMPUTED_VALUE"""),"Rohan Srivastava")</f>
        <v>Rohan Srivastava</v>
      </c>
      <c r="B6" t="str">
        <f ca="1">IFERROR(__xludf.DUMMYFUNCTION("""COMPUTED_VALUE"""),"La Loma")</f>
        <v>La Loma</v>
      </c>
    </row>
    <row r="7" spans="1:2" ht="15.75" customHeight="1" x14ac:dyDescent="0.15">
      <c r="A7" t="str">
        <f ca="1">IFERROR(__xludf.DUMMYFUNCTION("""COMPUTED_VALUE"""),"Bhavish Dinakar")</f>
        <v>Bhavish Dinakar</v>
      </c>
      <c r="B7" t="str">
        <f ca="1">IFERROR(__xludf.DUMMYFUNCTION("""COMPUTED_VALUE"""),"La Loma")</f>
        <v>La Loma</v>
      </c>
    </row>
    <row r="8" spans="1:2" ht="15.75" customHeight="1" x14ac:dyDescent="0.15">
      <c r="A8" t="str">
        <f ca="1">IFERROR(__xludf.DUMMYFUNCTION("""COMPUTED_VALUE"""),"Anthony Ling")</f>
        <v>Anthony Ling</v>
      </c>
      <c r="B8" t="str">
        <f ca="1">IFERROR(__xludf.DUMMYFUNCTION("""COMPUTED_VALUE"""),"La Loma")</f>
        <v>La Loma</v>
      </c>
    </row>
    <row r="9" spans="1:2" ht="15.75" customHeight="1" x14ac:dyDescent="0.15">
      <c r="A9" t="str">
        <f ca="1">IFERROR(__xludf.DUMMYFUNCTION("""COMPUTED_VALUE"""),"Katrina Hall")</f>
        <v>Katrina Hall</v>
      </c>
      <c r="B9" t="str">
        <f ca="1">IFERROR(__xludf.DUMMYFUNCTION("""COMPUTED_VALUE"""),"La Loma")</f>
        <v>La Loma</v>
      </c>
    </row>
    <row r="10" spans="1:2" ht="15.75" customHeight="1" x14ac:dyDescent="0.15">
      <c r="A10" t="str">
        <f ca="1">IFERROR(__xludf.DUMMYFUNCTION("""COMPUTED_VALUE"""),"Aks Nemana")</f>
        <v>Aks Nemana</v>
      </c>
      <c r="B10" t="str">
        <f ca="1">IFERROR(__xludf.DUMMYFUNCTION("""COMPUTED_VALUE"""),"La Loma")</f>
        <v>La Loma</v>
      </c>
    </row>
    <row r="11" spans="1:2" ht="15.75" customHeight="1" x14ac:dyDescent="0.15">
      <c r="A11" t="str">
        <f ca="1">IFERROR(__xludf.DUMMYFUNCTION("""COMPUTED_VALUE"""),"Billy Allocca")</f>
        <v>Billy Allocca</v>
      </c>
      <c r="B11" t="str">
        <f ca="1">IFERROR(__xludf.DUMMYFUNCTION("""COMPUTED_VALUE"""),"La Loma")</f>
        <v>La Loma</v>
      </c>
    </row>
    <row r="12" spans="1:2" ht="15.75" customHeight="1" x14ac:dyDescent="0.15">
      <c r="A12" t="str">
        <f ca="1">IFERROR(__xludf.DUMMYFUNCTION("""COMPUTED_VALUE"""),"Emma Glover")</f>
        <v>Emma Glover</v>
      </c>
      <c r="B12" t="str">
        <f ca="1">IFERROR(__xludf.DUMMYFUNCTION("""COMPUTED_VALUE"""),"La Loma")</f>
        <v>La Loma</v>
      </c>
    </row>
    <row r="13" spans="1:2" ht="15.75" customHeight="1" x14ac:dyDescent="0.15">
      <c r="A13" t="str">
        <f ca="1">IFERROR(__xludf.DUMMYFUNCTION("""COMPUTED_VALUE"""),"Jonah Phipps")</f>
        <v>Jonah Phipps</v>
      </c>
      <c r="B13" t="str">
        <f ca="1">IFERROR(__xludf.DUMMYFUNCTION("""COMPUTED_VALUE"""),"La Loma")</f>
        <v>La Loma</v>
      </c>
    </row>
    <row r="14" spans="1:2" ht="15.75" customHeight="1" x14ac:dyDescent="0.15">
      <c r="A14" t="str">
        <f ca="1">IFERROR(__xludf.DUMMYFUNCTION("""COMPUTED_VALUE"""),"Rebecca Martin")</f>
        <v>Rebecca Martin</v>
      </c>
      <c r="B14" t="str">
        <f ca="1">IFERROR(__xludf.DUMMYFUNCTION("""COMPUTED_VALUE"""),"La Loma")</f>
        <v>La Loma</v>
      </c>
    </row>
    <row r="15" spans="1:2" ht="15.75" customHeight="1" x14ac:dyDescent="0.15">
      <c r="A15" t="str">
        <f ca="1">IFERROR(__xludf.DUMMYFUNCTION("""COMPUTED_VALUE"""),"Thomas Lloyd")</f>
        <v>Thomas Lloyd</v>
      </c>
      <c r="B15" t="str">
        <f ca="1">IFERROR(__xludf.DUMMYFUNCTION("""COMPUTED_VALUE"""),"La Loma")</f>
        <v>La Loma</v>
      </c>
    </row>
    <row r="16" spans="1:2" ht="15.75" customHeight="1" x14ac:dyDescent="0.15">
      <c r="A16" t="str">
        <f ca="1">IFERROR(__xludf.DUMMYFUNCTION("""COMPUTED_VALUE"""),"Yajushi Mattegunta")</f>
        <v>Yajushi Mattegunta</v>
      </c>
      <c r="B16" t="str">
        <f ca="1">IFERROR(__xludf.DUMMYFUNCTION("""COMPUTED_VALUE"""),"La Loma")</f>
        <v>La Loma</v>
      </c>
    </row>
    <row r="17" spans="1:2" ht="15.75" customHeight="1" x14ac:dyDescent="0.15">
      <c r="A17" t="str">
        <f ca="1">IFERROR(__xludf.DUMMYFUNCTION("""COMPUTED_VALUE"""),"Zachary Stillman")</f>
        <v>Zachary Stillman</v>
      </c>
      <c r="B17" t="str">
        <f ca="1">IFERROR(__xludf.DUMMYFUNCTION("""COMPUTED_VALUE"""),"La Loma")</f>
        <v>La Loma</v>
      </c>
    </row>
    <row r="18" spans="1:2" ht="15.75" customHeight="1" x14ac:dyDescent="0.15">
      <c r="A18" t="str">
        <f ca="1">IFERROR(__xludf.DUMMYFUNCTION("""COMPUTED_VALUE"""),"Rajeswari Kalidhindi")</f>
        <v>Rajeswari Kalidhindi</v>
      </c>
      <c r="B18" t="str">
        <f ca="1">IFERROR(__xludf.DUMMYFUNCTION("""COMPUTED_VALUE"""),"La Loma")</f>
        <v>La Loma</v>
      </c>
    </row>
    <row r="19" spans="1:2" ht="15.75" customHeight="1" x14ac:dyDescent="0.15">
      <c r="A19" t="str">
        <f ca="1">IFERROR(__xludf.DUMMYFUNCTION("""COMPUTED_VALUE"""),"Sean Pak")</f>
        <v>Sean Pak</v>
      </c>
      <c r="B19" t="str">
        <f ca="1">IFERROR(__xludf.DUMMYFUNCTION("""COMPUTED_VALUE"""),"La Loma")</f>
        <v>La Loma</v>
      </c>
    </row>
    <row r="20" spans="1:2" ht="15.75" customHeight="1" x14ac:dyDescent="0.15">
      <c r="A20" t="str">
        <f ca="1">IFERROR(__xludf.DUMMYFUNCTION("""COMPUTED_VALUE"""),"Peter Ren")</f>
        <v>Peter Ren</v>
      </c>
      <c r="B20" t="str">
        <f ca="1">IFERROR(__xludf.DUMMYFUNCTION("""COMPUTED_VALUE"""),"La Loma")</f>
        <v>La Loma</v>
      </c>
    </row>
    <row r="21" spans="1:2" ht="15.75" customHeight="1" x14ac:dyDescent="0.15">
      <c r="A21" t="str">
        <f ca="1">IFERROR(__xludf.DUMMYFUNCTION("""COMPUTED_VALUE"""),"Adrian Meneses")</f>
        <v>Adrian Meneses</v>
      </c>
      <c r="B21" t="str">
        <f ca="1">IFERROR(__xludf.DUMMYFUNCTION("""COMPUTED_VALUE"""),"La Loma")</f>
        <v>La Loma</v>
      </c>
    </row>
    <row r="22" spans="1:2" ht="15.75" customHeight="1" x14ac:dyDescent="0.15">
      <c r="A22" t="str">
        <f ca="1">IFERROR(__xludf.DUMMYFUNCTION("""COMPUTED_VALUE"""),"Matthew Worden")</f>
        <v>Matthew Worden</v>
      </c>
      <c r="B22" t="str">
        <f ca="1">IFERROR(__xludf.DUMMYFUNCTION("""COMPUTED_VALUE"""),"La Loma")</f>
        <v>La Loma</v>
      </c>
    </row>
    <row r="23" spans="1:2" ht="15.75" customHeight="1" x14ac:dyDescent="0.15">
      <c r="A23" t="str">
        <f ca="1">IFERROR(__xludf.DUMMYFUNCTION("""COMPUTED_VALUE"""),"Radhika Mardikar")</f>
        <v>Radhika Mardikar</v>
      </c>
      <c r="B23" t="str">
        <f ca="1">IFERROR(__xludf.DUMMYFUNCTION("""COMPUTED_VALUE"""),"La Loma")</f>
        <v>La Loma</v>
      </c>
    </row>
    <row r="24" spans="1:2" ht="15.75" customHeight="1" x14ac:dyDescent="0.15">
      <c r="A24" t="str">
        <f ca="1">IFERROR(__xludf.DUMMYFUNCTION("""COMPUTED_VALUE"""),"Emma Tracy")</f>
        <v>Emma Tracy</v>
      </c>
      <c r="B24" t="str">
        <f ca="1">IFERROR(__xludf.DUMMYFUNCTION("""COMPUTED_VALUE"""),"La Loma")</f>
        <v>La Loma</v>
      </c>
    </row>
    <row r="25" spans="1:2" ht="15.75" customHeight="1" x14ac:dyDescent="0.15">
      <c r="A25" t="str">
        <f ca="1">IFERROR(__xludf.DUMMYFUNCTION("""COMPUTED_VALUE"""),"")</f>
        <v/>
      </c>
      <c r="B25" t="str">
        <f ca="1">IFERROR(__xludf.DUMMYFUNCTION("""COMPUTED_VALUE"""),"")</f>
        <v/>
      </c>
    </row>
    <row r="26" spans="1:2" ht="15.75" customHeight="1" x14ac:dyDescent="0.15">
      <c r="A26" t="str">
        <f ca="1">IFERROR(__xludf.DUMMYFUNCTION("""COMPUTED_VALUE"""),"")</f>
        <v/>
      </c>
      <c r="B26" t="str">
        <f ca="1">IFERROR(__xludf.DUMMYFUNCTION("""COMPUTED_VALUE"""),"")</f>
        <v/>
      </c>
    </row>
    <row r="27" spans="1:2" ht="15.75" customHeight="1" x14ac:dyDescent="0.15">
      <c r="A27" t="str">
        <f ca="1">IFERROR(__xludf.DUMMYFUNCTION("""COMPUTED_VALUE"""),"")</f>
        <v/>
      </c>
      <c r="B27" t="str">
        <f ca="1">IFERROR(__xludf.DUMMYFUNCTION("""COMPUTED_VALUE"""),"")</f>
        <v/>
      </c>
    </row>
    <row r="28" spans="1:2" ht="15.75" customHeight="1" x14ac:dyDescent="0.15">
      <c r="A28" t="str">
        <f ca="1">IFERROR(__xludf.DUMMYFUNCTION("""COMPUTED_VALUE"""),"")</f>
        <v/>
      </c>
      <c r="B28" t="str">
        <f ca="1">IFERROR(__xludf.DUMMYFUNCTION("""COMPUTED_VALUE"""),"")</f>
        <v/>
      </c>
    </row>
    <row r="29" spans="1:2" ht="15.75" customHeight="1" x14ac:dyDescent="0.15">
      <c r="A29" t="str">
        <f ca="1">IFERROR(__xludf.DUMMYFUNCTION("""COMPUTED_VALUE"""),"")</f>
        <v/>
      </c>
      <c r="B29" t="str">
        <f ca="1">IFERROR(__xludf.DUMMYFUNCTION("""COMPUTED_VALUE"""),"")</f>
        <v/>
      </c>
    </row>
    <row r="30" spans="1:2" ht="15.75" customHeight="1" x14ac:dyDescent="0.15">
      <c r="A30" t="str">
        <f ca="1">IFERROR(__xludf.DUMMYFUNCTION("""COMPUTED_VALUE"""),"")</f>
        <v/>
      </c>
      <c r="B30" t="str">
        <f ca="1">IFERROR(__xludf.DUMMYFUNCTION("""COMPUTED_VALUE"""),"")</f>
        <v/>
      </c>
    </row>
    <row r="31" spans="1:2" ht="15.75" customHeight="1" x14ac:dyDescent="0.15">
      <c r="A31" t="str">
        <f ca="1">IFERROR(__xludf.DUMMYFUNCTION("""COMPUTED_VALUE"""),"")</f>
        <v/>
      </c>
      <c r="B31" t="str">
        <f ca="1">IFERROR(__xludf.DUMMYFUNCTION("""COMPUTED_VALUE"""),"")</f>
        <v/>
      </c>
    </row>
    <row r="32" spans="1:2" ht="15.75" customHeight="1" x14ac:dyDescent="0.15">
      <c r="A32" t="str">
        <f ca="1">IFERROR(__xludf.DUMMYFUNCTION("""COMPUTED_VALUE"""),"")</f>
        <v/>
      </c>
      <c r="B32" t="str">
        <f ca="1">IFERROR(__xludf.DUMMYFUNCTION("""COMPUTED_VALUE"""),"")</f>
        <v/>
      </c>
    </row>
    <row r="33" spans="1:2" ht="15.75" customHeight="1" x14ac:dyDescent="0.15">
      <c r="A33" t="str">
        <f ca="1">IFERROR(__xludf.DUMMYFUNCTION("""COMPUTED_VALUE"""),"")</f>
        <v/>
      </c>
      <c r="B33" t="str">
        <f ca="1">IFERROR(__xludf.DUMMYFUNCTION("""COMPUTED_VALUE"""),"")</f>
        <v/>
      </c>
    </row>
    <row r="34" spans="1:2" ht="15.75" customHeight="1" x14ac:dyDescent="0.15">
      <c r="A34" t="str">
        <f ca="1">IFERROR(__xludf.DUMMYFUNCTION("""COMPUTED_VALUE"""),"")</f>
        <v/>
      </c>
      <c r="B34" t="str">
        <f ca="1">IFERROR(__xludf.DUMMYFUNCTION("""COMPUTED_VALUE"""),"")</f>
        <v/>
      </c>
    </row>
    <row r="35" spans="1:2" ht="15.75" customHeight="1" x14ac:dyDescent="0.15">
      <c r="A35" t="str">
        <f ca="1">IFERROR(__xludf.DUMMYFUNCTION("""COMPUTED_VALUE"""),"")</f>
        <v/>
      </c>
      <c r="B35" t="str">
        <f ca="1">IFERROR(__xludf.DUMMYFUNCTION("""COMPUTED_VALUE"""),"")</f>
        <v/>
      </c>
    </row>
    <row r="36" spans="1:2" ht="15.75" customHeight="1" x14ac:dyDescent="0.15">
      <c r="A36" t="str">
        <f ca="1">IFERROR(__xludf.DUMMYFUNCTION("""COMPUTED_VALUE"""),"")</f>
        <v/>
      </c>
      <c r="B36" t="str">
        <f ca="1">IFERROR(__xludf.DUMMYFUNCTION("""COMPUTED_VALUE"""),"")</f>
        <v/>
      </c>
    </row>
    <row r="37" spans="1:2" ht="15.75" customHeight="1" x14ac:dyDescent="0.15">
      <c r="A37" t="str">
        <f ca="1">IFERROR(__xludf.DUMMYFUNCTION("""COMPUTED_VALUE"""),"")</f>
        <v/>
      </c>
      <c r="B37" t="str">
        <f ca="1">IFERROR(__xludf.DUMMYFUNCTION("""COMPUTED_VALUE"""),"")</f>
        <v/>
      </c>
    </row>
    <row r="38" spans="1:2" ht="15.75" customHeight="1" x14ac:dyDescent="0.15">
      <c r="A38" t="str">
        <f ca="1">IFERROR(__xludf.DUMMYFUNCTION("""COMPUTED_VALUE"""),"")</f>
        <v/>
      </c>
      <c r="B38" t="str">
        <f ca="1">IFERROR(__xludf.DUMMYFUNCTION("""COMPUTED_VALUE"""),"")</f>
        <v/>
      </c>
    </row>
    <row r="39" spans="1:2" ht="15.75" customHeight="1" x14ac:dyDescent="0.15">
      <c r="A39" t="str">
        <f ca="1">IFERROR(__xludf.DUMMYFUNCTION("""COMPUTED_VALUE"""),"")</f>
        <v/>
      </c>
      <c r="B39" t="str">
        <f ca="1">IFERROR(__xludf.DUMMYFUNCTION("""COMPUTED_VALUE"""),"")</f>
        <v/>
      </c>
    </row>
    <row r="40" spans="1:2" ht="15.75" customHeight="1" x14ac:dyDescent="0.15">
      <c r="A40" t="str">
        <f ca="1">IFERROR(__xludf.DUMMYFUNCTION("""COMPUTED_VALUE"""),"")</f>
        <v/>
      </c>
      <c r="B40" t="str">
        <f ca="1">IFERROR(__xludf.DUMMYFUNCTION("""COMPUTED_VALUE"""),"")</f>
        <v/>
      </c>
    </row>
    <row r="41" spans="1:2" ht="15.75" customHeight="1" x14ac:dyDescent="0.15">
      <c r="A41" t="str">
        <f ca="1">IFERROR(__xludf.DUMMYFUNCTION("""COMPUTED_VALUE"""),"")</f>
        <v/>
      </c>
      <c r="B41" t="str">
        <f ca="1">IFERROR(__xludf.DUMMYFUNCTION("""COMPUTED_VALUE"""),"")</f>
        <v/>
      </c>
    </row>
    <row r="42" spans="1:2" ht="15.75" customHeight="1" x14ac:dyDescent="0.15">
      <c r="A42" t="str">
        <f ca="1">IFERROR(__xludf.DUMMYFUNCTION("""COMPUTED_VALUE"""),"")</f>
        <v/>
      </c>
      <c r="B42" t="str">
        <f ca="1">IFERROR(__xludf.DUMMYFUNCTION("""COMPUTED_VALUE"""),"")</f>
        <v/>
      </c>
    </row>
    <row r="43" spans="1:2" ht="15.75" customHeight="1" x14ac:dyDescent="0.15">
      <c r="A43" t="str">
        <f ca="1">IFERROR(__xludf.DUMMYFUNCTION("""COMPUTED_VALUE"""),"")</f>
        <v/>
      </c>
      <c r="B43" t="str">
        <f ca="1">IFERROR(__xludf.DUMMYFUNCTION("""COMPUTED_VALUE"""),"")</f>
        <v/>
      </c>
    </row>
    <row r="44" spans="1:2" ht="15.75" customHeight="1" x14ac:dyDescent="0.15">
      <c r="A44" t="str">
        <f ca="1">IFERROR(__xludf.DUMMYFUNCTION("""COMPUTED_VALUE"""),"")</f>
        <v/>
      </c>
      <c r="B44" t="str">
        <f ca="1">IFERROR(__xludf.DUMMYFUNCTION("""COMPUTED_VALUE"""),"")</f>
        <v/>
      </c>
    </row>
    <row r="45" spans="1:2" ht="15.75" customHeight="1" x14ac:dyDescent="0.15">
      <c r="A45" t="str">
        <f ca="1">IFERROR(__xludf.DUMMYFUNCTION("""COMPUTED_VALUE"""),"")</f>
        <v/>
      </c>
      <c r="B45" t="str">
        <f ca="1">IFERROR(__xludf.DUMMYFUNCTION("""COMPUTED_VALUE"""),"")</f>
        <v/>
      </c>
    </row>
    <row r="46" spans="1:2" ht="15.75" customHeight="1" x14ac:dyDescent="0.15">
      <c r="A46" t="str">
        <f ca="1">IFERROR(__xludf.DUMMYFUNCTION("""COMPUTED_VALUE"""),"")</f>
        <v/>
      </c>
      <c r="B46" t="str">
        <f ca="1">IFERROR(__xludf.DUMMYFUNCTION("""COMPUTED_VALUE"""),"")</f>
        <v/>
      </c>
    </row>
    <row r="47" spans="1:2" ht="15.75" customHeight="1" x14ac:dyDescent="0.15">
      <c r="A47" t="str">
        <f ca="1">IFERROR(__xludf.DUMMYFUNCTION("""COMPUTED_VALUE"""),"")</f>
        <v/>
      </c>
      <c r="B47" t="str">
        <f ca="1">IFERROR(__xludf.DUMMYFUNCTION("""COMPUTED_VALUE"""),"")</f>
        <v/>
      </c>
    </row>
    <row r="48" spans="1:2" ht="13" x14ac:dyDescent="0.15">
      <c r="A48" t="str">
        <f ca="1">IFERROR(__xludf.DUMMYFUNCTION("""COMPUTED_VALUE"""),"")</f>
        <v/>
      </c>
      <c r="B48" t="str">
        <f ca="1">IFERROR(__xludf.DUMMYFUNCTION("""COMPUTED_VALUE"""),"")</f>
        <v/>
      </c>
    </row>
    <row r="49" spans="1:2" ht="13" x14ac:dyDescent="0.15">
      <c r="A49" t="str">
        <f ca="1">IFERROR(__xludf.DUMMYFUNCTION("""COMPUTED_VALUE"""),"")</f>
        <v/>
      </c>
      <c r="B49" t="str">
        <f ca="1">IFERROR(__xludf.DUMMYFUNCTION("""COMPUTED_VALUE"""),"")</f>
        <v/>
      </c>
    </row>
    <row r="50" spans="1:2" ht="13" x14ac:dyDescent="0.15">
      <c r="A50" t="str">
        <f ca="1">IFERROR(__xludf.DUMMYFUNCTION("""COMPUTED_VALUE"""),"")</f>
        <v/>
      </c>
      <c r="B50" t="str">
        <f ca="1">IFERROR(__xludf.DUMMYFUNCTION("""COMPUTED_VALUE"""),"")</f>
        <v/>
      </c>
    </row>
    <row r="51" spans="1:2" ht="13" x14ac:dyDescent="0.15">
      <c r="A51" t="str">
        <f ca="1">IFERROR(__xludf.DUMMYFUNCTION("""COMPUTED_VALUE"""),"")</f>
        <v/>
      </c>
      <c r="B51" t="str">
        <f ca="1">IFERROR(__xludf.DUMMYFUNCTION("""COMPUTED_VALUE"""),"")</f>
        <v/>
      </c>
    </row>
    <row r="52" spans="1:2" ht="13" x14ac:dyDescent="0.15">
      <c r="A52" t="str">
        <f ca="1">IFERROR(__xludf.DUMMYFUNCTION("""COMPUTED_VALUE"""),"")</f>
        <v/>
      </c>
      <c r="B52" t="str">
        <f ca="1">IFERROR(__xludf.DUMMYFUNCTION("""COMPUTED_VALUE"""),"")</f>
        <v/>
      </c>
    </row>
    <row r="53" spans="1:2" ht="13" x14ac:dyDescent="0.15">
      <c r="A53" t="str">
        <f ca="1">IFERROR(__xludf.DUMMYFUNCTION("""COMPUTED_VALUE"""),"")</f>
        <v/>
      </c>
      <c r="B53" t="str">
        <f ca="1">IFERROR(__xludf.DUMMYFUNCTION("""COMPUTED_VALUE"""),"")</f>
        <v/>
      </c>
    </row>
    <row r="54" spans="1:2" ht="13" x14ac:dyDescent="0.15">
      <c r="A54" t="str">
        <f ca="1">IFERROR(__xludf.DUMMYFUNCTION("""COMPUTED_VALUE"""),"")</f>
        <v/>
      </c>
      <c r="B54" t="str">
        <f ca="1">IFERROR(__xludf.DUMMYFUNCTION("""COMPUTED_VALUE"""),"")</f>
        <v/>
      </c>
    </row>
    <row r="55" spans="1:2" ht="13" x14ac:dyDescent="0.15">
      <c r="A55" t="str">
        <f ca="1">IFERROR(__xludf.DUMMYFUNCTION("""COMPUTED_VALUE"""),"")</f>
        <v/>
      </c>
      <c r="B55" t="str">
        <f ca="1">IFERROR(__xludf.DUMMYFUNCTION("""COMPUTED_VALUE"""),"")</f>
        <v/>
      </c>
    </row>
    <row r="56" spans="1:2" ht="13" x14ac:dyDescent="0.15">
      <c r="A56" t="str">
        <f ca="1">IFERROR(__xludf.DUMMYFUNCTION("""COMPUTED_VALUE"""),"")</f>
        <v/>
      </c>
      <c r="B56" t="str">
        <f ca="1">IFERROR(__xludf.DUMMYFUNCTION("""COMPUTED_VALUE"""),"")</f>
        <v/>
      </c>
    </row>
    <row r="57" spans="1:2" ht="13" x14ac:dyDescent="0.15">
      <c r="A57" t="str">
        <f ca="1">IFERROR(__xludf.DUMMYFUNCTION("""COMPUTED_VALUE"""),"")</f>
        <v/>
      </c>
      <c r="B57" t="str">
        <f ca="1">IFERROR(__xludf.DUMMYFUNCTION("""COMPUTED_VALUE"""),"")</f>
        <v/>
      </c>
    </row>
    <row r="58" spans="1:2" ht="13" x14ac:dyDescent="0.15">
      <c r="A58" t="str">
        <f ca="1">IFERROR(__xludf.DUMMYFUNCTION("""COMPUTED_VALUE"""),"")</f>
        <v/>
      </c>
      <c r="B58" t="str">
        <f ca="1">IFERROR(__xludf.DUMMYFUNCTION("""COMPUTED_VALUE"""),"")</f>
        <v/>
      </c>
    </row>
    <row r="59" spans="1:2" ht="13" x14ac:dyDescent="0.15">
      <c r="A59" t="str">
        <f ca="1">IFERROR(__xludf.DUMMYFUNCTION("""COMPUTED_VALUE"""),"")</f>
        <v/>
      </c>
      <c r="B59" t="str">
        <f ca="1">IFERROR(__xludf.DUMMYFUNCTION("""COMPUTED_VALUE"""),"")</f>
        <v/>
      </c>
    </row>
    <row r="60" spans="1:2" ht="13" x14ac:dyDescent="0.15">
      <c r="A60" t="str">
        <f ca="1">IFERROR(__xludf.DUMMYFUNCTION("""COMPUTED_VALUE"""),"")</f>
        <v/>
      </c>
      <c r="B60" t="str">
        <f ca="1">IFERROR(__xludf.DUMMYFUNCTION("""COMPUTED_VALUE"""),"")</f>
        <v/>
      </c>
    </row>
    <row r="61" spans="1:2" ht="13" x14ac:dyDescent="0.15">
      <c r="A61" t="str">
        <f ca="1">IFERROR(__xludf.DUMMYFUNCTION("""COMPUTED_VALUE"""),"")</f>
        <v/>
      </c>
      <c r="B61" t="str">
        <f ca="1">IFERROR(__xludf.DUMMYFUNCTION("""COMPUTED_VALUE"""),"")</f>
        <v/>
      </c>
    </row>
    <row r="62" spans="1:2" ht="13" x14ac:dyDescent="0.15">
      <c r="A62" t="str">
        <f ca="1">IFERROR(__xludf.DUMMYFUNCTION("""COMPUTED_VALUE"""),"")</f>
        <v/>
      </c>
      <c r="B62" t="str">
        <f ca="1">IFERROR(__xludf.DUMMYFUNCTION("""COMPUTED_VALUE"""),"")</f>
        <v/>
      </c>
    </row>
    <row r="63" spans="1:2" ht="13" x14ac:dyDescent="0.15">
      <c r="A63" t="str">
        <f ca="1">IFERROR(__xludf.DUMMYFUNCTION("""COMPUTED_VALUE"""),"")</f>
        <v/>
      </c>
      <c r="B63" t="str">
        <f ca="1">IFERROR(__xludf.DUMMYFUNCTION("""COMPUTED_VALUE"""),"")</f>
        <v/>
      </c>
    </row>
    <row r="64" spans="1:2" ht="13" x14ac:dyDescent="0.15">
      <c r="A64" t="str">
        <f ca="1">IFERROR(__xludf.DUMMYFUNCTION("""COMPUTED_VALUE"""),"")</f>
        <v/>
      </c>
      <c r="B64" t="str">
        <f ca="1">IFERROR(__xludf.DUMMYFUNCTION("""COMPUTED_VALUE"""),"")</f>
        <v/>
      </c>
    </row>
    <row r="65" spans="1:2" ht="13" x14ac:dyDescent="0.15">
      <c r="A65" t="str">
        <f ca="1">IFERROR(__xludf.DUMMYFUNCTION("""COMPUTED_VALUE"""),"")</f>
        <v/>
      </c>
      <c r="B65" t="str">
        <f ca="1">IFERROR(__xludf.DUMMYFUNCTION("""COMPUTED_VALUE"""),"")</f>
        <v/>
      </c>
    </row>
    <row r="66" spans="1:2" ht="13" x14ac:dyDescent="0.15">
      <c r="A66" t="str">
        <f ca="1">IFERROR(__xludf.DUMMYFUNCTION("""COMPUTED_VALUE"""),"")</f>
        <v/>
      </c>
      <c r="B66" t="str">
        <f ca="1">IFERROR(__xludf.DUMMYFUNCTION("""COMPUTED_VALUE"""),"")</f>
        <v/>
      </c>
    </row>
    <row r="67" spans="1:2" ht="13" x14ac:dyDescent="0.15">
      <c r="A67" t="str">
        <f ca="1">IFERROR(__xludf.DUMMYFUNCTION("""COMPUTED_VALUE"""),"")</f>
        <v/>
      </c>
      <c r="B67" t="str">
        <f ca="1">IFERROR(__xludf.DUMMYFUNCTION("""COMPUTED_VALUE"""),"")</f>
        <v/>
      </c>
    </row>
    <row r="68" spans="1:2" ht="13" x14ac:dyDescent="0.15">
      <c r="A68" t="str">
        <f ca="1">IFERROR(__xludf.DUMMYFUNCTION("""COMPUTED_VALUE"""),"")</f>
        <v/>
      </c>
      <c r="B68" t="str">
        <f ca="1">IFERROR(__xludf.DUMMYFUNCTION("""COMPUTED_VALUE"""),"")</f>
        <v/>
      </c>
    </row>
    <row r="69" spans="1:2" ht="13" x14ac:dyDescent="0.15">
      <c r="A69" t="str">
        <f ca="1">IFERROR(__xludf.DUMMYFUNCTION("""COMPUTED_VALUE"""),"")</f>
        <v/>
      </c>
      <c r="B69" t="str">
        <f ca="1">IFERROR(__xludf.DUMMYFUNCTION("""COMPUTED_VALUE"""),"")</f>
        <v/>
      </c>
    </row>
    <row r="70" spans="1:2" ht="13" x14ac:dyDescent="0.15">
      <c r="A70" t="str">
        <f ca="1">IFERROR(__xludf.DUMMYFUNCTION("""COMPUTED_VALUE"""),"")</f>
        <v/>
      </c>
      <c r="B70" t="str">
        <f ca="1">IFERROR(__xludf.DUMMYFUNCTION("""COMPUTED_VALUE"""),"")</f>
        <v/>
      </c>
    </row>
    <row r="71" spans="1:2" ht="13" x14ac:dyDescent="0.15">
      <c r="A71" t="str">
        <f ca="1">IFERROR(__xludf.DUMMYFUNCTION("""COMPUTED_VALUE"""),"")</f>
        <v/>
      </c>
      <c r="B71" t="str">
        <f ca="1">IFERROR(__xludf.DUMMYFUNCTION("""COMPUTED_VALUE"""),"")</f>
        <v/>
      </c>
    </row>
    <row r="72" spans="1:2" ht="13" x14ac:dyDescent="0.15">
      <c r="A72" t="str">
        <f ca="1">IFERROR(__xludf.DUMMYFUNCTION("""COMPUTED_VALUE"""),"")</f>
        <v/>
      </c>
      <c r="B72" t="str">
        <f ca="1">IFERROR(__xludf.DUMMYFUNCTION("""COMPUTED_VALUE"""),"")</f>
        <v/>
      </c>
    </row>
    <row r="73" spans="1:2" ht="13" x14ac:dyDescent="0.15">
      <c r="A73" t="str">
        <f ca="1">IFERROR(__xludf.DUMMYFUNCTION("""COMPUTED_VALUE"""),"")</f>
        <v/>
      </c>
      <c r="B73" t="str">
        <f ca="1">IFERROR(__xludf.DUMMYFUNCTION("""COMPUTED_VALUE"""),"")</f>
        <v/>
      </c>
    </row>
    <row r="74" spans="1:2" ht="13" x14ac:dyDescent="0.15">
      <c r="A74" t="str">
        <f ca="1">IFERROR(__xludf.DUMMYFUNCTION("""COMPUTED_VALUE"""),"")</f>
        <v/>
      </c>
      <c r="B74" t="str">
        <f ca="1">IFERROR(__xludf.DUMMYFUNCTION("""COMPUTED_VALUE"""),"")</f>
        <v/>
      </c>
    </row>
    <row r="75" spans="1:2" ht="13" x14ac:dyDescent="0.15">
      <c r="A75" t="str">
        <f ca="1">IFERROR(__xludf.DUMMYFUNCTION("""COMPUTED_VALUE"""),"")</f>
        <v/>
      </c>
      <c r="B75" t="str">
        <f ca="1">IFERROR(__xludf.DUMMYFUNCTION("""COMPUTED_VALUE"""),"")</f>
        <v/>
      </c>
    </row>
    <row r="76" spans="1:2" ht="13" x14ac:dyDescent="0.15">
      <c r="A76" t="str">
        <f ca="1">IFERROR(__xludf.DUMMYFUNCTION("""COMPUTED_VALUE"""),"")</f>
        <v/>
      </c>
      <c r="B76" t="str">
        <f ca="1">IFERROR(__xludf.DUMMYFUNCTION("""COMPUTED_VALUE"""),"")</f>
        <v/>
      </c>
    </row>
    <row r="77" spans="1:2" ht="13" x14ac:dyDescent="0.15">
      <c r="A77" t="str">
        <f ca="1">IFERROR(__xludf.DUMMYFUNCTION("""COMPUTED_VALUE"""),"")</f>
        <v/>
      </c>
      <c r="B77" t="str">
        <f ca="1">IFERROR(__xludf.DUMMYFUNCTION("""COMPUTED_VALUE"""),"")</f>
        <v/>
      </c>
    </row>
    <row r="78" spans="1:2" ht="13" x14ac:dyDescent="0.15">
      <c r="A78" t="str">
        <f ca="1">IFERROR(__xludf.DUMMYFUNCTION("""COMPUTED_VALUE"""),"")</f>
        <v/>
      </c>
      <c r="B78" t="str">
        <f ca="1">IFERROR(__xludf.DUMMYFUNCTION("""COMPUTED_VALUE"""),"")</f>
        <v/>
      </c>
    </row>
    <row r="79" spans="1:2" ht="13" x14ac:dyDescent="0.15">
      <c r="A79" t="str">
        <f ca="1">IFERROR(__xludf.DUMMYFUNCTION("""COMPUTED_VALUE"""),"")</f>
        <v/>
      </c>
      <c r="B79" t="str">
        <f ca="1">IFERROR(__xludf.DUMMYFUNCTION("""COMPUTED_VALUE"""),"")</f>
        <v/>
      </c>
    </row>
    <row r="80" spans="1:2" ht="13" x14ac:dyDescent="0.15">
      <c r="A80" t="str">
        <f ca="1">IFERROR(__xludf.DUMMYFUNCTION("""COMPUTED_VALUE"""),"")</f>
        <v/>
      </c>
      <c r="B80" t="str">
        <f ca="1">IFERROR(__xludf.DUMMYFUNCTION("""COMPUTED_VALUE"""),"")</f>
        <v/>
      </c>
    </row>
    <row r="81" spans="1:2" ht="13" x14ac:dyDescent="0.15">
      <c r="A81" t="str">
        <f ca="1">IFERROR(__xludf.DUMMYFUNCTION("""COMPUTED_VALUE"""),"")</f>
        <v/>
      </c>
      <c r="B81" t="str">
        <f ca="1">IFERROR(__xludf.DUMMYFUNCTION("""COMPUTED_VALUE"""),"")</f>
        <v/>
      </c>
    </row>
    <row r="82" spans="1:2" ht="13" x14ac:dyDescent="0.15">
      <c r="A82" t="str">
        <f ca="1">IFERROR(__xludf.DUMMYFUNCTION("""COMPUTED_VALUE"""),"")</f>
        <v/>
      </c>
      <c r="B82" t="str">
        <f ca="1">IFERROR(__xludf.DUMMYFUNCTION("""COMPUTED_VALUE"""),"")</f>
        <v/>
      </c>
    </row>
    <row r="83" spans="1:2" ht="13" x14ac:dyDescent="0.15">
      <c r="A83" t="str">
        <f ca="1">IFERROR(__xludf.DUMMYFUNCTION("""COMPUTED_VALUE"""),"")</f>
        <v/>
      </c>
      <c r="B83" t="str">
        <f ca="1">IFERROR(__xludf.DUMMYFUNCTION("""COMPUTED_VALUE"""),"")</f>
        <v/>
      </c>
    </row>
    <row r="84" spans="1:2" ht="13" x14ac:dyDescent="0.15">
      <c r="A84" t="str">
        <f ca="1">IFERROR(__xludf.DUMMYFUNCTION("""COMPUTED_VALUE"""),"")</f>
        <v/>
      </c>
      <c r="B84" t="str">
        <f ca="1">IFERROR(__xludf.DUMMYFUNCTION("""COMPUTED_VALUE"""),"")</f>
        <v/>
      </c>
    </row>
    <row r="85" spans="1:2" ht="13" x14ac:dyDescent="0.15">
      <c r="A85" t="str">
        <f ca="1">IFERROR(__xludf.DUMMYFUNCTION("""COMPUTED_VALUE"""),"")</f>
        <v/>
      </c>
      <c r="B85" t="str">
        <f ca="1">IFERROR(__xludf.DUMMYFUNCTION("""COMPUTED_VALUE"""),"")</f>
        <v/>
      </c>
    </row>
    <row r="86" spans="1:2" ht="13" x14ac:dyDescent="0.15">
      <c r="A86" t="str">
        <f ca="1">IFERROR(__xludf.DUMMYFUNCTION("""COMPUTED_VALUE"""),"")</f>
        <v/>
      </c>
      <c r="B86" t="str">
        <f ca="1">IFERROR(__xludf.DUMMYFUNCTION("""COMPUTED_VALUE"""),"")</f>
        <v/>
      </c>
    </row>
    <row r="87" spans="1:2" ht="13" x14ac:dyDescent="0.15">
      <c r="A87" t="str">
        <f ca="1">IFERROR(__xludf.DUMMYFUNCTION("""COMPUTED_VALUE"""),"")</f>
        <v/>
      </c>
      <c r="B87" t="str">
        <f ca="1">IFERROR(__xludf.DUMMYFUNCTION("""COMPUTED_VALUE"""),"")</f>
        <v/>
      </c>
    </row>
    <row r="88" spans="1:2" ht="13" x14ac:dyDescent="0.15">
      <c r="A88" t="str">
        <f ca="1">IFERROR(__xludf.DUMMYFUNCTION("""COMPUTED_VALUE"""),"")</f>
        <v/>
      </c>
      <c r="B88" t="str">
        <f ca="1">IFERROR(__xludf.DUMMYFUNCTION("""COMPUTED_VALUE"""),"")</f>
        <v/>
      </c>
    </row>
    <row r="89" spans="1:2" ht="13" x14ac:dyDescent="0.15">
      <c r="A89" t="str">
        <f ca="1">IFERROR(__xludf.DUMMYFUNCTION("""COMPUTED_VALUE"""),"")</f>
        <v/>
      </c>
      <c r="B89" t="str">
        <f ca="1">IFERROR(__xludf.DUMMYFUNCTION("""COMPUTED_VALUE"""),"")</f>
        <v/>
      </c>
    </row>
    <row r="90" spans="1:2" ht="13" x14ac:dyDescent="0.15">
      <c r="A90" t="str">
        <f ca="1">IFERROR(__xludf.DUMMYFUNCTION("""COMPUTED_VALUE"""),"")</f>
        <v/>
      </c>
      <c r="B90" t="str">
        <f ca="1">IFERROR(__xludf.DUMMYFUNCTION("""COMPUTED_VALUE"""),"")</f>
        <v/>
      </c>
    </row>
    <row r="91" spans="1:2" ht="13" x14ac:dyDescent="0.15">
      <c r="A91" t="str">
        <f ca="1">IFERROR(__xludf.DUMMYFUNCTION("""COMPUTED_VALUE"""),"")</f>
        <v/>
      </c>
      <c r="B91" t="str">
        <f ca="1">IFERROR(__xludf.DUMMYFUNCTION("""COMPUTED_VALUE"""),"")</f>
        <v/>
      </c>
    </row>
    <row r="92" spans="1:2" ht="13" x14ac:dyDescent="0.15">
      <c r="A92" t="str">
        <f ca="1">IFERROR(__xludf.DUMMYFUNCTION("""COMPUTED_VALUE"""),"")</f>
        <v/>
      </c>
      <c r="B92" t="str">
        <f ca="1">IFERROR(__xludf.DUMMYFUNCTION("""COMPUTED_VALUE"""),"")</f>
        <v/>
      </c>
    </row>
    <row r="93" spans="1:2" ht="13" x14ac:dyDescent="0.15">
      <c r="A93" t="str">
        <f ca="1">IFERROR(__xludf.DUMMYFUNCTION("""COMPUTED_VALUE"""),"")</f>
        <v/>
      </c>
      <c r="B93" t="str">
        <f ca="1">IFERROR(__xludf.DUMMYFUNCTION("""COMPUTED_VALUE"""),"")</f>
        <v/>
      </c>
    </row>
    <row r="94" spans="1:2" ht="13" x14ac:dyDescent="0.15">
      <c r="A94" t="str">
        <f ca="1">IFERROR(__xludf.DUMMYFUNCTION("""COMPUTED_VALUE"""),"")</f>
        <v/>
      </c>
      <c r="B94" t="str">
        <f ca="1">IFERROR(__xludf.DUMMYFUNCTION("""COMPUTED_VALUE"""),"")</f>
        <v/>
      </c>
    </row>
    <row r="95" spans="1:2" ht="13" x14ac:dyDescent="0.15">
      <c r="A95" t="str">
        <f ca="1">IFERROR(__xludf.DUMMYFUNCTION("""COMPUTED_VALUE"""),"")</f>
        <v/>
      </c>
      <c r="B95" t="str">
        <f ca="1">IFERROR(__xludf.DUMMYFUNCTION("""COMPUTED_VALUE"""),"")</f>
        <v/>
      </c>
    </row>
    <row r="96" spans="1:2" ht="13" x14ac:dyDescent="0.15">
      <c r="A96" t="str">
        <f ca="1">IFERROR(__xludf.DUMMYFUNCTION("""COMPUTED_VALUE"""),"")</f>
        <v/>
      </c>
      <c r="B96" t="str">
        <f ca="1">IFERROR(__xludf.DUMMYFUNCTION("""COMPUTED_VALUE"""),"")</f>
        <v/>
      </c>
    </row>
    <row r="97" spans="1:2" ht="13" x14ac:dyDescent="0.15">
      <c r="A97" t="str">
        <f ca="1">IFERROR(__xludf.DUMMYFUNCTION("""COMPUTED_VALUE"""),"")</f>
        <v/>
      </c>
      <c r="B97" t="str">
        <f ca="1">IFERROR(__xludf.DUMMYFUNCTION("""COMPUTED_VALUE"""),"")</f>
        <v/>
      </c>
    </row>
    <row r="98" spans="1:2" ht="13" x14ac:dyDescent="0.15">
      <c r="A98" t="str">
        <f ca="1">IFERROR(__xludf.DUMMYFUNCTION("""COMPUTED_VALUE"""),"")</f>
        <v/>
      </c>
      <c r="B98" t="str">
        <f ca="1">IFERROR(__xludf.DUMMYFUNCTION("""COMPUTED_VALUE"""),"")</f>
        <v/>
      </c>
    </row>
    <row r="99" spans="1:2" ht="13" x14ac:dyDescent="0.15">
      <c r="A99" t="str">
        <f ca="1">IFERROR(__xludf.DUMMYFUNCTION("""COMPUTED_VALUE"""),"")</f>
        <v/>
      </c>
      <c r="B99" t="str">
        <f ca="1">IFERROR(__xludf.DUMMYFUNCTION("""COMPUTED_VALUE"""),"")</f>
        <v/>
      </c>
    </row>
    <row r="100" spans="1:2" ht="13" x14ac:dyDescent="0.15">
      <c r="A100" t="str">
        <f ca="1">IFERROR(__xludf.DUMMYFUNCTION("""COMPUTED_VALUE"""),"")</f>
        <v/>
      </c>
      <c r="B100" t="str">
        <f ca="1">IFERROR(__xludf.DUMMYFUNCTION("""COMPUTED_VALUE"""),"")</f>
        <v/>
      </c>
    </row>
    <row r="101" spans="1:2" ht="13" x14ac:dyDescent="0.15">
      <c r="A101" t="str">
        <f ca="1">IFERROR(__xludf.DUMMYFUNCTION("""COMPUTED_VALUE"""),"")</f>
        <v/>
      </c>
      <c r="B101" t="str">
        <f ca="1">IFERROR(__xludf.DUMMYFUNCTION("""COMPUTED_VALUE"""),"")</f>
        <v/>
      </c>
    </row>
    <row r="102" spans="1:2" ht="13" x14ac:dyDescent="0.15">
      <c r="A102" t="str">
        <f ca="1">IFERROR(__xludf.DUMMYFUNCTION("""COMPUTED_VALUE"""),"")</f>
        <v/>
      </c>
      <c r="B102" t="str">
        <f ca="1">IFERROR(__xludf.DUMMYFUNCTION("""COMPUTED_VALUE"""),"")</f>
        <v/>
      </c>
    </row>
    <row r="103" spans="1:2" ht="13" x14ac:dyDescent="0.15">
      <c r="A103" t="str">
        <f ca="1">IFERROR(__xludf.DUMMYFUNCTION("""COMPUTED_VALUE"""),"")</f>
        <v/>
      </c>
      <c r="B103" t="str">
        <f ca="1">IFERROR(__xludf.DUMMYFUNCTION("""COMPUTED_VALUE"""),"")</f>
        <v/>
      </c>
    </row>
    <row r="104" spans="1:2" ht="13" x14ac:dyDescent="0.15">
      <c r="A104" t="str">
        <f ca="1">IFERROR(__xludf.DUMMYFUNCTION("""COMPUTED_VALUE"""),"")</f>
        <v/>
      </c>
      <c r="B104" t="str">
        <f ca="1">IFERROR(__xludf.DUMMYFUNCTION("""COMPUTED_VALUE"""),"")</f>
        <v/>
      </c>
    </row>
    <row r="105" spans="1:2" ht="13" x14ac:dyDescent="0.15">
      <c r="A105" t="str">
        <f ca="1">IFERROR(__xludf.DUMMYFUNCTION("""COMPUTED_VALUE"""),"")</f>
        <v/>
      </c>
      <c r="B105" t="str">
        <f ca="1">IFERROR(__xludf.DUMMYFUNCTION("""COMPUTED_VALUE"""),"")</f>
        <v/>
      </c>
    </row>
    <row r="106" spans="1:2" ht="13" x14ac:dyDescent="0.15">
      <c r="A106" t="str">
        <f ca="1">IFERROR(__xludf.DUMMYFUNCTION("""COMPUTED_VALUE"""),"")</f>
        <v/>
      </c>
      <c r="B106" t="str">
        <f ca="1">IFERROR(__xludf.DUMMYFUNCTION("""COMPUTED_VALUE"""),"")</f>
        <v/>
      </c>
    </row>
    <row r="107" spans="1:2" ht="13" x14ac:dyDescent="0.15">
      <c r="A107" t="str">
        <f ca="1">IFERROR(__xludf.DUMMYFUNCTION("""COMPUTED_VALUE"""),"")</f>
        <v/>
      </c>
      <c r="B107" t="str">
        <f ca="1">IFERROR(__xludf.DUMMYFUNCTION("""COMPUTED_VALUE"""),"")</f>
        <v/>
      </c>
    </row>
    <row r="108" spans="1:2" ht="13" x14ac:dyDescent="0.15">
      <c r="A108" t="str">
        <f ca="1">IFERROR(__xludf.DUMMYFUNCTION("""COMPUTED_VALUE"""),"")</f>
        <v/>
      </c>
      <c r="B108" t="str">
        <f ca="1">IFERROR(__xludf.DUMMYFUNCTION("""COMPUTED_VALUE"""),"")</f>
        <v/>
      </c>
    </row>
    <row r="109" spans="1:2" ht="13" x14ac:dyDescent="0.15">
      <c r="A109" t="str">
        <f ca="1">IFERROR(__xludf.DUMMYFUNCTION("""COMPUTED_VALUE"""),"")</f>
        <v/>
      </c>
      <c r="B109" t="str">
        <f ca="1">IFERROR(__xludf.DUMMYFUNCTION("""COMPUTED_VALUE"""),"")</f>
        <v/>
      </c>
    </row>
    <row r="110" spans="1:2" ht="13" x14ac:dyDescent="0.15">
      <c r="A110" t="str">
        <f ca="1">IFERROR(__xludf.DUMMYFUNCTION("""COMPUTED_VALUE"""),"")</f>
        <v/>
      </c>
      <c r="B110" t="str">
        <f ca="1">IFERROR(__xludf.DUMMYFUNCTION("""COMPUTED_VALUE"""),"")</f>
        <v/>
      </c>
    </row>
    <row r="111" spans="1:2" ht="13" x14ac:dyDescent="0.15">
      <c r="A111" t="str">
        <f ca="1">IFERROR(__xludf.DUMMYFUNCTION("""COMPUTED_VALUE"""),"")</f>
        <v/>
      </c>
      <c r="B111" t="str">
        <f ca="1">IFERROR(__xludf.DUMMYFUNCTION("""COMPUTED_VALUE"""),"")</f>
        <v/>
      </c>
    </row>
    <row r="112" spans="1:2" ht="13" x14ac:dyDescent="0.15">
      <c r="A112" t="str">
        <f ca="1">IFERROR(__xludf.DUMMYFUNCTION("""COMPUTED_VALUE"""),"")</f>
        <v/>
      </c>
      <c r="B112" t="str">
        <f ca="1">IFERROR(__xludf.DUMMYFUNCTION("""COMPUTED_VALUE"""),"")</f>
        <v/>
      </c>
    </row>
    <row r="113" spans="1:2" ht="13" x14ac:dyDescent="0.15">
      <c r="A113" t="str">
        <f ca="1">IFERROR(__xludf.DUMMYFUNCTION("""COMPUTED_VALUE"""),"")</f>
        <v/>
      </c>
      <c r="B113" t="str">
        <f ca="1">IFERROR(__xludf.DUMMYFUNCTION("""COMPUTED_VALUE"""),"")</f>
        <v/>
      </c>
    </row>
    <row r="114" spans="1:2" ht="13" x14ac:dyDescent="0.15">
      <c r="A114" t="str">
        <f ca="1">IFERROR(__xludf.DUMMYFUNCTION("""COMPUTED_VALUE"""),"")</f>
        <v/>
      </c>
      <c r="B114" t="str">
        <f ca="1">IFERROR(__xludf.DUMMYFUNCTION("""COMPUTED_VALUE"""),"")</f>
        <v/>
      </c>
    </row>
    <row r="115" spans="1:2" ht="13" x14ac:dyDescent="0.15">
      <c r="A115" t="str">
        <f ca="1">IFERROR(__xludf.DUMMYFUNCTION("""COMPUTED_VALUE"""),"")</f>
        <v/>
      </c>
      <c r="B115" t="str">
        <f ca="1">IFERROR(__xludf.DUMMYFUNCTION("""COMPUTED_VALUE"""),"")</f>
        <v/>
      </c>
    </row>
    <row r="116" spans="1:2" ht="13" x14ac:dyDescent="0.15">
      <c r="A116" t="str">
        <f ca="1">IFERROR(__xludf.DUMMYFUNCTION("""COMPUTED_VALUE"""),"")</f>
        <v/>
      </c>
      <c r="B116" t="str">
        <f ca="1">IFERROR(__xludf.DUMMYFUNCTION("""COMPUTED_VALUE"""),"")</f>
        <v/>
      </c>
    </row>
    <row r="117" spans="1:2" ht="13" x14ac:dyDescent="0.15">
      <c r="A117" t="str">
        <f ca="1">IFERROR(__xludf.DUMMYFUNCTION("""COMPUTED_VALUE"""),"")</f>
        <v/>
      </c>
      <c r="B117" t="str">
        <f ca="1">IFERROR(__xludf.DUMMYFUNCTION("""COMPUTED_VALUE"""),"")</f>
        <v/>
      </c>
    </row>
    <row r="118" spans="1:2" ht="13" x14ac:dyDescent="0.15">
      <c r="A118" t="str">
        <f ca="1">IFERROR(__xludf.DUMMYFUNCTION("""COMPUTED_VALUE"""),"")</f>
        <v/>
      </c>
      <c r="B118" t="str">
        <f ca="1">IFERROR(__xludf.DUMMYFUNCTION("""COMPUTED_VALUE"""),"")</f>
        <v/>
      </c>
    </row>
    <row r="119" spans="1:2" ht="13" x14ac:dyDescent="0.15">
      <c r="A119" t="str">
        <f ca="1">IFERROR(__xludf.DUMMYFUNCTION("""COMPUTED_VALUE"""),"")</f>
        <v/>
      </c>
      <c r="B119" t="str">
        <f ca="1">IFERROR(__xludf.DUMMYFUNCTION("""COMPUTED_VALUE"""),"")</f>
        <v/>
      </c>
    </row>
    <row r="120" spans="1:2" ht="13" x14ac:dyDescent="0.15">
      <c r="A120" t="str">
        <f ca="1">IFERROR(__xludf.DUMMYFUNCTION("""COMPUTED_VALUE"""),"")</f>
        <v/>
      </c>
      <c r="B120" t="str">
        <f ca="1">IFERROR(__xludf.DUMMYFUNCTION("""COMPUTED_VALUE"""),"")</f>
        <v/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B1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17" customWidth="1"/>
  </cols>
  <sheetData>
    <row r="1" spans="1:2" ht="13" x14ac:dyDescent="0.15">
      <c r="A1" s="2" t="s">
        <v>1</v>
      </c>
    </row>
    <row r="2" spans="1:2" ht="13" x14ac:dyDescent="0.15">
      <c r="A2" s="2" t="s">
        <v>12</v>
      </c>
      <c r="B2" s="2">
        <v>200</v>
      </c>
    </row>
    <row r="3" spans="1:2" ht="13" x14ac:dyDescent="0.15">
      <c r="A3" s="2" t="s">
        <v>259</v>
      </c>
      <c r="B3" s="2">
        <v>200</v>
      </c>
    </row>
    <row r="4" spans="1:2" ht="13" x14ac:dyDescent="0.15">
      <c r="A4" s="2" t="s">
        <v>22</v>
      </c>
      <c r="B4" s="2">
        <v>200</v>
      </c>
    </row>
    <row r="5" spans="1:2" ht="13" x14ac:dyDescent="0.15">
      <c r="A5" s="2" t="s">
        <v>4</v>
      </c>
      <c r="B5" s="2">
        <v>200</v>
      </c>
    </row>
    <row r="6" spans="1:2" ht="13" x14ac:dyDescent="0.15">
      <c r="A6" s="2" t="s">
        <v>209</v>
      </c>
      <c r="B6" s="2">
        <v>75</v>
      </c>
    </row>
    <row r="7" spans="1:2" ht="13" x14ac:dyDescent="0.15">
      <c r="A7" s="2" t="s">
        <v>260</v>
      </c>
      <c r="B7" s="2">
        <v>75</v>
      </c>
    </row>
    <row r="8" spans="1:2" ht="16.5" customHeight="1" x14ac:dyDescent="0.15">
      <c r="A8" s="2" t="s">
        <v>261</v>
      </c>
      <c r="B8" s="2">
        <v>75</v>
      </c>
    </row>
    <row r="9" spans="1:2" ht="13" x14ac:dyDescent="0.15">
      <c r="A9" s="2" t="s">
        <v>21</v>
      </c>
      <c r="B9" s="2">
        <v>75</v>
      </c>
    </row>
    <row r="10" spans="1:2" ht="13" x14ac:dyDescent="0.15">
      <c r="A10" s="2" t="s">
        <v>262</v>
      </c>
      <c r="B10" s="2">
        <v>150</v>
      </c>
    </row>
    <row r="11" spans="1:2" ht="13" x14ac:dyDescent="0.15">
      <c r="A11" s="2" t="s">
        <v>263</v>
      </c>
      <c r="B11" s="2">
        <f>SUM('Secret Scoring'!B:B)</f>
        <v>650</v>
      </c>
    </row>
    <row r="12" spans="1:2" ht="13" x14ac:dyDescent="0.15">
      <c r="A12" s="2" t="s">
        <v>264</v>
      </c>
      <c r="B12">
        <f>SUM(B2:B11)</f>
        <v>1900</v>
      </c>
    </row>
  </sheetData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B1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19.1640625" customWidth="1"/>
  </cols>
  <sheetData>
    <row r="1" spans="1:2" ht="15.75" customHeight="1" x14ac:dyDescent="0.15">
      <c r="A1" s="2" t="s">
        <v>265</v>
      </c>
      <c r="B1" s="2" t="s">
        <v>1</v>
      </c>
    </row>
    <row r="2" spans="1:2" ht="15.75" customHeight="1" x14ac:dyDescent="0.15">
      <c r="A2" s="2" t="s">
        <v>266</v>
      </c>
      <c r="B2" s="2">
        <v>50</v>
      </c>
    </row>
    <row r="3" spans="1:2" ht="15.75" customHeight="1" x14ac:dyDescent="0.15">
      <c r="A3" s="2" t="s">
        <v>267</v>
      </c>
      <c r="B3" s="2">
        <v>25</v>
      </c>
    </row>
    <row r="4" spans="1:2" ht="15.75" customHeight="1" x14ac:dyDescent="0.15">
      <c r="A4" s="2" t="s">
        <v>26</v>
      </c>
      <c r="B4" s="2">
        <v>25</v>
      </c>
    </row>
    <row r="5" spans="1:2" ht="15.75" customHeight="1" x14ac:dyDescent="0.15">
      <c r="A5" s="2" t="s">
        <v>269</v>
      </c>
      <c r="B5" s="2">
        <v>50</v>
      </c>
    </row>
    <row r="6" spans="1:2" ht="15.75" customHeight="1" x14ac:dyDescent="0.15">
      <c r="A6" s="2" t="s">
        <v>270</v>
      </c>
      <c r="B6" s="2">
        <v>50</v>
      </c>
    </row>
    <row r="7" spans="1:2" ht="15.75" customHeight="1" x14ac:dyDescent="0.15">
      <c r="A7" s="2" t="s">
        <v>271</v>
      </c>
      <c r="B7" s="2">
        <v>50</v>
      </c>
    </row>
    <row r="8" spans="1:2" ht="15.75" customHeight="1" x14ac:dyDescent="0.15">
      <c r="A8" s="2" t="s">
        <v>20</v>
      </c>
      <c r="B8" s="2">
        <v>100</v>
      </c>
    </row>
    <row r="9" spans="1:2" ht="15.75" customHeight="1" x14ac:dyDescent="0.15">
      <c r="A9" s="2" t="s">
        <v>272</v>
      </c>
      <c r="B9" s="2">
        <v>50</v>
      </c>
    </row>
    <row r="10" spans="1:2" ht="15.75" customHeight="1" x14ac:dyDescent="0.15">
      <c r="A10" s="2" t="s">
        <v>273</v>
      </c>
      <c r="B10" s="2">
        <v>50</v>
      </c>
    </row>
    <row r="11" spans="1:2" ht="15.75" customHeight="1" x14ac:dyDescent="0.15">
      <c r="A11" s="2" t="s">
        <v>7</v>
      </c>
      <c r="B11" s="2">
        <v>100</v>
      </c>
    </row>
    <row r="12" spans="1:2" ht="15.75" customHeight="1" x14ac:dyDescent="0.15">
      <c r="A12" s="2" t="s">
        <v>8</v>
      </c>
      <c r="B12" s="2">
        <v>100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G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21.1640625" customWidth="1"/>
    <col min="2" max="2" width="16" customWidth="1"/>
    <col min="5" max="5" width="21.33203125" customWidth="1"/>
    <col min="7" max="7" width="14.6640625" customWidth="1"/>
  </cols>
  <sheetData>
    <row r="1" spans="1:7" ht="15.75" customHeight="1" x14ac:dyDescent="0.15">
      <c r="A1" s="2" t="s">
        <v>265</v>
      </c>
      <c r="B1" s="2" t="s">
        <v>1</v>
      </c>
      <c r="C1" s="2" t="s">
        <v>268</v>
      </c>
      <c r="E1" s="2" t="s">
        <v>265</v>
      </c>
      <c r="F1" s="2" t="s">
        <v>1</v>
      </c>
      <c r="G1" s="2" t="s">
        <v>268</v>
      </c>
    </row>
    <row r="2" spans="1:7" ht="15.75" customHeight="1" x14ac:dyDescent="0.15">
      <c r="A2" s="2" t="s">
        <v>266</v>
      </c>
      <c r="B2" s="2">
        <v>50</v>
      </c>
      <c r="C2">
        <f>B2</f>
        <v>50</v>
      </c>
      <c r="E2" s="2" t="s">
        <v>274</v>
      </c>
      <c r="F2" s="2">
        <v>200</v>
      </c>
      <c r="G2">
        <f>F2</f>
        <v>200</v>
      </c>
    </row>
    <row r="3" spans="1:7" ht="15.75" customHeight="1" x14ac:dyDescent="0.15">
      <c r="A3" s="2" t="s">
        <v>271</v>
      </c>
      <c r="B3" s="2">
        <v>50</v>
      </c>
      <c r="C3">
        <f t="shared" ref="C3:C15" si="0">SUM(C2, B3)</f>
        <v>100</v>
      </c>
      <c r="E3" s="2" t="s">
        <v>275</v>
      </c>
      <c r="F3" s="2">
        <v>200</v>
      </c>
      <c r="G3">
        <f t="shared" ref="G3:G6" si="1">SUM(G2, F3)</f>
        <v>400</v>
      </c>
    </row>
    <row r="4" spans="1:7" ht="15.75" customHeight="1" x14ac:dyDescent="0.15">
      <c r="A4" s="2" t="s">
        <v>272</v>
      </c>
      <c r="B4" s="2">
        <v>50</v>
      </c>
      <c r="C4">
        <f t="shared" si="0"/>
        <v>150</v>
      </c>
      <c r="E4" s="2" t="s">
        <v>276</v>
      </c>
      <c r="F4" s="2">
        <v>200</v>
      </c>
      <c r="G4">
        <f t="shared" si="1"/>
        <v>600</v>
      </c>
    </row>
    <row r="5" spans="1:7" ht="15.75" customHeight="1" x14ac:dyDescent="0.15">
      <c r="A5" s="2" t="s">
        <v>273</v>
      </c>
      <c r="B5" s="2">
        <v>50</v>
      </c>
      <c r="C5">
        <f t="shared" si="0"/>
        <v>200</v>
      </c>
      <c r="E5" s="2" t="s">
        <v>277</v>
      </c>
      <c r="F5" s="2">
        <v>200</v>
      </c>
      <c r="G5">
        <f t="shared" si="1"/>
        <v>800</v>
      </c>
    </row>
    <row r="6" spans="1:7" ht="15.75" customHeight="1" x14ac:dyDescent="0.15">
      <c r="A6" s="2" t="s">
        <v>278</v>
      </c>
      <c r="B6" s="2">
        <v>25</v>
      </c>
      <c r="C6">
        <f t="shared" si="0"/>
        <v>225</v>
      </c>
      <c r="E6" s="2" t="s">
        <v>262</v>
      </c>
      <c r="F6" s="2">
        <v>150</v>
      </c>
      <c r="G6">
        <f t="shared" si="1"/>
        <v>950</v>
      </c>
    </row>
    <row r="7" spans="1:7" ht="15.75" customHeight="1" x14ac:dyDescent="0.15">
      <c r="A7" s="2" t="s">
        <v>26</v>
      </c>
      <c r="B7" s="2">
        <v>25</v>
      </c>
      <c r="C7">
        <f t="shared" si="0"/>
        <v>250</v>
      </c>
      <c r="E7" s="2" t="s">
        <v>279</v>
      </c>
      <c r="F7" s="2">
        <v>75</v>
      </c>
      <c r="G7">
        <f>SUM(C15, F7)</f>
        <v>975</v>
      </c>
    </row>
    <row r="8" spans="1:7" ht="15.75" customHeight="1" x14ac:dyDescent="0.15">
      <c r="A8" s="2" t="s">
        <v>280</v>
      </c>
      <c r="B8" s="2">
        <v>25</v>
      </c>
      <c r="C8">
        <f t="shared" si="0"/>
        <v>275</v>
      </c>
      <c r="E8" s="2" t="s">
        <v>281</v>
      </c>
      <c r="F8" s="2">
        <v>100</v>
      </c>
      <c r="G8">
        <f t="shared" ref="G8:G12" si="2">SUM(G7, F8)</f>
        <v>1075</v>
      </c>
    </row>
    <row r="9" spans="1:7" ht="15.75" customHeight="1" x14ac:dyDescent="0.15">
      <c r="A9" s="2" t="s">
        <v>282</v>
      </c>
      <c r="B9" s="2">
        <v>75</v>
      </c>
      <c r="C9">
        <f t="shared" si="0"/>
        <v>350</v>
      </c>
      <c r="E9" s="2" t="s">
        <v>283</v>
      </c>
      <c r="F9" s="2">
        <v>100</v>
      </c>
      <c r="G9">
        <f t="shared" si="2"/>
        <v>1175</v>
      </c>
    </row>
    <row r="10" spans="1:7" ht="15.75" customHeight="1" x14ac:dyDescent="0.15">
      <c r="A10" s="2" t="s">
        <v>284</v>
      </c>
      <c r="B10" s="2">
        <v>300</v>
      </c>
      <c r="C10">
        <f t="shared" si="0"/>
        <v>650</v>
      </c>
      <c r="E10" s="2" t="s">
        <v>285</v>
      </c>
      <c r="F10" s="2">
        <v>100</v>
      </c>
      <c r="G10">
        <f t="shared" si="2"/>
        <v>1275</v>
      </c>
    </row>
    <row r="11" spans="1:7" ht="15.75" customHeight="1" x14ac:dyDescent="0.15">
      <c r="A11" s="2" t="s">
        <v>286</v>
      </c>
      <c r="B11" s="2">
        <v>75</v>
      </c>
      <c r="C11">
        <f t="shared" si="0"/>
        <v>725</v>
      </c>
      <c r="E11" s="2" t="s">
        <v>287</v>
      </c>
      <c r="F11" s="2">
        <v>75</v>
      </c>
      <c r="G11">
        <f t="shared" si="2"/>
        <v>1350</v>
      </c>
    </row>
    <row r="12" spans="1:7" ht="15.75" customHeight="1" x14ac:dyDescent="0.15">
      <c r="A12" s="2" t="s">
        <v>288</v>
      </c>
      <c r="B12" s="2">
        <v>25</v>
      </c>
      <c r="C12">
        <f t="shared" si="0"/>
        <v>750</v>
      </c>
      <c r="E12" s="2" t="s">
        <v>289</v>
      </c>
      <c r="F12" s="2">
        <v>75</v>
      </c>
      <c r="G12">
        <f t="shared" si="2"/>
        <v>1425</v>
      </c>
    </row>
    <row r="13" spans="1:7" ht="15.75" customHeight="1" x14ac:dyDescent="0.15">
      <c r="A13" s="2" t="s">
        <v>269</v>
      </c>
      <c r="B13" s="2">
        <v>50</v>
      </c>
      <c r="C13">
        <f t="shared" si="0"/>
        <v>800</v>
      </c>
    </row>
    <row r="14" spans="1:7" ht="15.75" customHeight="1" x14ac:dyDescent="0.15">
      <c r="A14" s="2" t="s">
        <v>270</v>
      </c>
      <c r="B14" s="2">
        <v>50</v>
      </c>
      <c r="C14">
        <f t="shared" si="0"/>
        <v>850</v>
      </c>
    </row>
    <row r="15" spans="1:7" ht="15.75" customHeight="1" x14ac:dyDescent="0.15">
      <c r="A15" s="2" t="s">
        <v>290</v>
      </c>
      <c r="B15" s="2">
        <v>50</v>
      </c>
      <c r="C15">
        <f t="shared" si="0"/>
        <v>900</v>
      </c>
    </row>
  </sheetData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12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22.6640625" customWidth="1"/>
    <col min="2" max="2" width="15" customWidth="1"/>
    <col min="3" max="3" width="16.6640625" customWidth="1"/>
    <col min="8" max="10" width="17.5" customWidth="1"/>
    <col min="13" max="13" width="16.33203125" customWidth="1"/>
    <col min="17" max="17" width="19.5" customWidth="1"/>
  </cols>
  <sheetData>
    <row r="1" spans="1:18" ht="15.75" customHeight="1" x14ac:dyDescent="0.1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</row>
    <row r="2" spans="1:18" ht="15.75" customHeight="1" x14ac:dyDescent="0.15">
      <c r="A2" s="8" t="s">
        <v>291</v>
      </c>
      <c r="B2" s="8" t="s">
        <v>35</v>
      </c>
      <c r="C2" s="9" t="b">
        <v>1</v>
      </c>
      <c r="D2" s="26" t="b">
        <v>0</v>
      </c>
      <c r="E2" s="9" t="b">
        <v>0</v>
      </c>
      <c r="F2" s="9" t="b">
        <v>0</v>
      </c>
      <c r="G2" s="9" t="b">
        <v>0</v>
      </c>
      <c r="H2" s="9" t="b">
        <v>0</v>
      </c>
      <c r="I2" s="9" t="b">
        <v>1</v>
      </c>
      <c r="J2" s="9" t="b">
        <v>0</v>
      </c>
      <c r="K2" s="11" t="b">
        <v>0</v>
      </c>
      <c r="L2" s="11" t="b">
        <v>0</v>
      </c>
      <c r="M2" s="11" t="b">
        <v>1</v>
      </c>
      <c r="N2" s="11" t="b">
        <v>0</v>
      </c>
      <c r="O2" s="11" t="b">
        <v>1</v>
      </c>
      <c r="P2" s="11" t="b">
        <v>1</v>
      </c>
      <c r="Q2" s="2" t="b">
        <v>0</v>
      </c>
      <c r="R2" s="2"/>
    </row>
    <row r="3" spans="1:18" ht="15.75" customHeight="1" x14ac:dyDescent="0.15">
      <c r="A3" s="8" t="s">
        <v>292</v>
      </c>
      <c r="B3" s="8" t="s">
        <v>30</v>
      </c>
      <c r="C3" s="9" t="b">
        <v>1</v>
      </c>
      <c r="D3" s="26" t="b">
        <v>0</v>
      </c>
      <c r="E3" s="9" t="b">
        <v>1</v>
      </c>
      <c r="F3" s="9" t="b">
        <v>0</v>
      </c>
      <c r="G3" s="9" t="b">
        <v>0</v>
      </c>
      <c r="H3" s="9" t="b">
        <v>0</v>
      </c>
      <c r="I3" s="9" t="b">
        <v>1</v>
      </c>
      <c r="J3" s="9" t="b">
        <v>1</v>
      </c>
      <c r="K3" s="11" t="b">
        <v>0</v>
      </c>
      <c r="L3" s="11" t="b">
        <v>0</v>
      </c>
      <c r="M3" s="11" t="b">
        <v>0</v>
      </c>
      <c r="N3" s="11" t="b">
        <v>0</v>
      </c>
      <c r="O3" s="11" t="b">
        <v>0</v>
      </c>
      <c r="P3" s="11" t="b">
        <v>0</v>
      </c>
      <c r="Q3" s="2" t="b">
        <v>0</v>
      </c>
    </row>
    <row r="4" spans="1:18" ht="15.75" customHeight="1" x14ac:dyDescent="0.15">
      <c r="A4" s="8" t="s">
        <v>61</v>
      </c>
      <c r="B4" s="8" t="s">
        <v>30</v>
      </c>
      <c r="C4" s="9" t="b">
        <v>1</v>
      </c>
      <c r="D4" s="8" t="b">
        <v>0</v>
      </c>
      <c r="E4" s="9" t="b">
        <v>1</v>
      </c>
      <c r="F4" s="9" t="b">
        <v>0</v>
      </c>
      <c r="G4" s="9" t="b">
        <v>0</v>
      </c>
      <c r="H4" s="9" t="b">
        <v>0</v>
      </c>
      <c r="I4" s="9" t="b">
        <v>0</v>
      </c>
      <c r="J4" s="9" t="b">
        <v>0</v>
      </c>
      <c r="K4" s="11" t="b">
        <v>0</v>
      </c>
      <c r="L4" s="11" t="b">
        <v>0</v>
      </c>
      <c r="M4" s="11" t="b">
        <v>0</v>
      </c>
      <c r="N4" s="11" t="b">
        <v>1</v>
      </c>
      <c r="O4" s="11" t="b">
        <v>1</v>
      </c>
      <c r="P4" s="11" t="b">
        <v>0</v>
      </c>
      <c r="Q4" s="2" t="b">
        <v>0</v>
      </c>
    </row>
    <row r="5" spans="1:18" ht="15.75" customHeight="1" x14ac:dyDescent="0.15">
      <c r="A5" s="8" t="s">
        <v>62</v>
      </c>
      <c r="B5" s="8" t="s">
        <v>30</v>
      </c>
      <c r="C5" s="9" t="b">
        <v>1</v>
      </c>
      <c r="D5" s="8" t="b">
        <v>0</v>
      </c>
      <c r="E5" s="9" t="b">
        <v>1</v>
      </c>
      <c r="F5" s="9" t="b">
        <v>0</v>
      </c>
      <c r="G5" s="9" t="b">
        <v>0</v>
      </c>
      <c r="H5" s="9" t="b">
        <v>0</v>
      </c>
      <c r="I5" s="9" t="b">
        <v>1</v>
      </c>
      <c r="J5" s="9" t="b">
        <v>1</v>
      </c>
      <c r="K5" s="11" t="b">
        <v>0</v>
      </c>
      <c r="L5" s="11" t="b">
        <v>0</v>
      </c>
      <c r="M5" s="11" t="b">
        <v>0</v>
      </c>
      <c r="N5" s="11" t="b">
        <v>1</v>
      </c>
      <c r="O5" s="11" t="b">
        <v>1</v>
      </c>
      <c r="P5" s="11" t="b">
        <v>0</v>
      </c>
      <c r="Q5" s="2" t="b">
        <v>0</v>
      </c>
    </row>
    <row r="6" spans="1:18" ht="15.75" customHeight="1" x14ac:dyDescent="0.15">
      <c r="A6" s="8" t="s">
        <v>60</v>
      </c>
      <c r="B6" s="8" t="s">
        <v>30</v>
      </c>
      <c r="C6" s="9" t="b">
        <v>1</v>
      </c>
      <c r="D6" s="8" t="b">
        <v>0</v>
      </c>
      <c r="E6" s="9" t="b">
        <v>1</v>
      </c>
      <c r="F6" s="9" t="b">
        <v>0</v>
      </c>
      <c r="G6" s="9" t="b">
        <v>0</v>
      </c>
      <c r="H6" s="9" t="b">
        <v>0</v>
      </c>
      <c r="I6" s="9" t="b">
        <v>1</v>
      </c>
      <c r="J6" s="9" t="b">
        <v>1</v>
      </c>
      <c r="K6" s="11" t="b">
        <v>0</v>
      </c>
      <c r="L6" s="11" t="b">
        <v>0</v>
      </c>
      <c r="M6" s="11" t="b">
        <v>0</v>
      </c>
      <c r="N6" s="11" t="b">
        <v>1</v>
      </c>
      <c r="O6" s="11" t="b">
        <v>1</v>
      </c>
      <c r="P6" s="11" t="b">
        <v>0</v>
      </c>
      <c r="Q6" s="2" t="b">
        <v>0</v>
      </c>
    </row>
    <row r="7" spans="1:18" ht="15.75" customHeight="1" x14ac:dyDescent="0.15">
      <c r="A7" s="8" t="s">
        <v>63</v>
      </c>
      <c r="B7" s="8" t="s">
        <v>30</v>
      </c>
      <c r="C7" s="9" t="b">
        <v>1</v>
      </c>
      <c r="D7" s="8" t="b">
        <v>1</v>
      </c>
      <c r="E7" s="9" t="b">
        <v>1</v>
      </c>
      <c r="F7" s="9" t="b">
        <v>1</v>
      </c>
      <c r="G7" s="9" t="b">
        <v>0</v>
      </c>
      <c r="H7" s="9" t="b">
        <v>0</v>
      </c>
      <c r="I7" s="9" t="b">
        <v>1</v>
      </c>
      <c r="J7" s="9" t="b">
        <v>1</v>
      </c>
      <c r="K7" s="11" t="b">
        <v>0</v>
      </c>
      <c r="L7" s="11" t="b">
        <v>0</v>
      </c>
      <c r="M7" s="11" t="b">
        <v>0</v>
      </c>
      <c r="N7" s="11" t="b">
        <v>1</v>
      </c>
      <c r="O7" s="11" t="b">
        <v>1</v>
      </c>
      <c r="P7" s="11" t="b">
        <v>0</v>
      </c>
      <c r="Q7" s="2" t="b">
        <v>0</v>
      </c>
    </row>
    <row r="8" spans="1:18" ht="15.75" customHeight="1" x14ac:dyDescent="0.15">
      <c r="A8" s="8" t="s">
        <v>59</v>
      </c>
      <c r="B8" s="8" t="s">
        <v>30</v>
      </c>
      <c r="C8" s="9" t="b">
        <v>1</v>
      </c>
      <c r="D8" s="8" t="b">
        <v>0</v>
      </c>
      <c r="E8" s="9" t="b">
        <v>1</v>
      </c>
      <c r="F8" s="9" t="b">
        <v>0</v>
      </c>
      <c r="G8" s="9" t="b">
        <v>0</v>
      </c>
      <c r="H8" s="9" t="b">
        <v>0</v>
      </c>
      <c r="I8" s="9" t="b">
        <v>0</v>
      </c>
      <c r="J8" s="9" t="b">
        <v>0</v>
      </c>
      <c r="K8" s="11" t="b">
        <v>0</v>
      </c>
      <c r="L8" s="11" t="b">
        <v>0</v>
      </c>
      <c r="M8" s="11" t="b">
        <v>0</v>
      </c>
      <c r="N8" s="11" t="b">
        <v>1</v>
      </c>
      <c r="O8" s="11" t="b">
        <v>1</v>
      </c>
      <c r="P8" s="11" t="b">
        <v>0</v>
      </c>
      <c r="Q8" s="2" t="b">
        <v>0</v>
      </c>
    </row>
    <row r="9" spans="1:18" ht="15.75" customHeight="1" x14ac:dyDescent="0.15">
      <c r="A9" s="8" t="s">
        <v>33</v>
      </c>
      <c r="B9" s="8" t="s">
        <v>30</v>
      </c>
      <c r="C9" s="9" t="b">
        <v>1</v>
      </c>
      <c r="D9" s="8" t="b">
        <v>1</v>
      </c>
      <c r="E9" s="9" t="b">
        <v>1</v>
      </c>
      <c r="F9" s="9" t="b">
        <v>1</v>
      </c>
      <c r="G9" s="9" t="b">
        <v>1</v>
      </c>
      <c r="H9" s="9" t="b">
        <v>0</v>
      </c>
      <c r="I9" s="9" t="b">
        <v>1</v>
      </c>
      <c r="J9" s="9" t="b">
        <v>1</v>
      </c>
      <c r="K9" s="11" t="b">
        <v>1</v>
      </c>
      <c r="L9" s="11" t="b">
        <v>0</v>
      </c>
      <c r="M9" s="11" t="b">
        <v>1</v>
      </c>
      <c r="N9" s="11" t="b">
        <v>1</v>
      </c>
      <c r="O9" s="11" t="b">
        <v>1</v>
      </c>
      <c r="P9" s="11" t="b">
        <v>0</v>
      </c>
      <c r="Q9" s="2" t="b">
        <v>0</v>
      </c>
    </row>
    <row r="10" spans="1:18" ht="15.75" customHeight="1" x14ac:dyDescent="0.15">
      <c r="A10" s="8" t="s">
        <v>32</v>
      </c>
      <c r="B10" s="8" t="s">
        <v>30</v>
      </c>
      <c r="C10" s="9" t="b">
        <v>1</v>
      </c>
      <c r="D10" s="8" t="b">
        <v>1</v>
      </c>
      <c r="E10" s="9" t="b">
        <v>1</v>
      </c>
      <c r="F10" s="9" t="b">
        <v>1</v>
      </c>
      <c r="G10" s="9" t="b">
        <v>0</v>
      </c>
      <c r="H10" s="9" t="b">
        <v>0</v>
      </c>
      <c r="I10" s="9" t="b">
        <v>1</v>
      </c>
      <c r="J10" s="9" t="b">
        <v>1</v>
      </c>
      <c r="K10" s="11" t="b">
        <v>1</v>
      </c>
      <c r="L10" s="11" t="b">
        <v>0</v>
      </c>
      <c r="M10" s="11" t="b">
        <v>0</v>
      </c>
      <c r="N10" s="11" t="b">
        <v>0</v>
      </c>
      <c r="O10" s="11" t="b">
        <v>0</v>
      </c>
      <c r="P10" s="11" t="b">
        <v>0</v>
      </c>
      <c r="Q10" s="2" t="b">
        <v>0</v>
      </c>
    </row>
    <row r="11" spans="1:18" ht="15.75" customHeight="1" x14ac:dyDescent="0.15">
      <c r="A11" s="8" t="s">
        <v>31</v>
      </c>
      <c r="B11" s="8" t="s">
        <v>30</v>
      </c>
      <c r="C11" s="9" t="b">
        <v>1</v>
      </c>
      <c r="D11" s="8" t="b">
        <v>0</v>
      </c>
      <c r="E11" s="9" t="b">
        <v>1</v>
      </c>
      <c r="F11" s="9" t="b">
        <v>0</v>
      </c>
      <c r="G11" s="9" t="b">
        <v>0</v>
      </c>
      <c r="H11" s="9" t="b">
        <v>0</v>
      </c>
      <c r="I11" s="9" t="b">
        <v>1</v>
      </c>
      <c r="J11" s="9" t="b">
        <v>1</v>
      </c>
      <c r="K11" s="11" t="b">
        <v>1</v>
      </c>
      <c r="L11" s="11" t="b">
        <v>0</v>
      </c>
      <c r="M11" s="11" t="b">
        <v>1</v>
      </c>
      <c r="N11" s="11" t="b">
        <v>1</v>
      </c>
      <c r="O11" s="11" t="b">
        <v>1</v>
      </c>
      <c r="P11" s="11" t="b">
        <v>0</v>
      </c>
      <c r="Q11" s="2" t="b">
        <v>0</v>
      </c>
    </row>
    <row r="12" spans="1:18" ht="15.75" customHeight="1" x14ac:dyDescent="0.15">
      <c r="A12" s="8" t="s">
        <v>36</v>
      </c>
      <c r="B12" s="8" t="s">
        <v>35</v>
      </c>
      <c r="C12" s="9" t="b">
        <v>1</v>
      </c>
      <c r="D12" s="9" t="b">
        <v>1</v>
      </c>
      <c r="E12" s="9" t="b">
        <v>0</v>
      </c>
      <c r="F12" s="9" t="b">
        <v>0</v>
      </c>
      <c r="G12" s="9" t="b">
        <v>0</v>
      </c>
      <c r="H12" s="9" t="b">
        <v>0</v>
      </c>
      <c r="I12" s="9" t="b">
        <v>1</v>
      </c>
      <c r="J12" s="9" t="b">
        <v>0</v>
      </c>
      <c r="K12" s="11" t="b">
        <v>1</v>
      </c>
      <c r="L12" s="11" t="b">
        <v>0</v>
      </c>
      <c r="M12" s="11" t="b">
        <v>0</v>
      </c>
      <c r="N12" s="11" t="b">
        <v>0</v>
      </c>
      <c r="O12" s="11" t="b">
        <v>0</v>
      </c>
      <c r="P12" s="11" t="b">
        <v>0</v>
      </c>
      <c r="Q12" s="2" t="b">
        <v>0</v>
      </c>
    </row>
    <row r="13" spans="1:18" ht="15.75" customHeight="1" x14ac:dyDescent="0.15">
      <c r="A13" s="8" t="s">
        <v>87</v>
      </c>
      <c r="B13" s="8" t="s">
        <v>38</v>
      </c>
      <c r="C13" s="9" t="b">
        <v>1</v>
      </c>
      <c r="D13" s="8" t="b">
        <v>1</v>
      </c>
      <c r="E13" s="9" t="b">
        <v>0</v>
      </c>
      <c r="F13" s="9" t="b">
        <v>1</v>
      </c>
      <c r="G13" s="9" t="b">
        <v>0</v>
      </c>
      <c r="H13" s="9" t="b">
        <v>0</v>
      </c>
      <c r="I13" s="9" t="b">
        <v>0</v>
      </c>
      <c r="J13" s="9" t="b">
        <v>0</v>
      </c>
      <c r="K13" s="11" t="b">
        <v>0</v>
      </c>
      <c r="L13" s="11" t="b">
        <v>0</v>
      </c>
      <c r="M13" s="11" t="b">
        <v>0</v>
      </c>
      <c r="N13" s="11" t="b">
        <v>0</v>
      </c>
      <c r="O13" s="11" t="b">
        <v>0</v>
      </c>
      <c r="P13" s="11" t="b">
        <v>0</v>
      </c>
      <c r="Q13" s="2" t="b">
        <v>0</v>
      </c>
    </row>
    <row r="14" spans="1:18" ht="15.75" customHeight="1" x14ac:dyDescent="0.15">
      <c r="A14" s="8" t="s">
        <v>85</v>
      </c>
      <c r="B14" s="8" t="s">
        <v>38</v>
      </c>
      <c r="C14" s="9" t="b">
        <v>1</v>
      </c>
      <c r="D14" s="8" t="b">
        <v>1</v>
      </c>
      <c r="E14" s="9" t="b">
        <v>0</v>
      </c>
      <c r="F14" s="9" t="b">
        <v>1</v>
      </c>
      <c r="G14" s="9" t="b">
        <v>0</v>
      </c>
      <c r="H14" s="9" t="b">
        <v>0</v>
      </c>
      <c r="I14" s="9" t="b">
        <v>0</v>
      </c>
      <c r="J14" s="9" t="b">
        <v>0</v>
      </c>
      <c r="K14" s="11" t="b">
        <v>0</v>
      </c>
      <c r="L14" s="11" t="b">
        <v>0</v>
      </c>
      <c r="M14" s="11" t="b">
        <v>0</v>
      </c>
      <c r="N14" s="11" t="b">
        <v>0</v>
      </c>
      <c r="O14" s="11" t="b">
        <v>0</v>
      </c>
      <c r="P14" s="11" t="b">
        <v>0</v>
      </c>
      <c r="Q14" s="2" t="b">
        <v>0</v>
      </c>
    </row>
    <row r="15" spans="1:18" ht="15.75" customHeight="1" x14ac:dyDescent="0.15">
      <c r="A15" s="8" t="s">
        <v>84</v>
      </c>
      <c r="B15" s="8" t="s">
        <v>38</v>
      </c>
      <c r="C15" s="9" t="b">
        <v>1</v>
      </c>
      <c r="D15" s="8" t="b">
        <v>1</v>
      </c>
      <c r="E15" s="9" t="b">
        <v>0</v>
      </c>
      <c r="F15" s="9" t="b">
        <v>0</v>
      </c>
      <c r="G15" s="9" t="b">
        <v>0</v>
      </c>
      <c r="H15" s="9" t="b">
        <v>0</v>
      </c>
      <c r="I15" s="9" t="b">
        <v>0</v>
      </c>
      <c r="J15" s="9" t="b">
        <v>0</v>
      </c>
      <c r="K15" s="11" t="b">
        <v>0</v>
      </c>
      <c r="L15" s="11" t="b">
        <v>1</v>
      </c>
      <c r="M15" s="11" t="b">
        <v>0</v>
      </c>
      <c r="N15" s="11" t="b">
        <v>0</v>
      </c>
      <c r="O15" s="11" t="b">
        <v>0</v>
      </c>
      <c r="P15" s="11" t="b">
        <v>0</v>
      </c>
      <c r="Q15" s="2" t="b">
        <v>0</v>
      </c>
    </row>
    <row r="16" spans="1:18" ht="15.75" customHeight="1" x14ac:dyDescent="0.15">
      <c r="A16" s="8" t="s">
        <v>78</v>
      </c>
      <c r="B16" s="8" t="s">
        <v>79</v>
      </c>
      <c r="C16" s="9" t="b">
        <v>1</v>
      </c>
      <c r="D16" s="8" t="b">
        <v>0</v>
      </c>
      <c r="E16" s="9" t="b">
        <v>0</v>
      </c>
      <c r="F16" s="9" t="b">
        <v>0</v>
      </c>
      <c r="G16" s="9" t="b">
        <v>0</v>
      </c>
      <c r="H16" s="9" t="b">
        <v>0</v>
      </c>
      <c r="I16" s="9" t="b">
        <v>1</v>
      </c>
      <c r="J16" s="9" t="b">
        <v>0</v>
      </c>
      <c r="K16" s="11" t="b">
        <v>0</v>
      </c>
      <c r="L16" s="11" t="b">
        <v>0</v>
      </c>
      <c r="M16" s="11" t="b">
        <v>0</v>
      </c>
      <c r="N16" s="11" t="b">
        <v>0</v>
      </c>
      <c r="O16" s="11" t="b">
        <v>0</v>
      </c>
      <c r="P16" s="11" t="b">
        <v>0</v>
      </c>
      <c r="Q16" s="2" t="b">
        <v>0</v>
      </c>
    </row>
    <row r="17" spans="1:17" ht="15.75" customHeight="1" x14ac:dyDescent="0.15">
      <c r="A17" s="8" t="s">
        <v>82</v>
      </c>
      <c r="B17" s="8" t="s">
        <v>79</v>
      </c>
      <c r="C17" s="9" t="b">
        <v>1</v>
      </c>
      <c r="D17" s="8" t="b">
        <v>0</v>
      </c>
      <c r="E17" s="9" t="b">
        <v>0</v>
      </c>
      <c r="F17" s="9" t="b">
        <v>0</v>
      </c>
      <c r="G17" s="9" t="b">
        <v>0</v>
      </c>
      <c r="H17" s="9" t="b">
        <v>0</v>
      </c>
      <c r="I17" s="9" t="b">
        <v>0</v>
      </c>
      <c r="J17" s="9" t="b">
        <v>0</v>
      </c>
      <c r="K17" s="11" t="b">
        <v>0</v>
      </c>
      <c r="L17" s="11" t="b">
        <v>0</v>
      </c>
      <c r="M17" s="11" t="b">
        <v>0</v>
      </c>
      <c r="N17" s="11" t="b">
        <v>0</v>
      </c>
      <c r="O17" s="11" t="b">
        <v>0</v>
      </c>
      <c r="P17" s="11" t="b">
        <v>0</v>
      </c>
      <c r="Q17" s="2" t="b">
        <v>0</v>
      </c>
    </row>
    <row r="18" spans="1:17" ht="15.75" customHeight="1" x14ac:dyDescent="0.15">
      <c r="A18" s="8" t="s">
        <v>47</v>
      </c>
      <c r="B18" s="8" t="s">
        <v>46</v>
      </c>
      <c r="C18" s="9" t="b">
        <v>1</v>
      </c>
      <c r="D18" s="8" t="b">
        <v>0</v>
      </c>
      <c r="E18" s="9" t="b">
        <v>0</v>
      </c>
      <c r="F18" s="9" t="b">
        <v>0</v>
      </c>
      <c r="G18" s="9" t="b">
        <v>0</v>
      </c>
      <c r="H18" s="9" t="b">
        <v>0</v>
      </c>
      <c r="I18" s="9" t="b">
        <v>0</v>
      </c>
      <c r="J18" s="9" t="b">
        <v>0</v>
      </c>
      <c r="K18" s="11" t="b">
        <v>0</v>
      </c>
      <c r="L18" s="11" t="b">
        <v>0</v>
      </c>
      <c r="M18" s="11" t="b">
        <v>0</v>
      </c>
      <c r="N18" s="11" t="b">
        <v>0</v>
      </c>
      <c r="O18" s="11" t="b">
        <v>0</v>
      </c>
      <c r="P18" s="11" t="b">
        <v>0</v>
      </c>
      <c r="Q18" s="2" t="b">
        <v>0</v>
      </c>
    </row>
    <row r="19" spans="1:17" ht="15.75" customHeight="1" x14ac:dyDescent="0.15">
      <c r="A19" s="8" t="s">
        <v>45</v>
      </c>
      <c r="B19" s="8" t="s">
        <v>46</v>
      </c>
      <c r="C19" s="9" t="b">
        <v>1</v>
      </c>
      <c r="D19" s="8" t="b">
        <v>0</v>
      </c>
      <c r="E19" s="9" t="b">
        <v>0</v>
      </c>
      <c r="F19" s="9" t="b">
        <v>0</v>
      </c>
      <c r="G19" s="9" t="b">
        <v>0</v>
      </c>
      <c r="H19" s="9" t="b">
        <v>0</v>
      </c>
      <c r="I19" s="9" t="b">
        <v>0</v>
      </c>
      <c r="J19" s="9" t="b">
        <v>0</v>
      </c>
      <c r="K19" s="11" t="b">
        <v>0</v>
      </c>
      <c r="L19" s="11" t="b">
        <v>0</v>
      </c>
      <c r="M19" s="11" t="b">
        <v>0</v>
      </c>
      <c r="N19" s="11" t="b">
        <v>0</v>
      </c>
      <c r="O19" s="11" t="b">
        <v>0</v>
      </c>
      <c r="P19" s="11" t="b">
        <v>0</v>
      </c>
      <c r="Q19" s="2" t="b">
        <v>0</v>
      </c>
    </row>
    <row r="20" spans="1:17" ht="15.75" customHeight="1" x14ac:dyDescent="0.15">
      <c r="A20" s="8" t="s">
        <v>73</v>
      </c>
      <c r="B20" s="8" t="s">
        <v>70</v>
      </c>
      <c r="C20" s="9" t="b">
        <v>1</v>
      </c>
      <c r="D20" s="8" t="b">
        <v>0</v>
      </c>
      <c r="E20" s="9" t="b">
        <v>1</v>
      </c>
      <c r="F20" s="9" t="b">
        <v>0</v>
      </c>
      <c r="G20" s="9" t="b">
        <v>0</v>
      </c>
      <c r="H20" s="9" t="b">
        <v>0</v>
      </c>
      <c r="I20" s="9" t="b">
        <v>0</v>
      </c>
      <c r="J20" s="9" t="b">
        <v>0</v>
      </c>
      <c r="K20" s="11" t="b">
        <v>0</v>
      </c>
      <c r="L20" s="11" t="b">
        <v>0</v>
      </c>
      <c r="M20" s="11" t="b">
        <v>0</v>
      </c>
      <c r="N20" s="11" t="b">
        <v>0</v>
      </c>
      <c r="O20" s="11" t="b">
        <v>0</v>
      </c>
      <c r="P20" s="11" t="b">
        <v>0</v>
      </c>
      <c r="Q20" s="2" t="b">
        <v>0</v>
      </c>
    </row>
    <row r="21" spans="1:17" ht="15.75" customHeight="1" x14ac:dyDescent="0.15">
      <c r="A21" s="8" t="s">
        <v>69</v>
      </c>
      <c r="B21" s="8" t="s">
        <v>70</v>
      </c>
      <c r="C21" s="9" t="b">
        <v>1</v>
      </c>
      <c r="D21" s="8" t="b">
        <v>0</v>
      </c>
      <c r="E21" s="9" t="b">
        <v>1</v>
      </c>
      <c r="F21" s="9" t="b">
        <v>0</v>
      </c>
      <c r="G21" s="9" t="b">
        <v>0</v>
      </c>
      <c r="H21" s="9" t="b">
        <v>0</v>
      </c>
      <c r="I21" s="9" t="b">
        <v>0</v>
      </c>
      <c r="J21" s="9" t="b">
        <v>0</v>
      </c>
      <c r="K21" s="11" t="b">
        <v>0</v>
      </c>
      <c r="L21" s="11" t="b">
        <v>1</v>
      </c>
      <c r="M21" s="11" t="b">
        <v>0</v>
      </c>
      <c r="N21" s="11" t="b">
        <v>0</v>
      </c>
      <c r="O21" s="11" t="b">
        <v>0</v>
      </c>
      <c r="P21" s="11" t="b">
        <v>0</v>
      </c>
      <c r="Q21" s="2" t="b">
        <v>0</v>
      </c>
    </row>
    <row r="22" spans="1:17" ht="15.75" customHeight="1" x14ac:dyDescent="0.15">
      <c r="A22" s="8" t="s">
        <v>64</v>
      </c>
      <c r="B22" s="8" t="s">
        <v>65</v>
      </c>
      <c r="C22" s="9" t="b">
        <v>1</v>
      </c>
      <c r="D22" s="8" t="b">
        <v>0</v>
      </c>
      <c r="E22" s="9" t="b">
        <v>0</v>
      </c>
      <c r="F22" s="9" t="b">
        <v>0</v>
      </c>
      <c r="G22" s="9" t="b">
        <v>0</v>
      </c>
      <c r="H22" s="9" t="b">
        <v>0</v>
      </c>
      <c r="I22" s="9" t="b">
        <v>0</v>
      </c>
      <c r="J22" s="9" t="b">
        <v>0</v>
      </c>
      <c r="K22" s="11" t="b">
        <v>0</v>
      </c>
      <c r="L22" s="11" t="b">
        <v>0</v>
      </c>
      <c r="M22" s="11" t="b">
        <v>0</v>
      </c>
      <c r="N22" s="11" t="b">
        <v>0</v>
      </c>
      <c r="O22" s="11" t="b">
        <v>0</v>
      </c>
      <c r="P22" s="11" t="b">
        <v>0</v>
      </c>
      <c r="Q22" s="2" t="b">
        <v>0</v>
      </c>
    </row>
    <row r="23" spans="1:17" ht="15.75" customHeight="1" x14ac:dyDescent="0.15">
      <c r="A23" s="8" t="s">
        <v>55</v>
      </c>
      <c r="B23" s="8" t="s">
        <v>54</v>
      </c>
      <c r="C23" s="9" t="b">
        <v>1</v>
      </c>
      <c r="D23" s="8" t="b">
        <v>0</v>
      </c>
      <c r="E23" s="9" t="b">
        <v>0</v>
      </c>
      <c r="F23" s="9" t="b">
        <v>0</v>
      </c>
      <c r="G23" s="9" t="b">
        <v>0</v>
      </c>
      <c r="H23" s="9" t="b">
        <v>0</v>
      </c>
      <c r="I23" s="9" t="b">
        <v>0</v>
      </c>
      <c r="J23" s="9" t="b">
        <v>0</v>
      </c>
      <c r="K23" s="11" t="b">
        <v>0</v>
      </c>
      <c r="L23" s="11" t="b">
        <v>0</v>
      </c>
      <c r="M23" s="11" t="b">
        <v>0</v>
      </c>
      <c r="N23" s="11" t="b">
        <v>0</v>
      </c>
      <c r="O23" s="11" t="b">
        <v>0</v>
      </c>
      <c r="P23" s="11" t="b">
        <v>0</v>
      </c>
      <c r="Q23" s="2" t="b">
        <v>0</v>
      </c>
    </row>
    <row r="24" spans="1:17" ht="15.75" customHeight="1" x14ac:dyDescent="0.15">
      <c r="A24" s="8" t="s">
        <v>53</v>
      </c>
      <c r="B24" s="8" t="s">
        <v>54</v>
      </c>
      <c r="C24" s="9" t="b">
        <v>1</v>
      </c>
      <c r="D24" s="8" t="b">
        <v>0</v>
      </c>
      <c r="E24" s="9" t="b">
        <v>0</v>
      </c>
      <c r="F24" s="9" t="b">
        <v>0</v>
      </c>
      <c r="G24" s="9" t="b">
        <v>0</v>
      </c>
      <c r="H24" s="9" t="b">
        <v>0</v>
      </c>
      <c r="I24" s="9" t="b">
        <v>0</v>
      </c>
      <c r="J24" s="9" t="b">
        <v>0</v>
      </c>
      <c r="K24" s="11" t="b">
        <v>0</v>
      </c>
      <c r="L24" s="11" t="b">
        <v>0</v>
      </c>
      <c r="M24" s="11" t="b">
        <v>0</v>
      </c>
      <c r="N24" s="11" t="b">
        <v>0</v>
      </c>
      <c r="O24" s="11" t="b">
        <v>0</v>
      </c>
      <c r="P24" s="11" t="b">
        <v>0</v>
      </c>
      <c r="Q24" s="2" t="b">
        <v>0</v>
      </c>
    </row>
    <row r="25" spans="1:17" ht="15.75" customHeight="1" x14ac:dyDescent="0.15">
      <c r="A25" s="8" t="s">
        <v>56</v>
      </c>
      <c r="B25" s="8" t="s">
        <v>28</v>
      </c>
      <c r="C25" s="9" t="b">
        <v>1</v>
      </c>
      <c r="D25" s="8" t="b">
        <v>0</v>
      </c>
      <c r="E25" s="9" t="b">
        <v>0</v>
      </c>
      <c r="F25" s="9" t="b">
        <v>0</v>
      </c>
      <c r="G25" s="9" t="b">
        <v>0</v>
      </c>
      <c r="H25" s="9" t="b">
        <v>0</v>
      </c>
      <c r="I25" s="9" t="b">
        <v>0</v>
      </c>
      <c r="J25" s="9" t="b">
        <v>0</v>
      </c>
      <c r="K25" s="11" t="b">
        <v>0</v>
      </c>
      <c r="L25" s="11" t="b">
        <v>0</v>
      </c>
      <c r="M25" s="11" t="b">
        <v>0</v>
      </c>
      <c r="N25" s="11" t="b">
        <v>0</v>
      </c>
      <c r="O25" s="11" t="b">
        <v>0</v>
      </c>
      <c r="P25" s="11" t="b">
        <v>0</v>
      </c>
      <c r="Q25" s="2" t="b">
        <v>0</v>
      </c>
    </row>
    <row r="26" spans="1:17" ht="15.75" customHeight="1" x14ac:dyDescent="0.15">
      <c r="A26" s="8" t="s">
        <v>86</v>
      </c>
      <c r="B26" s="8" t="s">
        <v>38</v>
      </c>
      <c r="C26" s="9" t="b">
        <v>1</v>
      </c>
      <c r="D26" s="8" t="b">
        <v>1</v>
      </c>
      <c r="E26" s="9" t="b">
        <v>0</v>
      </c>
      <c r="F26" s="9" t="b">
        <v>1</v>
      </c>
      <c r="G26" s="9" t="b">
        <v>0</v>
      </c>
      <c r="H26" s="9" t="b">
        <v>0</v>
      </c>
      <c r="I26" s="9" t="b">
        <v>0</v>
      </c>
      <c r="J26" s="9" t="b">
        <v>0</v>
      </c>
      <c r="K26" s="11" t="b">
        <v>0</v>
      </c>
      <c r="L26" s="11" t="b">
        <v>0</v>
      </c>
      <c r="M26" s="11" t="b">
        <v>0</v>
      </c>
      <c r="N26" s="11" t="b">
        <v>0</v>
      </c>
      <c r="O26" s="11" t="b">
        <v>0</v>
      </c>
      <c r="P26" s="11" t="b">
        <v>0</v>
      </c>
      <c r="Q26" s="2" t="b">
        <v>0</v>
      </c>
    </row>
    <row r="27" spans="1:17" ht="15.75" customHeight="1" x14ac:dyDescent="0.15">
      <c r="A27" s="8" t="s">
        <v>27</v>
      </c>
      <c r="B27" s="8" t="s">
        <v>28</v>
      </c>
      <c r="C27" s="9" t="b">
        <v>1</v>
      </c>
      <c r="D27" s="26" t="b">
        <v>1</v>
      </c>
      <c r="E27" s="9" t="b">
        <v>0</v>
      </c>
      <c r="F27" s="9" t="b">
        <v>1</v>
      </c>
      <c r="G27" s="9" t="b">
        <v>0</v>
      </c>
      <c r="H27" s="9" t="b">
        <v>0</v>
      </c>
      <c r="I27" s="9" t="b">
        <v>1</v>
      </c>
      <c r="J27" s="9" t="b">
        <v>0</v>
      </c>
      <c r="K27" s="11" t="b">
        <v>1</v>
      </c>
      <c r="L27" s="11" t="b">
        <v>0</v>
      </c>
      <c r="M27" s="11" t="b">
        <v>1</v>
      </c>
      <c r="N27" s="11" t="b">
        <v>0</v>
      </c>
      <c r="O27" s="11" t="b">
        <v>1</v>
      </c>
      <c r="P27" s="11" t="b">
        <v>0</v>
      </c>
      <c r="Q27" s="2" t="b">
        <v>0</v>
      </c>
    </row>
    <row r="28" spans="1:17" ht="15.75" customHeight="1" x14ac:dyDescent="0.15">
      <c r="A28" s="8" t="s">
        <v>293</v>
      </c>
      <c r="B28" s="8" t="s">
        <v>294</v>
      </c>
      <c r="C28" s="9" t="b">
        <v>1</v>
      </c>
      <c r="D28" s="8" t="b">
        <v>0</v>
      </c>
      <c r="E28" s="9" t="b">
        <v>0</v>
      </c>
      <c r="F28" s="9" t="b">
        <v>0</v>
      </c>
      <c r="G28" s="9" t="b">
        <v>0</v>
      </c>
      <c r="H28" s="9" t="b">
        <v>0</v>
      </c>
      <c r="I28" s="9" t="b">
        <v>0</v>
      </c>
      <c r="J28" s="9" t="b">
        <v>0</v>
      </c>
      <c r="K28" s="11" t="b">
        <v>0</v>
      </c>
      <c r="L28" s="11" t="b">
        <v>0</v>
      </c>
      <c r="M28" s="11" t="b">
        <v>0</v>
      </c>
      <c r="N28" s="11" t="b">
        <v>0</v>
      </c>
      <c r="O28" s="11" t="b">
        <v>0</v>
      </c>
      <c r="P28" s="11" t="b">
        <v>0</v>
      </c>
      <c r="Q28" s="2" t="b">
        <v>0</v>
      </c>
    </row>
    <row r="29" spans="1:17" ht="15.75" customHeight="1" x14ac:dyDescent="0.15">
      <c r="A29" s="8" t="s">
        <v>72</v>
      </c>
      <c r="B29" s="8" t="s">
        <v>70</v>
      </c>
      <c r="C29" s="9" t="b">
        <v>1</v>
      </c>
      <c r="D29" s="8" t="b">
        <v>0</v>
      </c>
      <c r="E29" s="9" t="b">
        <v>1</v>
      </c>
      <c r="F29" s="9" t="b">
        <v>0</v>
      </c>
      <c r="G29" s="9" t="b">
        <v>0</v>
      </c>
      <c r="H29" s="9" t="b">
        <v>0</v>
      </c>
      <c r="I29" s="9" t="b">
        <v>0</v>
      </c>
      <c r="J29" s="9" t="b">
        <v>0</v>
      </c>
      <c r="K29" s="11" t="b">
        <v>0</v>
      </c>
      <c r="L29" s="11" t="b">
        <v>0</v>
      </c>
      <c r="M29" s="11" t="b">
        <v>0</v>
      </c>
      <c r="N29" s="11" t="b">
        <v>0</v>
      </c>
      <c r="O29" s="11" t="b">
        <v>0</v>
      </c>
      <c r="P29" s="11" t="b">
        <v>0</v>
      </c>
      <c r="Q29" s="2" t="b">
        <v>0</v>
      </c>
    </row>
    <row r="30" spans="1:17" ht="15.75" customHeight="1" x14ac:dyDescent="0.15">
      <c r="A30" s="8" t="s">
        <v>295</v>
      </c>
      <c r="B30" s="8" t="s">
        <v>296</v>
      </c>
      <c r="C30" s="9" t="b">
        <v>1</v>
      </c>
      <c r="D30" s="8" t="b">
        <v>0</v>
      </c>
      <c r="E30" s="9" t="b">
        <v>0</v>
      </c>
      <c r="F30" s="9" t="b">
        <v>0</v>
      </c>
      <c r="G30" s="9" t="b">
        <v>0</v>
      </c>
      <c r="H30" s="9" t="b">
        <v>0</v>
      </c>
      <c r="I30" s="9" t="b">
        <v>0</v>
      </c>
      <c r="J30" s="9" t="b">
        <v>0</v>
      </c>
      <c r="K30" s="11" t="b">
        <v>0</v>
      </c>
      <c r="L30" s="11" t="b">
        <v>0</v>
      </c>
      <c r="M30" s="11" t="b">
        <v>0</v>
      </c>
      <c r="N30" s="11" t="b">
        <v>0</v>
      </c>
      <c r="O30" s="11" t="b">
        <v>0</v>
      </c>
      <c r="P30" s="11" t="b">
        <v>0</v>
      </c>
      <c r="Q30" s="2" t="b">
        <v>0</v>
      </c>
    </row>
    <row r="31" spans="1:17" ht="15.75" customHeight="1" x14ac:dyDescent="0.15">
      <c r="A31" s="8" t="s">
        <v>71</v>
      </c>
      <c r="B31" s="8" t="s">
        <v>70</v>
      </c>
      <c r="C31" s="9" t="b">
        <v>1</v>
      </c>
      <c r="D31" s="8" t="b">
        <v>0</v>
      </c>
      <c r="E31" s="9" t="b">
        <v>1</v>
      </c>
      <c r="F31" s="9" t="b">
        <v>0</v>
      </c>
      <c r="G31" s="9" t="b">
        <v>0</v>
      </c>
      <c r="H31" s="9" t="b">
        <v>0</v>
      </c>
      <c r="I31" s="9" t="b">
        <v>0</v>
      </c>
      <c r="J31" s="9" t="b">
        <v>0</v>
      </c>
      <c r="K31" s="11" t="b">
        <v>0</v>
      </c>
      <c r="L31" s="11" t="b">
        <v>0</v>
      </c>
      <c r="M31" s="11" t="b">
        <v>0</v>
      </c>
      <c r="N31" s="11" t="b">
        <v>0</v>
      </c>
      <c r="O31" s="11" t="b">
        <v>0</v>
      </c>
      <c r="P31" s="11" t="b">
        <v>0</v>
      </c>
      <c r="Q31" s="2" t="b">
        <v>0</v>
      </c>
    </row>
    <row r="32" spans="1:17" ht="15.75" customHeight="1" x14ac:dyDescent="0.15">
      <c r="A32" s="8" t="s">
        <v>74</v>
      </c>
      <c r="B32" s="8" t="s">
        <v>70</v>
      </c>
      <c r="C32" s="9" t="b">
        <v>1</v>
      </c>
      <c r="D32" s="8" t="b">
        <v>0</v>
      </c>
      <c r="E32" s="9" t="b">
        <v>1</v>
      </c>
      <c r="F32" s="9" t="b">
        <v>0</v>
      </c>
      <c r="G32" s="9" t="b">
        <v>0</v>
      </c>
      <c r="H32" s="9" t="b">
        <v>0</v>
      </c>
      <c r="I32" s="9" t="b">
        <v>0</v>
      </c>
      <c r="J32" s="9" t="b">
        <v>0</v>
      </c>
      <c r="K32" s="11" t="b">
        <v>0</v>
      </c>
      <c r="L32" s="11" t="b">
        <v>0</v>
      </c>
      <c r="M32" s="11" t="b">
        <v>0</v>
      </c>
      <c r="N32" s="11" t="b">
        <v>0</v>
      </c>
      <c r="O32" s="11" t="b">
        <v>0</v>
      </c>
      <c r="P32" s="11" t="b">
        <v>0</v>
      </c>
      <c r="Q32" s="2" t="b">
        <v>0</v>
      </c>
    </row>
    <row r="33" spans="1:17" ht="15.75" customHeight="1" x14ac:dyDescent="0.15">
      <c r="A33" s="8" t="s">
        <v>129</v>
      </c>
      <c r="B33" s="8" t="s">
        <v>35</v>
      </c>
      <c r="C33" s="9" t="b">
        <v>1</v>
      </c>
      <c r="D33" s="26" t="b">
        <v>1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1</v>
      </c>
      <c r="J33" s="9" t="b">
        <v>0</v>
      </c>
      <c r="K33" s="11" t="b">
        <v>0</v>
      </c>
      <c r="L33" s="11" t="b">
        <v>1</v>
      </c>
      <c r="M33" s="11" t="b">
        <v>1</v>
      </c>
      <c r="N33" s="11" t="b">
        <v>0</v>
      </c>
      <c r="O33" s="11" t="b">
        <v>1</v>
      </c>
      <c r="P33" s="11" t="b">
        <v>1</v>
      </c>
      <c r="Q33" s="2" t="b">
        <v>0</v>
      </c>
    </row>
    <row r="34" spans="1:17" ht="15.75" customHeight="1" x14ac:dyDescent="0.15">
      <c r="A34" s="8" t="s">
        <v>297</v>
      </c>
      <c r="B34" s="8" t="s">
        <v>298</v>
      </c>
      <c r="C34" s="9" t="b">
        <v>1</v>
      </c>
      <c r="D34" s="8" t="b">
        <v>0</v>
      </c>
      <c r="E34" s="9" t="b">
        <v>0</v>
      </c>
      <c r="F34" s="9" t="b">
        <v>0</v>
      </c>
      <c r="G34" s="9" t="b">
        <v>0</v>
      </c>
      <c r="H34" s="9" t="b">
        <v>0</v>
      </c>
      <c r="I34" s="9" t="b">
        <v>0</v>
      </c>
      <c r="J34" s="9" t="b">
        <v>0</v>
      </c>
      <c r="K34" s="11" t="b">
        <v>0</v>
      </c>
      <c r="L34" s="11" t="b">
        <v>0</v>
      </c>
      <c r="M34" s="11" t="b">
        <v>0</v>
      </c>
      <c r="N34" s="11" t="b">
        <v>0</v>
      </c>
      <c r="O34" s="11" t="b">
        <v>0</v>
      </c>
      <c r="P34" s="11" t="b">
        <v>0</v>
      </c>
      <c r="Q34" s="2" t="b">
        <v>0</v>
      </c>
    </row>
    <row r="35" spans="1:17" ht="15.75" customHeight="1" x14ac:dyDescent="0.15">
      <c r="A35" s="8" t="s">
        <v>299</v>
      </c>
      <c r="B35" s="8" t="s">
        <v>79</v>
      </c>
      <c r="C35" s="9" t="b">
        <v>1</v>
      </c>
      <c r="D35" s="8" t="b">
        <v>1</v>
      </c>
      <c r="E35" s="9" t="b">
        <v>0</v>
      </c>
      <c r="F35" s="9" t="b">
        <v>0</v>
      </c>
      <c r="G35" s="9" t="b">
        <v>0</v>
      </c>
      <c r="H35" s="9" t="b">
        <v>0</v>
      </c>
      <c r="I35" s="9" t="b">
        <v>1</v>
      </c>
      <c r="J35" s="9" t="b">
        <v>0</v>
      </c>
      <c r="K35" s="11" t="b">
        <v>0</v>
      </c>
      <c r="L35" s="11" t="b">
        <v>0</v>
      </c>
      <c r="M35" s="11" t="b">
        <v>0</v>
      </c>
      <c r="N35" s="11" t="b">
        <v>0</v>
      </c>
      <c r="O35" s="11" t="b">
        <v>0</v>
      </c>
      <c r="P35" s="11" t="b">
        <v>0</v>
      </c>
      <c r="Q35" s="2" t="b">
        <v>0</v>
      </c>
    </row>
    <row r="36" spans="1:17" ht="15.75" customHeight="1" x14ac:dyDescent="0.15">
      <c r="A36" s="8" t="s">
        <v>257</v>
      </c>
      <c r="B36" s="8" t="s">
        <v>67</v>
      </c>
      <c r="C36" s="9" t="b">
        <v>1</v>
      </c>
      <c r="D36" s="8" t="b">
        <v>0</v>
      </c>
      <c r="E36" s="9" t="b">
        <v>0</v>
      </c>
      <c r="F36" s="9" t="b">
        <v>0</v>
      </c>
      <c r="G36" s="9" t="b">
        <v>0</v>
      </c>
      <c r="H36" s="9" t="b">
        <v>0</v>
      </c>
      <c r="I36" s="9" t="b">
        <v>0</v>
      </c>
      <c r="J36" s="9" t="b">
        <v>0</v>
      </c>
      <c r="K36" s="11" t="b">
        <v>0</v>
      </c>
      <c r="L36" s="11" t="b">
        <v>0</v>
      </c>
      <c r="M36" s="11" t="b">
        <v>0</v>
      </c>
      <c r="N36" s="11" t="b">
        <v>0</v>
      </c>
      <c r="O36" s="11" t="b">
        <v>0</v>
      </c>
      <c r="P36" s="11" t="b">
        <v>0</v>
      </c>
      <c r="Q36" s="2" t="b">
        <v>0</v>
      </c>
    </row>
    <row r="37" spans="1:17" ht="15.75" customHeight="1" x14ac:dyDescent="0.15">
      <c r="A37" s="8" t="s">
        <v>145</v>
      </c>
      <c r="B37" s="8" t="s">
        <v>30</v>
      </c>
      <c r="C37" s="9" t="b">
        <v>1</v>
      </c>
      <c r="D37" s="8" t="b">
        <v>1</v>
      </c>
      <c r="E37" s="9" t="b">
        <v>1</v>
      </c>
      <c r="F37" s="9" t="b">
        <v>0</v>
      </c>
      <c r="G37" s="9" t="b">
        <v>0</v>
      </c>
      <c r="H37" s="9" t="b">
        <v>0</v>
      </c>
      <c r="I37" s="9" t="b">
        <v>0</v>
      </c>
      <c r="J37" s="9" t="b">
        <v>0</v>
      </c>
      <c r="K37" s="11" t="b">
        <v>0</v>
      </c>
      <c r="L37" s="11" t="b">
        <v>0</v>
      </c>
      <c r="M37" s="11" t="b">
        <v>0</v>
      </c>
      <c r="N37" s="11" t="b">
        <v>0</v>
      </c>
      <c r="O37" s="11" t="b">
        <v>0</v>
      </c>
      <c r="P37" s="11" t="b">
        <v>0</v>
      </c>
      <c r="Q37" s="2" t="b">
        <v>0</v>
      </c>
    </row>
    <row r="38" spans="1:17" ht="15.75" customHeight="1" x14ac:dyDescent="0.15">
      <c r="A38" s="8" t="s">
        <v>300</v>
      </c>
      <c r="B38" s="8" t="s">
        <v>301</v>
      </c>
      <c r="C38" s="9" t="b">
        <v>1</v>
      </c>
      <c r="D38" s="8" t="b">
        <v>0</v>
      </c>
      <c r="E38" s="9" t="b">
        <v>0</v>
      </c>
      <c r="F38" s="9" t="b">
        <v>0</v>
      </c>
      <c r="G38" s="9" t="b">
        <v>0</v>
      </c>
      <c r="H38" s="9" t="b">
        <v>0</v>
      </c>
      <c r="I38" s="9" t="b">
        <v>0</v>
      </c>
      <c r="J38" s="9" t="b">
        <v>0</v>
      </c>
      <c r="K38" s="11" t="b">
        <v>0</v>
      </c>
      <c r="L38" s="11" t="b">
        <v>0</v>
      </c>
      <c r="M38" s="11" t="b">
        <v>0</v>
      </c>
      <c r="N38" s="11" t="b">
        <v>0</v>
      </c>
      <c r="O38" s="11" t="b">
        <v>0</v>
      </c>
      <c r="P38" s="11" t="b">
        <v>0</v>
      </c>
      <c r="Q38" s="2" t="b">
        <v>0</v>
      </c>
    </row>
    <row r="39" spans="1:17" ht="15.75" customHeight="1" x14ac:dyDescent="0.15">
      <c r="A39" s="9" t="s">
        <v>68</v>
      </c>
      <c r="B39" s="9" t="s">
        <v>35</v>
      </c>
      <c r="C39" s="9" t="b">
        <v>0</v>
      </c>
      <c r="D39" s="8" t="b">
        <v>1</v>
      </c>
      <c r="E39" s="9" t="b">
        <v>0</v>
      </c>
      <c r="F39" s="9" t="b">
        <v>0</v>
      </c>
      <c r="G39" s="9" t="b">
        <v>0</v>
      </c>
      <c r="H39" s="9" t="b">
        <v>0</v>
      </c>
      <c r="I39" s="9" t="b">
        <v>0</v>
      </c>
      <c r="J39" s="9" t="b">
        <v>0</v>
      </c>
      <c r="K39" s="11" t="b">
        <v>0</v>
      </c>
      <c r="L39" s="11" t="b">
        <v>0</v>
      </c>
      <c r="M39" s="11" t="b">
        <v>0</v>
      </c>
      <c r="N39" s="11" t="b">
        <v>0</v>
      </c>
      <c r="O39" s="11" t="b">
        <v>0</v>
      </c>
      <c r="P39" s="11" t="b">
        <v>0</v>
      </c>
      <c r="Q39" s="2" t="b">
        <v>0</v>
      </c>
    </row>
    <row r="40" spans="1:17" ht="15.75" customHeight="1" x14ac:dyDescent="0.15">
      <c r="A40" s="9" t="s">
        <v>34</v>
      </c>
      <c r="B40" s="9" t="s">
        <v>35</v>
      </c>
      <c r="C40" s="9" t="b">
        <v>0</v>
      </c>
      <c r="D40" s="8" t="b">
        <v>0</v>
      </c>
      <c r="E40" s="9" t="b">
        <v>0</v>
      </c>
      <c r="F40" s="9" t="b">
        <v>0</v>
      </c>
      <c r="G40" s="9" t="b">
        <v>0</v>
      </c>
      <c r="H40" s="9" t="b">
        <v>0</v>
      </c>
      <c r="I40" s="9" t="b">
        <v>1</v>
      </c>
      <c r="J40" s="9" t="b">
        <v>0</v>
      </c>
      <c r="K40" s="11" t="b">
        <v>1</v>
      </c>
      <c r="L40" s="11" t="b">
        <v>0</v>
      </c>
      <c r="M40" s="11" t="b">
        <v>0</v>
      </c>
      <c r="N40" s="11" t="b">
        <v>0</v>
      </c>
      <c r="O40" s="11" t="b">
        <v>0</v>
      </c>
      <c r="P40" s="11" t="b">
        <v>0</v>
      </c>
      <c r="Q40" s="2" t="b">
        <v>0</v>
      </c>
    </row>
    <row r="41" spans="1:17" ht="15.75" customHeight="1" x14ac:dyDescent="0.15">
      <c r="A41" s="9" t="s">
        <v>131</v>
      </c>
      <c r="B41" s="9" t="s">
        <v>147</v>
      </c>
      <c r="C41" s="9" t="b">
        <v>0</v>
      </c>
      <c r="D41" s="26" t="b">
        <v>1</v>
      </c>
      <c r="E41" s="9" t="b">
        <v>0</v>
      </c>
      <c r="F41" s="9" t="b">
        <v>0</v>
      </c>
      <c r="G41" s="9" t="b">
        <v>0</v>
      </c>
      <c r="H41" s="9" t="b">
        <v>0</v>
      </c>
      <c r="I41" s="9" t="b">
        <v>1</v>
      </c>
      <c r="J41" s="9" t="b">
        <v>0</v>
      </c>
      <c r="K41" s="11" t="b">
        <v>0</v>
      </c>
      <c r="L41" s="11" t="b">
        <v>1</v>
      </c>
      <c r="M41" s="11" t="b">
        <v>0</v>
      </c>
      <c r="N41" s="11" t="b">
        <v>0</v>
      </c>
      <c r="O41" s="11" t="b">
        <v>0</v>
      </c>
      <c r="P41" s="11" t="b">
        <v>0</v>
      </c>
      <c r="Q41" s="2" t="b">
        <v>0</v>
      </c>
    </row>
    <row r="42" spans="1:17" ht="15.75" customHeight="1" x14ac:dyDescent="0.15">
      <c r="A42" s="9" t="s">
        <v>29</v>
      </c>
      <c r="B42" s="9" t="s">
        <v>30</v>
      </c>
      <c r="C42" s="9" t="b">
        <v>0</v>
      </c>
      <c r="D42" s="8" t="b">
        <v>0</v>
      </c>
      <c r="E42" s="9" t="b">
        <v>0</v>
      </c>
      <c r="F42" s="9" t="b">
        <v>0</v>
      </c>
      <c r="G42" s="9" t="b">
        <v>0</v>
      </c>
      <c r="H42" s="9" t="b">
        <v>0</v>
      </c>
      <c r="I42" s="9" t="b">
        <v>1</v>
      </c>
      <c r="J42" s="9" t="b">
        <v>1</v>
      </c>
      <c r="K42" s="11" t="b">
        <v>1</v>
      </c>
      <c r="L42" s="11" t="b">
        <v>0</v>
      </c>
      <c r="M42" s="11" t="b">
        <v>0</v>
      </c>
      <c r="N42" s="11" t="b">
        <v>0</v>
      </c>
      <c r="O42" s="11" t="b">
        <v>0</v>
      </c>
      <c r="P42" s="11" t="b">
        <v>0</v>
      </c>
      <c r="Q42" s="2" t="b">
        <v>0</v>
      </c>
    </row>
    <row r="43" spans="1:17" ht="15.75" customHeight="1" x14ac:dyDescent="0.15">
      <c r="A43" s="9" t="s">
        <v>40</v>
      </c>
      <c r="B43" s="9" t="s">
        <v>302</v>
      </c>
      <c r="C43" s="9" t="b">
        <v>0</v>
      </c>
      <c r="D43" s="8" t="b">
        <v>1</v>
      </c>
      <c r="E43" s="9" t="b">
        <v>0</v>
      </c>
      <c r="F43" s="9" t="b">
        <v>0</v>
      </c>
      <c r="G43" s="9" t="b">
        <v>0</v>
      </c>
      <c r="H43" s="9" t="b">
        <v>0</v>
      </c>
      <c r="I43" s="9" t="b">
        <v>1</v>
      </c>
      <c r="J43" s="9" t="b">
        <v>0</v>
      </c>
      <c r="K43" s="11" t="b">
        <v>1</v>
      </c>
      <c r="L43" s="11" t="b">
        <v>0</v>
      </c>
      <c r="M43" s="11" t="b">
        <v>1</v>
      </c>
      <c r="N43" s="11" t="b">
        <v>1</v>
      </c>
      <c r="O43" s="11" t="b">
        <v>1</v>
      </c>
      <c r="P43" s="11" t="b">
        <v>0</v>
      </c>
      <c r="Q43" s="2" t="b">
        <v>0</v>
      </c>
    </row>
    <row r="44" spans="1:17" ht="15.75" customHeight="1" x14ac:dyDescent="0.15">
      <c r="A44" s="9" t="s">
        <v>43</v>
      </c>
      <c r="B44" s="9" t="s">
        <v>44</v>
      </c>
      <c r="C44" s="9" t="b">
        <v>0</v>
      </c>
      <c r="D44" s="8" t="b">
        <v>1</v>
      </c>
      <c r="E44" s="9" t="b">
        <v>0</v>
      </c>
      <c r="F44" s="9" t="b">
        <v>0</v>
      </c>
      <c r="G44" s="9" t="b">
        <v>0</v>
      </c>
      <c r="H44" s="9" t="b">
        <v>0</v>
      </c>
      <c r="I44" s="9" t="b">
        <v>1</v>
      </c>
      <c r="J44" s="9" t="b">
        <v>0</v>
      </c>
      <c r="K44" s="11" t="b">
        <v>1</v>
      </c>
      <c r="L44" s="11" t="b">
        <v>0</v>
      </c>
      <c r="M44" s="11" t="b">
        <v>1</v>
      </c>
      <c r="N44" s="11" t="b">
        <v>0</v>
      </c>
      <c r="O44" s="11" t="b">
        <v>1</v>
      </c>
      <c r="P44" s="11" t="b">
        <v>0</v>
      </c>
      <c r="Q44" s="2" t="b">
        <v>0</v>
      </c>
    </row>
    <row r="45" spans="1:17" ht="15.75" customHeight="1" x14ac:dyDescent="0.15">
      <c r="A45" s="9" t="s">
        <v>37</v>
      </c>
      <c r="B45" s="9" t="s">
        <v>38</v>
      </c>
      <c r="C45" s="9" t="b">
        <v>0</v>
      </c>
      <c r="D45" s="8" t="b">
        <v>0</v>
      </c>
      <c r="E45" s="9" t="b">
        <v>0</v>
      </c>
      <c r="F45" s="9" t="b">
        <v>0</v>
      </c>
      <c r="G45" s="9" t="b">
        <v>0</v>
      </c>
      <c r="H45" s="9" t="b">
        <v>0</v>
      </c>
      <c r="I45" s="9" t="b">
        <v>1</v>
      </c>
      <c r="J45" s="9" t="b">
        <v>0</v>
      </c>
      <c r="K45" s="11" t="b">
        <v>1</v>
      </c>
      <c r="L45" s="11" t="b">
        <v>0</v>
      </c>
      <c r="M45" s="11" t="b">
        <v>1</v>
      </c>
      <c r="N45" s="11" t="b">
        <v>1</v>
      </c>
      <c r="O45" s="11" t="b">
        <v>1</v>
      </c>
      <c r="P45" s="11" t="b">
        <v>0</v>
      </c>
      <c r="Q45" s="2" t="b">
        <v>0</v>
      </c>
    </row>
    <row r="46" spans="1:17" ht="15.75" customHeight="1" x14ac:dyDescent="0.15">
      <c r="A46" s="9" t="s">
        <v>39</v>
      </c>
      <c r="B46" s="9" t="s">
        <v>174</v>
      </c>
      <c r="C46" s="9" t="b">
        <v>0</v>
      </c>
      <c r="D46" s="8" t="b">
        <v>0</v>
      </c>
      <c r="E46" s="9" t="b">
        <v>0</v>
      </c>
      <c r="F46" s="9" t="b">
        <v>0</v>
      </c>
      <c r="G46" s="9" t="b">
        <v>0</v>
      </c>
      <c r="H46" s="9" t="b">
        <v>0</v>
      </c>
      <c r="I46" s="9" t="b">
        <v>1</v>
      </c>
      <c r="J46" s="9" t="b">
        <v>0</v>
      </c>
      <c r="K46" s="11" t="b">
        <v>1</v>
      </c>
      <c r="L46" s="11" t="b">
        <v>0</v>
      </c>
      <c r="M46" s="11" t="b">
        <v>1</v>
      </c>
      <c r="N46" s="11" t="b">
        <v>1</v>
      </c>
      <c r="O46" s="11" t="b">
        <v>1</v>
      </c>
      <c r="P46" s="11" t="b">
        <v>0</v>
      </c>
      <c r="Q46" s="2" t="b">
        <v>0</v>
      </c>
    </row>
    <row r="47" spans="1:17" ht="15.75" customHeight="1" x14ac:dyDescent="0.15">
      <c r="A47" s="9" t="s">
        <v>41</v>
      </c>
      <c r="B47" s="9" t="s">
        <v>42</v>
      </c>
      <c r="C47" s="9" t="b">
        <v>0</v>
      </c>
      <c r="D47" s="8" t="b">
        <v>1</v>
      </c>
      <c r="E47" s="9" t="b">
        <v>0</v>
      </c>
      <c r="F47" s="9" t="b">
        <v>1</v>
      </c>
      <c r="G47" s="9" t="b">
        <v>0</v>
      </c>
      <c r="H47" s="9" t="b">
        <v>0</v>
      </c>
      <c r="I47" s="9" t="b">
        <v>1</v>
      </c>
      <c r="J47" s="9" t="b">
        <v>0</v>
      </c>
      <c r="K47" s="11" t="b">
        <v>1</v>
      </c>
      <c r="L47" s="11" t="b">
        <v>0</v>
      </c>
      <c r="M47" s="11" t="b">
        <v>0</v>
      </c>
      <c r="N47" s="11" t="b">
        <v>0</v>
      </c>
      <c r="O47" s="11" t="b">
        <v>1</v>
      </c>
      <c r="P47" s="11" t="b">
        <v>0</v>
      </c>
      <c r="Q47" s="2" t="b">
        <v>1</v>
      </c>
    </row>
    <row r="48" spans="1:17" ht="15.75" customHeight="1" x14ac:dyDescent="0.15">
      <c r="A48" s="9" t="s">
        <v>94</v>
      </c>
      <c r="B48" s="9" t="s">
        <v>42</v>
      </c>
      <c r="C48" s="9" t="b">
        <v>0</v>
      </c>
      <c r="D48" s="8" t="b">
        <v>0</v>
      </c>
      <c r="E48" s="9" t="b">
        <v>0</v>
      </c>
      <c r="F48" s="9" t="b">
        <v>0</v>
      </c>
      <c r="G48" s="9" t="b">
        <v>0</v>
      </c>
      <c r="H48" s="9" t="b">
        <v>0</v>
      </c>
      <c r="I48" s="9" t="b">
        <v>1</v>
      </c>
      <c r="J48" s="9" t="b">
        <v>0</v>
      </c>
      <c r="K48" s="11" t="b">
        <v>0</v>
      </c>
      <c r="L48" s="11" t="b">
        <v>0</v>
      </c>
      <c r="M48" s="11" t="b">
        <v>0</v>
      </c>
      <c r="N48" s="11" t="b">
        <v>0</v>
      </c>
      <c r="O48" s="11" t="b">
        <v>1</v>
      </c>
      <c r="P48" s="11" t="b">
        <v>0</v>
      </c>
      <c r="Q48" s="2" t="b">
        <v>0</v>
      </c>
    </row>
    <row r="49" spans="1:17" ht="15.75" customHeight="1" x14ac:dyDescent="0.15">
      <c r="A49" s="9" t="s">
        <v>81</v>
      </c>
      <c r="B49" s="9" t="s">
        <v>79</v>
      </c>
      <c r="C49" s="9" t="b">
        <v>0</v>
      </c>
      <c r="D49" s="8" t="b">
        <v>0</v>
      </c>
      <c r="E49" s="9" t="b">
        <v>0</v>
      </c>
      <c r="F49" s="9" t="b">
        <v>0</v>
      </c>
      <c r="G49" s="9" t="b">
        <v>0</v>
      </c>
      <c r="H49" s="9" t="b">
        <v>0</v>
      </c>
      <c r="I49" s="9" t="b">
        <v>1</v>
      </c>
      <c r="J49" s="9" t="b">
        <v>0</v>
      </c>
      <c r="K49" s="11" t="b">
        <v>0</v>
      </c>
      <c r="L49" s="11" t="b">
        <v>0</v>
      </c>
      <c r="M49" s="11" t="b">
        <v>0</v>
      </c>
      <c r="N49" s="11" t="b">
        <v>0</v>
      </c>
      <c r="O49" s="11" t="b">
        <v>0</v>
      </c>
      <c r="P49" s="11" t="b">
        <v>0</v>
      </c>
      <c r="Q49" s="2" t="b">
        <v>0</v>
      </c>
    </row>
    <row r="50" spans="1:17" ht="13" x14ac:dyDescent="0.15">
      <c r="A50" s="9" t="s">
        <v>80</v>
      </c>
      <c r="B50" s="9" t="s">
        <v>79</v>
      </c>
      <c r="C50" s="9" t="b">
        <v>0</v>
      </c>
      <c r="D50" s="8" t="b">
        <v>0</v>
      </c>
      <c r="E50" s="9" t="b">
        <v>0</v>
      </c>
      <c r="F50" s="9" t="b">
        <v>0</v>
      </c>
      <c r="G50" s="9" t="b">
        <v>0</v>
      </c>
      <c r="H50" s="9" t="b">
        <v>0</v>
      </c>
      <c r="I50" s="9" t="b">
        <v>1</v>
      </c>
      <c r="J50" s="9" t="b">
        <v>0</v>
      </c>
      <c r="K50" s="11" t="b">
        <v>0</v>
      </c>
      <c r="L50" s="11" t="b">
        <v>0</v>
      </c>
      <c r="M50" s="11" t="b">
        <v>0</v>
      </c>
      <c r="N50" s="11" t="b">
        <v>0</v>
      </c>
      <c r="O50" s="11" t="b">
        <v>0</v>
      </c>
      <c r="P50" s="11" t="b">
        <v>0</v>
      </c>
      <c r="Q50" s="2" t="b">
        <v>0</v>
      </c>
    </row>
    <row r="51" spans="1:17" ht="13" x14ac:dyDescent="0.15">
      <c r="A51" s="9" t="s">
        <v>97</v>
      </c>
      <c r="B51" s="9" t="s">
        <v>188</v>
      </c>
      <c r="C51" s="9" t="b">
        <v>0</v>
      </c>
      <c r="D51" s="8" t="b">
        <v>0</v>
      </c>
      <c r="E51" s="9" t="b">
        <v>0</v>
      </c>
      <c r="F51" s="9" t="b">
        <v>0</v>
      </c>
      <c r="G51" s="9" t="b">
        <v>0</v>
      </c>
      <c r="H51" s="9" t="b">
        <v>0</v>
      </c>
      <c r="I51" s="9" t="b">
        <v>1</v>
      </c>
      <c r="J51" s="9" t="b">
        <v>0</v>
      </c>
      <c r="K51" s="11" t="b">
        <v>0</v>
      </c>
      <c r="L51" s="11" t="b">
        <v>0</v>
      </c>
      <c r="M51" s="11" t="b">
        <v>1</v>
      </c>
      <c r="N51" s="11" t="b">
        <v>0</v>
      </c>
      <c r="O51" s="11" t="b">
        <v>1</v>
      </c>
      <c r="P51" s="11" t="b">
        <v>0</v>
      </c>
      <c r="Q51" s="2" t="b">
        <v>0</v>
      </c>
    </row>
    <row r="52" spans="1:17" ht="13" x14ac:dyDescent="0.15">
      <c r="A52" s="9" t="s">
        <v>95</v>
      </c>
      <c r="B52" s="9" t="s">
        <v>44</v>
      </c>
      <c r="C52" s="9" t="b">
        <v>0</v>
      </c>
      <c r="D52" s="8" t="b">
        <v>0</v>
      </c>
      <c r="E52" s="9" t="b">
        <v>0</v>
      </c>
      <c r="F52" s="9" t="b">
        <v>0</v>
      </c>
      <c r="G52" s="9" t="b">
        <v>0</v>
      </c>
      <c r="H52" s="9" t="b">
        <v>0</v>
      </c>
      <c r="I52" s="9" t="b">
        <v>1</v>
      </c>
      <c r="J52" s="9" t="b">
        <v>0</v>
      </c>
      <c r="K52" s="11" t="b">
        <v>0</v>
      </c>
      <c r="L52" s="11" t="b">
        <v>0</v>
      </c>
      <c r="M52" s="11" t="b">
        <v>0</v>
      </c>
      <c r="N52" s="11" t="b">
        <v>0</v>
      </c>
      <c r="O52" s="11" t="b">
        <v>0</v>
      </c>
      <c r="P52" s="11" t="b">
        <v>0</v>
      </c>
      <c r="Q52" s="2" t="b">
        <v>0</v>
      </c>
    </row>
    <row r="53" spans="1:17" ht="13" x14ac:dyDescent="0.15">
      <c r="A53" s="9" t="s">
        <v>90</v>
      </c>
      <c r="B53" s="9" t="s">
        <v>89</v>
      </c>
      <c r="C53" s="9" t="b">
        <v>0</v>
      </c>
      <c r="D53" s="8" t="b">
        <v>0</v>
      </c>
      <c r="E53" s="9" t="b">
        <v>0</v>
      </c>
      <c r="F53" s="9" t="b">
        <v>0</v>
      </c>
      <c r="G53" s="9" t="b">
        <v>0</v>
      </c>
      <c r="H53" s="9" t="b">
        <v>0</v>
      </c>
      <c r="I53" s="9" t="b">
        <v>1</v>
      </c>
      <c r="J53" s="9" t="b">
        <v>0</v>
      </c>
      <c r="K53" s="11" t="b">
        <v>0</v>
      </c>
      <c r="L53" s="11" t="b">
        <v>0</v>
      </c>
      <c r="M53" s="11" t="b">
        <v>1</v>
      </c>
      <c r="N53" s="11" t="b">
        <v>0</v>
      </c>
      <c r="O53" s="11" t="b">
        <v>1</v>
      </c>
      <c r="P53" s="11" t="b">
        <v>0</v>
      </c>
      <c r="Q53" s="2" t="b">
        <v>0</v>
      </c>
    </row>
    <row r="54" spans="1:17" ht="13" x14ac:dyDescent="0.15">
      <c r="A54" s="9" t="s">
        <v>88</v>
      </c>
      <c r="B54" s="9" t="s">
        <v>89</v>
      </c>
      <c r="C54" s="9" t="b">
        <v>0</v>
      </c>
      <c r="D54" s="8" t="b">
        <v>0</v>
      </c>
      <c r="E54" s="9" t="b">
        <v>0</v>
      </c>
      <c r="F54" s="9" t="b">
        <v>0</v>
      </c>
      <c r="G54" s="9" t="b">
        <v>0</v>
      </c>
      <c r="H54" s="9" t="b">
        <v>0</v>
      </c>
      <c r="I54" s="9" t="b">
        <v>1</v>
      </c>
      <c r="J54" s="9" t="b">
        <v>0</v>
      </c>
      <c r="K54" s="11" t="b">
        <v>0</v>
      </c>
      <c r="L54" s="11" t="b">
        <v>0</v>
      </c>
      <c r="M54" s="11" t="b">
        <v>0</v>
      </c>
      <c r="N54" s="11" t="b">
        <v>0</v>
      </c>
      <c r="O54" s="11" t="b">
        <v>0</v>
      </c>
      <c r="P54" s="11" t="b">
        <v>0</v>
      </c>
      <c r="Q54" s="2" t="b">
        <v>0</v>
      </c>
    </row>
    <row r="55" spans="1:17" ht="13" x14ac:dyDescent="0.15">
      <c r="A55" s="9" t="s">
        <v>75</v>
      </c>
      <c r="B55" s="9" t="s">
        <v>76</v>
      </c>
      <c r="C55" s="9" t="b">
        <v>0</v>
      </c>
      <c r="D55" s="8" t="b">
        <v>0</v>
      </c>
      <c r="E55" s="9" t="b">
        <v>0</v>
      </c>
      <c r="F55" s="9" t="b">
        <v>0</v>
      </c>
      <c r="G55" s="9" t="b">
        <v>0</v>
      </c>
      <c r="H55" s="9" t="b">
        <v>0</v>
      </c>
      <c r="I55" s="9" t="b">
        <v>1</v>
      </c>
      <c r="J55" s="9" t="b">
        <v>0</v>
      </c>
      <c r="K55" s="11" t="b">
        <v>0</v>
      </c>
      <c r="L55" s="11" t="b">
        <v>0</v>
      </c>
      <c r="M55" s="11" t="b">
        <v>1</v>
      </c>
      <c r="N55" s="11" t="b">
        <v>1</v>
      </c>
      <c r="O55" s="11" t="b">
        <v>0</v>
      </c>
      <c r="P55" s="11" t="b">
        <v>0</v>
      </c>
      <c r="Q55" s="2" t="b">
        <v>0</v>
      </c>
    </row>
    <row r="56" spans="1:17" ht="13" x14ac:dyDescent="0.15">
      <c r="A56" s="9" t="s">
        <v>57</v>
      </c>
      <c r="B56" s="9" t="s">
        <v>28</v>
      </c>
      <c r="C56" s="9" t="b">
        <v>0</v>
      </c>
      <c r="D56" s="8" t="b">
        <v>0</v>
      </c>
      <c r="E56" s="9" t="b">
        <v>0</v>
      </c>
      <c r="F56" s="9" t="b">
        <v>0</v>
      </c>
      <c r="G56" s="9" t="b">
        <v>0</v>
      </c>
      <c r="H56" s="9" t="b">
        <v>0</v>
      </c>
      <c r="I56" s="9" t="b">
        <v>1</v>
      </c>
      <c r="J56" s="9" t="b">
        <v>0</v>
      </c>
      <c r="K56" s="11" t="b">
        <v>0</v>
      </c>
      <c r="L56" s="11" t="b">
        <v>0</v>
      </c>
      <c r="M56" s="11" t="b">
        <v>0</v>
      </c>
      <c r="N56" s="11" t="b">
        <v>0</v>
      </c>
      <c r="O56" s="11" t="b">
        <v>0</v>
      </c>
      <c r="P56" s="11" t="b">
        <v>0</v>
      </c>
      <c r="Q56" s="2" t="b">
        <v>0</v>
      </c>
    </row>
    <row r="57" spans="1:17" ht="13" x14ac:dyDescent="0.15">
      <c r="A57" s="9" t="s">
        <v>105</v>
      </c>
      <c r="B57" s="9" t="s">
        <v>99</v>
      </c>
      <c r="C57" s="9" t="b">
        <v>0</v>
      </c>
      <c r="D57" s="8" t="b">
        <v>0</v>
      </c>
      <c r="E57" s="8" t="b">
        <v>0</v>
      </c>
      <c r="F57" s="8" t="b">
        <v>0</v>
      </c>
      <c r="G57" s="8" t="b">
        <v>0</v>
      </c>
      <c r="H57" s="8" t="b">
        <v>0</v>
      </c>
      <c r="I57" s="8" t="b">
        <v>0</v>
      </c>
      <c r="J57" s="8" t="b">
        <v>0</v>
      </c>
      <c r="K57" s="8" t="b">
        <v>0</v>
      </c>
      <c r="L57" s="11" t="b">
        <v>1</v>
      </c>
      <c r="M57" s="11" t="b">
        <v>0</v>
      </c>
      <c r="N57" s="11" t="b">
        <v>0</v>
      </c>
      <c r="O57" s="11" t="b">
        <v>0</v>
      </c>
      <c r="P57" s="11" t="b">
        <v>0</v>
      </c>
      <c r="Q57" s="2" t="b">
        <v>0</v>
      </c>
    </row>
    <row r="58" spans="1:17" ht="13" x14ac:dyDescent="0.15">
      <c r="A58" s="9" t="s">
        <v>108</v>
      </c>
      <c r="B58" s="9" t="s">
        <v>99</v>
      </c>
      <c r="C58" s="9" t="b">
        <v>0</v>
      </c>
      <c r="D58" s="8" t="b">
        <v>0</v>
      </c>
      <c r="E58" s="8" t="b">
        <v>0</v>
      </c>
      <c r="F58" s="8" t="b">
        <v>0</v>
      </c>
      <c r="G58" s="8" t="b">
        <v>0</v>
      </c>
      <c r="H58" s="8" t="b">
        <v>0</v>
      </c>
      <c r="I58" s="8" t="b">
        <v>0</v>
      </c>
      <c r="J58" s="8" t="b">
        <v>0</v>
      </c>
      <c r="K58" s="8" t="b">
        <v>0</v>
      </c>
      <c r="L58" s="11" t="b">
        <v>1</v>
      </c>
      <c r="M58" s="11" t="b">
        <v>0</v>
      </c>
      <c r="N58" s="11" t="b">
        <v>0</v>
      </c>
      <c r="O58" s="11" t="b">
        <v>0</v>
      </c>
      <c r="P58" s="11" t="b">
        <v>0</v>
      </c>
      <c r="Q58" s="2" t="b">
        <v>0</v>
      </c>
    </row>
    <row r="59" spans="1:17" ht="13" x14ac:dyDescent="0.15">
      <c r="A59" s="9" t="s">
        <v>107</v>
      </c>
      <c r="B59" s="9" t="s">
        <v>99</v>
      </c>
      <c r="C59" s="9" t="b">
        <v>0</v>
      </c>
      <c r="D59" s="8" t="b">
        <v>0</v>
      </c>
      <c r="E59" s="8" t="b">
        <v>0</v>
      </c>
      <c r="F59" s="8" t="b">
        <v>0</v>
      </c>
      <c r="G59" s="8" t="b">
        <v>0</v>
      </c>
      <c r="H59" s="8" t="b">
        <v>0</v>
      </c>
      <c r="I59" s="8" t="b">
        <v>0</v>
      </c>
      <c r="J59" s="8" t="b">
        <v>0</v>
      </c>
      <c r="K59" s="8" t="b">
        <v>0</v>
      </c>
      <c r="L59" s="11" t="b">
        <v>1</v>
      </c>
      <c r="M59" s="11" t="b">
        <v>0</v>
      </c>
      <c r="N59" s="11" t="b">
        <v>0</v>
      </c>
      <c r="O59" s="11" t="b">
        <v>0</v>
      </c>
      <c r="P59" s="11" t="b">
        <v>0</v>
      </c>
      <c r="Q59" s="2" t="b">
        <v>0</v>
      </c>
    </row>
    <row r="60" spans="1:17" ht="13" x14ac:dyDescent="0.15">
      <c r="A60" s="9" t="s">
        <v>118</v>
      </c>
      <c r="B60" s="9" t="s">
        <v>99</v>
      </c>
      <c r="C60" s="9" t="b">
        <v>0</v>
      </c>
      <c r="D60" s="8" t="b">
        <v>0</v>
      </c>
      <c r="E60" s="8" t="b">
        <v>0</v>
      </c>
      <c r="F60" s="8" t="b">
        <v>0</v>
      </c>
      <c r="G60" s="8" t="b">
        <v>0</v>
      </c>
      <c r="H60" s="8" t="b">
        <v>0</v>
      </c>
      <c r="I60" s="8" t="b">
        <v>0</v>
      </c>
      <c r="J60" s="8" t="b">
        <v>0</v>
      </c>
      <c r="K60" s="8" t="b">
        <v>0</v>
      </c>
      <c r="L60" s="11" t="b">
        <v>1</v>
      </c>
      <c r="M60" s="11" t="b">
        <v>0</v>
      </c>
      <c r="N60" s="11" t="b">
        <v>0</v>
      </c>
      <c r="O60" s="11" t="b">
        <v>0</v>
      </c>
      <c r="P60" s="11" t="b">
        <v>0</v>
      </c>
      <c r="Q60" s="2" t="b">
        <v>0</v>
      </c>
    </row>
    <row r="61" spans="1:17" ht="13" x14ac:dyDescent="0.15">
      <c r="A61" s="9" t="s">
        <v>119</v>
      </c>
      <c r="B61" s="9" t="s">
        <v>99</v>
      </c>
      <c r="C61" s="9" t="b">
        <v>0</v>
      </c>
      <c r="D61" s="8" t="b">
        <v>0</v>
      </c>
      <c r="E61" s="8" t="b">
        <v>0</v>
      </c>
      <c r="F61" s="8" t="b">
        <v>0</v>
      </c>
      <c r="G61" s="8" t="b">
        <v>0</v>
      </c>
      <c r="H61" s="8" t="b">
        <v>0</v>
      </c>
      <c r="I61" s="8" t="b">
        <v>0</v>
      </c>
      <c r="J61" s="8" t="b">
        <v>0</v>
      </c>
      <c r="K61" s="8" t="b">
        <v>0</v>
      </c>
      <c r="L61" s="11" t="b">
        <v>1</v>
      </c>
      <c r="M61" s="11" t="b">
        <v>0</v>
      </c>
      <c r="N61" s="11" t="b">
        <v>0</v>
      </c>
      <c r="O61" s="11" t="b">
        <v>0</v>
      </c>
      <c r="P61" s="11" t="b">
        <v>0</v>
      </c>
      <c r="Q61" s="2" t="b">
        <v>0</v>
      </c>
    </row>
    <row r="62" spans="1:17" ht="13" x14ac:dyDescent="0.15">
      <c r="A62" s="9" t="s">
        <v>128</v>
      </c>
      <c r="B62" s="9" t="s">
        <v>99</v>
      </c>
      <c r="C62" s="9" t="b">
        <v>0</v>
      </c>
      <c r="D62" s="8" t="b">
        <v>0</v>
      </c>
      <c r="E62" s="8" t="b">
        <v>0</v>
      </c>
      <c r="F62" s="8" t="b">
        <v>0</v>
      </c>
      <c r="G62" s="8" t="b">
        <v>0</v>
      </c>
      <c r="H62" s="8" t="b">
        <v>0</v>
      </c>
      <c r="I62" s="8" t="b">
        <v>0</v>
      </c>
      <c r="J62" s="8" t="b">
        <v>0</v>
      </c>
      <c r="K62" s="8" t="b">
        <v>0</v>
      </c>
      <c r="L62" s="11" t="b">
        <v>1</v>
      </c>
      <c r="M62" s="11" t="b">
        <v>0</v>
      </c>
      <c r="N62" s="11" t="b">
        <v>0</v>
      </c>
      <c r="O62" s="11" t="b">
        <v>0</v>
      </c>
      <c r="P62" s="11" t="b">
        <v>1</v>
      </c>
      <c r="Q62" s="2" t="b">
        <v>0</v>
      </c>
    </row>
    <row r="63" spans="1:17" ht="13" x14ac:dyDescent="0.15">
      <c r="A63" s="9" t="s">
        <v>130</v>
      </c>
      <c r="B63" s="9" t="s">
        <v>99</v>
      </c>
      <c r="C63" s="9" t="b">
        <v>0</v>
      </c>
      <c r="D63" s="8" t="b">
        <v>1</v>
      </c>
      <c r="E63" s="8" t="b">
        <v>0</v>
      </c>
      <c r="F63" s="8" t="b">
        <v>0</v>
      </c>
      <c r="G63" s="8" t="b">
        <v>0</v>
      </c>
      <c r="H63" s="8" t="b">
        <v>0</v>
      </c>
      <c r="I63" s="8" t="b">
        <v>0</v>
      </c>
      <c r="J63" s="8" t="b">
        <v>0</v>
      </c>
      <c r="K63" s="8" t="b">
        <v>0</v>
      </c>
      <c r="L63" s="11" t="b">
        <v>1</v>
      </c>
      <c r="M63" s="11" t="b">
        <v>0</v>
      </c>
      <c r="N63" s="11" t="b">
        <v>0</v>
      </c>
      <c r="O63" s="11" t="b">
        <v>0</v>
      </c>
      <c r="P63" s="11" t="b">
        <v>0</v>
      </c>
      <c r="Q63" s="2" t="b">
        <v>0</v>
      </c>
    </row>
    <row r="64" spans="1:17" ht="13" x14ac:dyDescent="0.15">
      <c r="A64" s="9" t="s">
        <v>100</v>
      </c>
      <c r="B64" s="9" t="s">
        <v>99</v>
      </c>
      <c r="C64" s="9" t="b">
        <v>0</v>
      </c>
      <c r="D64" s="8" t="b">
        <v>0</v>
      </c>
      <c r="E64" s="8" t="b">
        <v>0</v>
      </c>
      <c r="F64" s="8" t="b">
        <v>0</v>
      </c>
      <c r="G64" s="8" t="b">
        <v>0</v>
      </c>
      <c r="H64" s="8" t="b">
        <v>0</v>
      </c>
      <c r="I64" s="8" t="b">
        <v>0</v>
      </c>
      <c r="J64" s="8" t="b">
        <v>0</v>
      </c>
      <c r="K64" s="8" t="b">
        <v>0</v>
      </c>
      <c r="L64" s="11" t="b">
        <v>1</v>
      </c>
      <c r="M64" s="11" t="b">
        <v>0</v>
      </c>
      <c r="N64" s="11" t="b">
        <v>0</v>
      </c>
      <c r="O64" s="11" t="b">
        <v>0</v>
      </c>
      <c r="P64" s="11" t="b">
        <v>0</v>
      </c>
      <c r="Q64" s="2" t="b">
        <v>0</v>
      </c>
    </row>
    <row r="65" spans="1:17" ht="13" x14ac:dyDescent="0.15">
      <c r="A65" s="9" t="s">
        <v>106</v>
      </c>
      <c r="B65" s="9" t="s">
        <v>99</v>
      </c>
      <c r="C65" s="9" t="b">
        <v>0</v>
      </c>
      <c r="D65" s="8" t="b">
        <v>0</v>
      </c>
      <c r="E65" s="8" t="b">
        <v>0</v>
      </c>
      <c r="F65" s="8" t="b">
        <v>0</v>
      </c>
      <c r="G65" s="8" t="b">
        <v>0</v>
      </c>
      <c r="H65" s="8" t="b">
        <v>0</v>
      </c>
      <c r="I65" s="8" t="b">
        <v>0</v>
      </c>
      <c r="J65" s="8" t="b">
        <v>0</v>
      </c>
      <c r="K65" s="8" t="b">
        <v>0</v>
      </c>
      <c r="L65" s="11" t="b">
        <v>1</v>
      </c>
      <c r="M65" s="11" t="b">
        <v>0</v>
      </c>
      <c r="N65" s="11" t="b">
        <v>0</v>
      </c>
      <c r="O65" s="11" t="b">
        <v>0</v>
      </c>
      <c r="P65" s="11" t="b">
        <v>0</v>
      </c>
      <c r="Q65" s="2" t="b">
        <v>0</v>
      </c>
    </row>
    <row r="66" spans="1:17" ht="13" x14ac:dyDescent="0.15">
      <c r="A66" s="9" t="s">
        <v>117</v>
      </c>
      <c r="B66" s="9" t="s">
        <v>99</v>
      </c>
      <c r="C66" s="9" t="b">
        <v>0</v>
      </c>
      <c r="D66" s="8" t="b">
        <v>0</v>
      </c>
      <c r="E66" s="8" t="b">
        <v>0</v>
      </c>
      <c r="F66" s="8" t="b">
        <v>0</v>
      </c>
      <c r="G66" s="8" t="b">
        <v>0</v>
      </c>
      <c r="H66" s="8" t="b">
        <v>0</v>
      </c>
      <c r="I66" s="8" t="b">
        <v>0</v>
      </c>
      <c r="J66" s="8" t="b">
        <v>0</v>
      </c>
      <c r="K66" s="8" t="b">
        <v>0</v>
      </c>
      <c r="L66" s="11" t="b">
        <v>1</v>
      </c>
      <c r="M66" s="11" t="b">
        <v>0</v>
      </c>
      <c r="N66" s="11" t="b">
        <v>0</v>
      </c>
      <c r="O66" s="11" t="b">
        <v>0</v>
      </c>
      <c r="P66" s="11" t="b">
        <v>0</v>
      </c>
      <c r="Q66" s="2" t="b">
        <v>0</v>
      </c>
    </row>
    <row r="67" spans="1:17" ht="13" x14ac:dyDescent="0.15">
      <c r="A67" s="9" t="s">
        <v>121</v>
      </c>
      <c r="B67" s="9" t="s">
        <v>99</v>
      </c>
      <c r="C67" s="9" t="b">
        <v>0</v>
      </c>
      <c r="D67" s="8" t="b">
        <v>0</v>
      </c>
      <c r="E67" s="8" t="b">
        <v>0</v>
      </c>
      <c r="F67" s="8" t="b">
        <v>0</v>
      </c>
      <c r="G67" s="8" t="b">
        <v>0</v>
      </c>
      <c r="H67" s="8" t="b">
        <v>0</v>
      </c>
      <c r="I67" s="8" t="b">
        <v>0</v>
      </c>
      <c r="J67" s="8" t="b">
        <v>0</v>
      </c>
      <c r="K67" s="8" t="b">
        <v>0</v>
      </c>
      <c r="L67" s="11" t="b">
        <v>1</v>
      </c>
      <c r="M67" s="11" t="b">
        <v>0</v>
      </c>
      <c r="N67" s="11" t="b">
        <v>0</v>
      </c>
      <c r="O67" s="11" t="b">
        <v>0</v>
      </c>
      <c r="P67" s="11" t="b">
        <v>0</v>
      </c>
      <c r="Q67" s="2" t="b">
        <v>0</v>
      </c>
    </row>
    <row r="68" spans="1:17" ht="13" x14ac:dyDescent="0.15">
      <c r="A68" s="9" t="s">
        <v>123</v>
      </c>
      <c r="B68" s="9" t="s">
        <v>99</v>
      </c>
      <c r="C68" s="9" t="b">
        <v>0</v>
      </c>
      <c r="D68" s="8" t="b">
        <v>0</v>
      </c>
      <c r="E68" s="8" t="b">
        <v>0</v>
      </c>
      <c r="F68" s="8" t="b">
        <v>0</v>
      </c>
      <c r="G68" s="8" t="b">
        <v>0</v>
      </c>
      <c r="H68" s="8" t="b">
        <v>0</v>
      </c>
      <c r="I68" s="8" t="b">
        <v>0</v>
      </c>
      <c r="J68" s="8" t="b">
        <v>0</v>
      </c>
      <c r="K68" s="8" t="b">
        <v>0</v>
      </c>
      <c r="L68" s="11" t="b">
        <v>1</v>
      </c>
      <c r="M68" s="11" t="b">
        <v>1</v>
      </c>
      <c r="N68" s="11" t="b">
        <v>1</v>
      </c>
      <c r="O68" s="11" t="b">
        <v>1</v>
      </c>
      <c r="P68" s="11" t="b">
        <v>1</v>
      </c>
      <c r="Q68" s="2" t="b">
        <v>0</v>
      </c>
    </row>
    <row r="69" spans="1:17" ht="13" x14ac:dyDescent="0.15">
      <c r="A69" s="9" t="s">
        <v>77</v>
      </c>
      <c r="B69" s="9" t="s">
        <v>99</v>
      </c>
      <c r="C69" s="9" t="b">
        <v>0</v>
      </c>
      <c r="D69" s="8" t="b">
        <v>0</v>
      </c>
      <c r="E69" s="8" t="b">
        <v>0</v>
      </c>
      <c r="F69" s="8" t="b">
        <v>0</v>
      </c>
      <c r="G69" s="8" t="b">
        <v>0</v>
      </c>
      <c r="H69" s="8" t="b">
        <v>0</v>
      </c>
      <c r="I69" s="8" t="b">
        <v>0</v>
      </c>
      <c r="J69" s="8" t="b">
        <v>0</v>
      </c>
      <c r="K69" s="8" t="b">
        <v>0</v>
      </c>
      <c r="L69" s="11" t="b">
        <v>1</v>
      </c>
      <c r="M69" s="11" t="b">
        <v>1</v>
      </c>
      <c r="N69" s="11" t="b">
        <v>1</v>
      </c>
      <c r="O69" s="11" t="b">
        <v>1</v>
      </c>
      <c r="P69" s="11" t="b">
        <v>1</v>
      </c>
      <c r="Q69" s="2" t="b">
        <v>0</v>
      </c>
    </row>
    <row r="70" spans="1:17" ht="13" x14ac:dyDescent="0.15">
      <c r="A70" s="9" t="s">
        <v>113</v>
      </c>
      <c r="B70" s="9" t="s">
        <v>99</v>
      </c>
      <c r="C70" s="9" t="b">
        <v>0</v>
      </c>
      <c r="D70" s="8" t="b">
        <v>0</v>
      </c>
      <c r="E70" s="8" t="b">
        <v>0</v>
      </c>
      <c r="F70" s="8" t="b">
        <v>0</v>
      </c>
      <c r="G70" s="8" t="b">
        <v>0</v>
      </c>
      <c r="H70" s="8" t="b">
        <v>0</v>
      </c>
      <c r="I70" s="8" t="b">
        <v>0</v>
      </c>
      <c r="J70" s="8" t="b">
        <v>0</v>
      </c>
      <c r="K70" s="8" t="b">
        <v>0</v>
      </c>
      <c r="L70" s="11" t="b">
        <v>1</v>
      </c>
      <c r="M70" s="11" t="b">
        <v>0</v>
      </c>
      <c r="N70" s="11" t="b">
        <v>0</v>
      </c>
      <c r="O70" s="11" t="b">
        <v>0</v>
      </c>
      <c r="P70" s="11" t="b">
        <v>0</v>
      </c>
      <c r="Q70" s="2" t="b">
        <v>0</v>
      </c>
    </row>
    <row r="71" spans="1:17" ht="13" x14ac:dyDescent="0.15">
      <c r="A71" s="9" t="s">
        <v>120</v>
      </c>
      <c r="B71" s="9" t="s">
        <v>99</v>
      </c>
      <c r="C71" s="9" t="b">
        <v>0</v>
      </c>
      <c r="D71" s="8" t="b">
        <v>0</v>
      </c>
      <c r="E71" s="8" t="b">
        <v>0</v>
      </c>
      <c r="F71" s="8" t="b">
        <v>0</v>
      </c>
      <c r="G71" s="8" t="b">
        <v>0</v>
      </c>
      <c r="H71" s="8" t="b">
        <v>0</v>
      </c>
      <c r="I71" s="8" t="b">
        <v>0</v>
      </c>
      <c r="J71" s="8" t="b">
        <v>0</v>
      </c>
      <c r="K71" s="8" t="b">
        <v>0</v>
      </c>
      <c r="L71" s="11" t="b">
        <v>1</v>
      </c>
      <c r="M71" s="11" t="b">
        <v>0</v>
      </c>
      <c r="N71" s="11" t="b">
        <v>0</v>
      </c>
      <c r="O71" s="11" t="b">
        <v>0</v>
      </c>
      <c r="P71" s="11" t="b">
        <v>0</v>
      </c>
      <c r="Q71" s="2" t="b">
        <v>0</v>
      </c>
    </row>
    <row r="72" spans="1:17" ht="13" x14ac:dyDescent="0.15">
      <c r="A72" s="9" t="s">
        <v>110</v>
      </c>
      <c r="B72" s="9" t="s">
        <v>99</v>
      </c>
      <c r="C72" s="9" t="b">
        <v>0</v>
      </c>
      <c r="D72" s="8" t="b">
        <v>0</v>
      </c>
      <c r="E72" s="8" t="b">
        <v>0</v>
      </c>
      <c r="F72" s="8" t="b">
        <v>0</v>
      </c>
      <c r="G72" s="8" t="b">
        <v>0</v>
      </c>
      <c r="H72" s="8" t="b">
        <v>0</v>
      </c>
      <c r="I72" s="8" t="b">
        <v>0</v>
      </c>
      <c r="J72" s="8" t="b">
        <v>0</v>
      </c>
      <c r="K72" s="8" t="b">
        <v>0</v>
      </c>
      <c r="L72" s="11" t="b">
        <v>1</v>
      </c>
      <c r="M72" s="11" t="b">
        <v>0</v>
      </c>
      <c r="N72" s="11" t="b">
        <v>0</v>
      </c>
      <c r="O72" s="11" t="b">
        <v>0</v>
      </c>
      <c r="P72" s="11" t="b">
        <v>0</v>
      </c>
      <c r="Q72" s="2" t="b">
        <v>0</v>
      </c>
    </row>
    <row r="73" spans="1:17" ht="13" x14ac:dyDescent="0.15">
      <c r="A73" s="9" t="s">
        <v>98</v>
      </c>
      <c r="B73" s="9" t="s">
        <v>99</v>
      </c>
      <c r="C73" s="9" t="b">
        <v>0</v>
      </c>
      <c r="D73" s="8" t="b">
        <v>0</v>
      </c>
      <c r="E73" s="8" t="b">
        <v>0</v>
      </c>
      <c r="F73" s="8" t="b">
        <v>0</v>
      </c>
      <c r="G73" s="8" t="b">
        <v>0</v>
      </c>
      <c r="H73" s="8" t="b">
        <v>0</v>
      </c>
      <c r="I73" s="8" t="b">
        <v>0</v>
      </c>
      <c r="J73" s="8" t="b">
        <v>0</v>
      </c>
      <c r="K73" s="8" t="b">
        <v>0</v>
      </c>
      <c r="L73" s="11" t="b">
        <v>1</v>
      </c>
      <c r="M73" s="11" t="b">
        <v>0</v>
      </c>
      <c r="N73" s="11" t="b">
        <v>0</v>
      </c>
      <c r="O73" s="11" t="b">
        <v>0</v>
      </c>
      <c r="P73" s="11" t="b">
        <v>0</v>
      </c>
      <c r="Q73" s="2" t="b">
        <v>0</v>
      </c>
    </row>
    <row r="74" spans="1:17" ht="13" x14ac:dyDescent="0.15">
      <c r="A74" s="9" t="s">
        <v>109</v>
      </c>
      <c r="B74" s="9" t="s">
        <v>99</v>
      </c>
      <c r="C74" s="9" t="b">
        <v>0</v>
      </c>
      <c r="D74" s="8" t="b">
        <v>0</v>
      </c>
      <c r="E74" s="8" t="b">
        <v>0</v>
      </c>
      <c r="F74" s="8" t="b">
        <v>0</v>
      </c>
      <c r="G74" s="8" t="b">
        <v>0</v>
      </c>
      <c r="H74" s="8" t="b">
        <v>0</v>
      </c>
      <c r="I74" s="8" t="b">
        <v>0</v>
      </c>
      <c r="J74" s="8" t="b">
        <v>0</v>
      </c>
      <c r="K74" s="8" t="b">
        <v>0</v>
      </c>
      <c r="L74" s="11" t="b">
        <v>1</v>
      </c>
      <c r="M74" s="11" t="b">
        <v>0</v>
      </c>
      <c r="N74" s="11" t="b">
        <v>0</v>
      </c>
      <c r="O74" s="11" t="b">
        <v>0</v>
      </c>
      <c r="P74" s="11" t="b">
        <v>0</v>
      </c>
      <c r="Q74" s="2" t="b">
        <v>0</v>
      </c>
    </row>
    <row r="75" spans="1:17" ht="13" x14ac:dyDescent="0.15">
      <c r="A75" s="9" t="s">
        <v>112</v>
      </c>
      <c r="B75" s="9" t="s">
        <v>99</v>
      </c>
      <c r="C75" s="9" t="b">
        <v>0</v>
      </c>
      <c r="D75" s="8" t="b">
        <v>0</v>
      </c>
      <c r="E75" s="8" t="b">
        <v>0</v>
      </c>
      <c r="F75" s="8" t="b">
        <v>0</v>
      </c>
      <c r="G75" s="8" t="b">
        <v>0</v>
      </c>
      <c r="H75" s="8" t="b">
        <v>0</v>
      </c>
      <c r="I75" s="8" t="b">
        <v>0</v>
      </c>
      <c r="J75" s="8" t="b">
        <v>0</v>
      </c>
      <c r="K75" s="8" t="b">
        <v>0</v>
      </c>
      <c r="L75" s="11" t="b">
        <v>1</v>
      </c>
      <c r="M75" s="11" t="b">
        <v>0</v>
      </c>
      <c r="N75" s="11" t="b">
        <v>0</v>
      </c>
      <c r="O75" s="11" t="b">
        <v>0</v>
      </c>
      <c r="P75" s="11" t="b">
        <v>0</v>
      </c>
      <c r="Q75" s="2" t="b">
        <v>0</v>
      </c>
    </row>
    <row r="76" spans="1:17" ht="13" x14ac:dyDescent="0.15">
      <c r="A76" s="9" t="s">
        <v>91</v>
      </c>
      <c r="B76" s="9" t="s">
        <v>99</v>
      </c>
      <c r="C76" s="9" t="b">
        <v>0</v>
      </c>
      <c r="D76" s="8" t="b">
        <v>0</v>
      </c>
      <c r="E76" s="8" t="b">
        <v>0</v>
      </c>
      <c r="F76" s="8" t="b">
        <v>0</v>
      </c>
      <c r="G76" s="8" t="b">
        <v>0</v>
      </c>
      <c r="H76" s="8" t="b">
        <v>0</v>
      </c>
      <c r="I76" s="8" t="b">
        <v>0</v>
      </c>
      <c r="J76" s="8" t="b">
        <v>0</v>
      </c>
      <c r="K76" s="8" t="b">
        <v>0</v>
      </c>
      <c r="L76" s="8" t="b">
        <v>0</v>
      </c>
      <c r="M76" s="11" t="b">
        <v>1</v>
      </c>
      <c r="N76" s="11" t="b">
        <v>0</v>
      </c>
      <c r="O76" s="11" t="b">
        <v>1</v>
      </c>
      <c r="P76" s="11" t="b">
        <v>0</v>
      </c>
      <c r="Q76" s="2" t="b">
        <v>0</v>
      </c>
    </row>
    <row r="77" spans="1:17" ht="13" x14ac:dyDescent="0.15">
      <c r="A77" s="9" t="s">
        <v>102</v>
      </c>
      <c r="B77" s="9" t="s">
        <v>99</v>
      </c>
      <c r="C77" s="9" t="b">
        <v>0</v>
      </c>
      <c r="D77" s="8" t="b">
        <v>0</v>
      </c>
      <c r="E77" s="8" t="b">
        <v>0</v>
      </c>
      <c r="F77" s="8" t="b">
        <v>0</v>
      </c>
      <c r="G77" s="8" t="b">
        <v>0</v>
      </c>
      <c r="H77" s="8" t="b">
        <v>0</v>
      </c>
      <c r="I77" s="8" t="b">
        <v>0</v>
      </c>
      <c r="J77" s="8" t="b">
        <v>0</v>
      </c>
      <c r="K77" s="8" t="b">
        <v>0</v>
      </c>
      <c r="L77" s="8" t="b">
        <v>0</v>
      </c>
      <c r="M77" s="11" t="b">
        <v>1</v>
      </c>
      <c r="N77" s="11" t="b">
        <v>0</v>
      </c>
      <c r="O77" s="11" t="b">
        <v>0</v>
      </c>
      <c r="P77" s="11" t="b">
        <v>0</v>
      </c>
      <c r="Q77" s="2" t="b">
        <v>0</v>
      </c>
    </row>
    <row r="78" spans="1:17" ht="13" x14ac:dyDescent="0.15">
      <c r="A78" s="9" t="s">
        <v>111</v>
      </c>
      <c r="B78" s="9" t="s">
        <v>99</v>
      </c>
      <c r="C78" s="9" t="b">
        <v>0</v>
      </c>
      <c r="D78" s="8" t="b">
        <v>0</v>
      </c>
      <c r="E78" s="8" t="b">
        <v>0</v>
      </c>
      <c r="F78" s="8" t="b">
        <v>0</v>
      </c>
      <c r="G78" s="8" t="b">
        <v>0</v>
      </c>
      <c r="H78" s="8" t="b">
        <v>0</v>
      </c>
      <c r="I78" s="8" t="b">
        <v>0</v>
      </c>
      <c r="J78" s="8" t="b">
        <v>0</v>
      </c>
      <c r="K78" s="8" t="b">
        <v>0</v>
      </c>
      <c r="L78" s="8" t="b">
        <v>0</v>
      </c>
      <c r="M78" s="11" t="b">
        <v>1</v>
      </c>
      <c r="N78" s="11" t="b">
        <v>1</v>
      </c>
      <c r="O78" s="11" t="b">
        <v>1</v>
      </c>
      <c r="P78" s="11" t="b">
        <v>1</v>
      </c>
      <c r="Q78" s="2" t="b">
        <v>0</v>
      </c>
    </row>
    <row r="79" spans="1:17" ht="13" x14ac:dyDescent="0.15">
      <c r="A79" s="9" t="s">
        <v>101</v>
      </c>
      <c r="B79" s="9" t="s">
        <v>99</v>
      </c>
      <c r="C79" s="9" t="b">
        <v>0</v>
      </c>
      <c r="D79" s="8" t="b">
        <v>0</v>
      </c>
      <c r="E79" s="8" t="b">
        <v>0</v>
      </c>
      <c r="F79" s="8" t="b">
        <v>0</v>
      </c>
      <c r="G79" s="8" t="b">
        <v>0</v>
      </c>
      <c r="H79" s="8" t="b">
        <v>0</v>
      </c>
      <c r="I79" s="8" t="b">
        <v>0</v>
      </c>
      <c r="J79" s="8" t="b">
        <v>0</v>
      </c>
      <c r="K79" s="8" t="b">
        <v>0</v>
      </c>
      <c r="L79" s="8" t="b">
        <v>0</v>
      </c>
      <c r="M79" s="11" t="b">
        <v>1</v>
      </c>
      <c r="N79" s="11" t="b">
        <v>1</v>
      </c>
      <c r="O79" s="11" t="b">
        <v>1</v>
      </c>
      <c r="P79" s="11" t="b">
        <v>0</v>
      </c>
      <c r="Q79" s="2" t="b">
        <v>0</v>
      </c>
    </row>
    <row r="80" spans="1:17" ht="13" x14ac:dyDescent="0.15">
      <c r="A80" s="9" t="s">
        <v>122</v>
      </c>
      <c r="B80" s="9" t="s">
        <v>99</v>
      </c>
      <c r="C80" s="9" t="b">
        <v>0</v>
      </c>
      <c r="D80" s="8" t="b">
        <v>0</v>
      </c>
      <c r="E80" s="8" t="b">
        <v>0</v>
      </c>
      <c r="F80" s="8" t="b">
        <v>0</v>
      </c>
      <c r="G80" s="8" t="b">
        <v>0</v>
      </c>
      <c r="H80" s="8" t="b">
        <v>0</v>
      </c>
      <c r="I80" s="8" t="b">
        <v>0</v>
      </c>
      <c r="J80" s="8" t="b">
        <v>0</v>
      </c>
      <c r="K80" s="8" t="b">
        <v>0</v>
      </c>
      <c r="L80" s="8" t="b">
        <v>0</v>
      </c>
      <c r="M80" s="11" t="b">
        <v>1</v>
      </c>
      <c r="N80" s="11" t="b">
        <v>1</v>
      </c>
      <c r="O80" s="11" t="b">
        <v>1</v>
      </c>
      <c r="P80" s="11" t="b">
        <v>1</v>
      </c>
      <c r="Q80" s="2" t="b">
        <v>0</v>
      </c>
    </row>
    <row r="81" spans="1:17" ht="13" x14ac:dyDescent="0.15">
      <c r="A81" s="9" t="s">
        <v>32</v>
      </c>
      <c r="B81" s="9" t="s">
        <v>99</v>
      </c>
      <c r="C81" s="9" t="b">
        <v>0</v>
      </c>
      <c r="D81" s="8" t="b">
        <v>0</v>
      </c>
      <c r="E81" s="8" t="b">
        <v>0</v>
      </c>
      <c r="F81" s="8" t="b">
        <v>0</v>
      </c>
      <c r="G81" s="8" t="b">
        <v>0</v>
      </c>
      <c r="H81" s="8" t="b">
        <v>0</v>
      </c>
      <c r="I81" s="8" t="b">
        <v>0</v>
      </c>
      <c r="J81" s="8" t="b">
        <v>0</v>
      </c>
      <c r="K81" s="8" t="b">
        <v>0</v>
      </c>
      <c r="L81" s="8" t="b">
        <v>0</v>
      </c>
      <c r="M81" s="11" t="b">
        <v>1</v>
      </c>
      <c r="N81" s="11" t="b">
        <v>1</v>
      </c>
      <c r="O81" s="11" t="b">
        <v>1</v>
      </c>
      <c r="P81" s="11" t="b">
        <v>0</v>
      </c>
      <c r="Q81" s="2" t="b">
        <v>0</v>
      </c>
    </row>
    <row r="82" spans="1:17" ht="13" x14ac:dyDescent="0.15">
      <c r="A82" s="9" t="s">
        <v>103</v>
      </c>
      <c r="B82" s="9" t="s">
        <v>99</v>
      </c>
      <c r="C82" s="9" t="b">
        <v>0</v>
      </c>
      <c r="D82" s="8" t="b">
        <v>0</v>
      </c>
      <c r="E82" s="8" t="b">
        <v>0</v>
      </c>
      <c r="F82" s="8" t="b">
        <v>0</v>
      </c>
      <c r="G82" s="8" t="b">
        <v>0</v>
      </c>
      <c r="H82" s="8" t="b">
        <v>0</v>
      </c>
      <c r="I82" s="8" t="b">
        <v>0</v>
      </c>
      <c r="J82" s="8" t="b">
        <v>0</v>
      </c>
      <c r="K82" s="8" t="b">
        <v>0</v>
      </c>
      <c r="L82" s="8" t="b">
        <v>0</v>
      </c>
      <c r="M82" s="11" t="b">
        <v>0</v>
      </c>
      <c r="N82" s="11" t="b">
        <v>0</v>
      </c>
      <c r="O82" s="11" t="b">
        <v>0</v>
      </c>
      <c r="P82" s="11" t="b">
        <v>0</v>
      </c>
      <c r="Q82" s="2" t="b">
        <v>0</v>
      </c>
    </row>
    <row r="83" spans="1:17" ht="13" x14ac:dyDescent="0.15">
      <c r="A83" s="9" t="s">
        <v>124</v>
      </c>
      <c r="B83" s="9" t="s">
        <v>99</v>
      </c>
      <c r="C83" s="9" t="b">
        <v>0</v>
      </c>
      <c r="D83" s="8" t="b">
        <v>1</v>
      </c>
      <c r="E83" s="8" t="b">
        <v>0</v>
      </c>
      <c r="F83" s="8" t="b">
        <v>0</v>
      </c>
      <c r="G83" s="8" t="b">
        <v>1</v>
      </c>
      <c r="H83" s="8" t="b">
        <v>0</v>
      </c>
      <c r="I83" s="8" t="b">
        <v>0</v>
      </c>
      <c r="J83" s="8" t="b">
        <v>0</v>
      </c>
      <c r="K83" s="8" t="b">
        <v>0</v>
      </c>
      <c r="L83" s="8" t="b">
        <v>0</v>
      </c>
      <c r="M83" s="11" t="b">
        <v>0</v>
      </c>
      <c r="N83" s="11" t="b">
        <v>1</v>
      </c>
      <c r="O83" s="11" t="b">
        <v>1</v>
      </c>
      <c r="P83" s="11" t="b">
        <v>0</v>
      </c>
      <c r="Q83" s="2" t="b">
        <v>0</v>
      </c>
    </row>
    <row r="84" spans="1:17" ht="13" x14ac:dyDescent="0.15">
      <c r="A84" s="9" t="s">
        <v>104</v>
      </c>
      <c r="B84" s="9" t="s">
        <v>99</v>
      </c>
      <c r="C84" s="9" t="b">
        <v>0</v>
      </c>
      <c r="D84" s="8" t="b">
        <v>0</v>
      </c>
      <c r="E84" s="8" t="b">
        <v>0</v>
      </c>
      <c r="F84" s="8" t="b">
        <v>0</v>
      </c>
      <c r="G84" s="8" t="b">
        <v>0</v>
      </c>
      <c r="H84" s="8" t="b">
        <v>0</v>
      </c>
      <c r="I84" s="8" t="b">
        <v>0</v>
      </c>
      <c r="J84" s="8" t="b">
        <v>0</v>
      </c>
      <c r="K84" s="8" t="b">
        <v>0</v>
      </c>
      <c r="L84" s="8" t="b">
        <v>0</v>
      </c>
      <c r="M84" s="11" t="b">
        <v>0</v>
      </c>
      <c r="N84" s="11" t="b">
        <v>1</v>
      </c>
      <c r="O84" s="11" t="b">
        <v>1</v>
      </c>
      <c r="P84" s="11" t="b">
        <v>0</v>
      </c>
      <c r="Q84" s="2" t="b">
        <v>0</v>
      </c>
    </row>
    <row r="85" spans="1:17" ht="13" x14ac:dyDescent="0.15">
      <c r="A85" s="9" t="s">
        <v>66</v>
      </c>
      <c r="B85" s="9" t="s">
        <v>99</v>
      </c>
      <c r="C85" s="9" t="b">
        <v>0</v>
      </c>
      <c r="D85" s="8" t="b">
        <v>0</v>
      </c>
      <c r="E85" s="8" t="b">
        <v>0</v>
      </c>
      <c r="F85" s="8" t="b">
        <v>0</v>
      </c>
      <c r="G85" s="8" t="b">
        <v>0</v>
      </c>
      <c r="H85" s="8" t="b">
        <v>0</v>
      </c>
      <c r="I85" s="8" t="b">
        <v>0</v>
      </c>
      <c r="J85" s="8" t="b">
        <v>0</v>
      </c>
      <c r="K85" s="8" t="b">
        <v>0</v>
      </c>
      <c r="L85" s="8" t="b">
        <v>0</v>
      </c>
      <c r="M85" s="11" t="b">
        <v>0</v>
      </c>
      <c r="N85" s="11" t="b">
        <v>0</v>
      </c>
      <c r="O85" s="11" t="b">
        <v>1</v>
      </c>
      <c r="P85" s="11" t="b">
        <v>0</v>
      </c>
      <c r="Q85" s="2" t="b">
        <v>0</v>
      </c>
    </row>
    <row r="86" spans="1:17" ht="13" x14ac:dyDescent="0.15">
      <c r="A86" s="9" t="s">
        <v>299</v>
      </c>
      <c r="B86" s="9" t="s">
        <v>99</v>
      </c>
      <c r="C86" s="9" t="b">
        <v>0</v>
      </c>
      <c r="D86" s="8" t="b">
        <v>0</v>
      </c>
      <c r="E86" s="8" t="b">
        <v>0</v>
      </c>
      <c r="F86" s="8" t="b">
        <v>0</v>
      </c>
      <c r="G86" s="8" t="b">
        <v>0</v>
      </c>
      <c r="H86" s="8" t="b">
        <v>0</v>
      </c>
      <c r="I86" s="8" t="b">
        <v>0</v>
      </c>
      <c r="J86" s="8" t="b">
        <v>0</v>
      </c>
      <c r="K86" s="8" t="b">
        <v>0</v>
      </c>
      <c r="L86" s="8" t="b">
        <v>0</v>
      </c>
      <c r="M86" s="11" t="b">
        <v>0</v>
      </c>
      <c r="N86" s="11" t="b">
        <v>0</v>
      </c>
      <c r="O86" s="11" t="b">
        <v>1</v>
      </c>
      <c r="P86" s="11" t="b">
        <v>1</v>
      </c>
      <c r="Q86" s="2" t="b">
        <v>0</v>
      </c>
    </row>
    <row r="87" spans="1:17" ht="13" x14ac:dyDescent="0.15">
      <c r="A87" s="9" t="s">
        <v>131</v>
      </c>
      <c r="B87" s="9" t="s">
        <v>99</v>
      </c>
      <c r="C87" s="9" t="b">
        <v>0</v>
      </c>
      <c r="D87" s="8" t="b">
        <v>0</v>
      </c>
      <c r="E87" s="8" t="b">
        <v>0</v>
      </c>
      <c r="F87" s="8" t="b">
        <v>0</v>
      </c>
      <c r="G87" s="8" t="b">
        <v>0</v>
      </c>
      <c r="H87" s="8" t="b">
        <v>0</v>
      </c>
      <c r="I87" s="8" t="b">
        <v>0</v>
      </c>
      <c r="J87" s="8" t="b">
        <v>0</v>
      </c>
      <c r="K87" s="8" t="b">
        <v>0</v>
      </c>
      <c r="L87" s="8" t="b">
        <v>0</v>
      </c>
      <c r="M87" s="11" t="b">
        <v>0</v>
      </c>
      <c r="N87" s="11" t="b">
        <v>1</v>
      </c>
      <c r="O87" s="11" t="b">
        <v>1</v>
      </c>
      <c r="P87" s="11" t="b">
        <v>1</v>
      </c>
      <c r="Q87" s="2" t="b">
        <v>0</v>
      </c>
    </row>
    <row r="88" spans="1:17" ht="13" x14ac:dyDescent="0.15">
      <c r="A88" s="2"/>
      <c r="B88" s="2"/>
      <c r="C88" s="2"/>
      <c r="D88" s="13"/>
      <c r="F88" s="2"/>
      <c r="G88" s="2"/>
      <c r="H88" s="2"/>
      <c r="I88" s="2"/>
      <c r="J88" s="2"/>
      <c r="Q88" s="2"/>
    </row>
    <row r="89" spans="1:17" ht="13" x14ac:dyDescent="0.15">
      <c r="A89" s="2"/>
      <c r="B89" s="2"/>
      <c r="C89" s="2"/>
      <c r="D89" s="13"/>
      <c r="F89" s="2"/>
      <c r="G89" s="2"/>
      <c r="H89" s="2"/>
      <c r="I89" s="2"/>
      <c r="J89" s="2"/>
      <c r="Q89" s="2"/>
    </row>
    <row r="90" spans="1:17" ht="13" x14ac:dyDescent="0.15">
      <c r="A90" s="2"/>
      <c r="B90" s="2"/>
      <c r="C90" s="2"/>
      <c r="D90" s="13"/>
      <c r="F90" s="2"/>
      <c r="G90" s="2"/>
      <c r="H90" s="2"/>
      <c r="I90" s="2"/>
      <c r="J90" s="2"/>
      <c r="Q90" s="2"/>
    </row>
    <row r="91" spans="1:17" ht="13" x14ac:dyDescent="0.15">
      <c r="A91" s="2"/>
      <c r="B91" s="2"/>
      <c r="C91" s="2"/>
      <c r="D91" s="13"/>
      <c r="F91" s="2"/>
      <c r="G91" s="2"/>
      <c r="H91" s="2"/>
      <c r="I91" s="2"/>
      <c r="J91" s="2"/>
      <c r="Q91" s="2"/>
    </row>
    <row r="92" spans="1:17" ht="13" x14ac:dyDescent="0.15">
      <c r="A92" s="2"/>
      <c r="B92" s="2"/>
      <c r="C92" s="2"/>
      <c r="D92" s="13"/>
      <c r="F92" s="2"/>
      <c r="G92" s="2"/>
      <c r="H92" s="2"/>
      <c r="I92" s="2"/>
      <c r="J92" s="2"/>
      <c r="Q92" s="2"/>
    </row>
    <row r="93" spans="1:17" ht="13" x14ac:dyDescent="0.15">
      <c r="A93" s="2"/>
      <c r="B93" s="2"/>
      <c r="C93" s="2"/>
      <c r="D93" s="13"/>
      <c r="F93" s="2"/>
      <c r="G93" s="2"/>
      <c r="H93" s="2"/>
      <c r="I93" s="2"/>
      <c r="J93" s="2"/>
      <c r="Q93" s="2"/>
    </row>
    <row r="94" spans="1:17" ht="13" x14ac:dyDescent="0.15">
      <c r="A94" s="2"/>
      <c r="B94" s="2"/>
      <c r="C94" s="2"/>
      <c r="D94" s="13"/>
      <c r="F94" s="2"/>
      <c r="G94" s="2"/>
      <c r="H94" s="2"/>
      <c r="I94" s="2"/>
      <c r="J94" s="2"/>
      <c r="Q94" s="2"/>
    </row>
    <row r="95" spans="1:17" ht="13" x14ac:dyDescent="0.15">
      <c r="A95" s="2"/>
      <c r="B95" s="2"/>
      <c r="C95" s="2"/>
      <c r="D95" s="13"/>
      <c r="F95" s="2"/>
      <c r="G95" s="2"/>
      <c r="H95" s="2"/>
      <c r="I95" s="2"/>
      <c r="J95" s="2"/>
      <c r="Q95" s="2"/>
    </row>
    <row r="96" spans="1:17" ht="13" x14ac:dyDescent="0.15">
      <c r="A96" s="2"/>
      <c r="B96" s="2"/>
      <c r="C96" s="2"/>
      <c r="D96" s="13"/>
      <c r="F96" s="2"/>
      <c r="G96" s="2"/>
      <c r="H96" s="2"/>
      <c r="I96" s="2"/>
      <c r="J96" s="2"/>
      <c r="Q96" s="2"/>
    </row>
    <row r="97" spans="1:17" ht="13" x14ac:dyDescent="0.15">
      <c r="A97" s="2"/>
      <c r="B97" s="2"/>
      <c r="C97" s="2"/>
      <c r="D97" s="13"/>
      <c r="F97" s="2"/>
      <c r="G97" s="2"/>
      <c r="H97" s="2"/>
      <c r="I97" s="2"/>
      <c r="J97" s="2"/>
      <c r="Q97" s="2"/>
    </row>
    <row r="98" spans="1:17" ht="13" x14ac:dyDescent="0.15">
      <c r="A98" s="2"/>
      <c r="B98" s="2"/>
      <c r="C98" s="2"/>
      <c r="D98" s="13"/>
      <c r="F98" s="2"/>
      <c r="G98" s="2"/>
      <c r="H98" s="2"/>
      <c r="I98" s="2"/>
      <c r="J98" s="2"/>
      <c r="Q98" s="2"/>
    </row>
    <row r="99" spans="1:17" ht="13" x14ac:dyDescent="0.15">
      <c r="A99" s="2"/>
      <c r="B99" s="2"/>
      <c r="C99" s="2"/>
      <c r="D99" s="13"/>
      <c r="F99" s="2"/>
      <c r="G99" s="2"/>
      <c r="H99" s="2"/>
      <c r="I99" s="2"/>
      <c r="J99" s="2"/>
      <c r="Q99" s="2"/>
    </row>
    <row r="100" spans="1:17" ht="13" x14ac:dyDescent="0.15">
      <c r="A100" s="2"/>
      <c r="B100" s="2"/>
      <c r="C100" s="2"/>
      <c r="D100" s="13"/>
      <c r="F100" s="2"/>
      <c r="G100" s="2"/>
      <c r="H100" s="2"/>
      <c r="I100" s="2"/>
      <c r="J100" s="2"/>
      <c r="Q100" s="2"/>
    </row>
    <row r="101" spans="1:17" ht="13" x14ac:dyDescent="0.15">
      <c r="A101" s="2"/>
      <c r="B101" s="2"/>
      <c r="C101" s="2"/>
      <c r="D101" s="13"/>
      <c r="F101" s="2"/>
      <c r="G101" s="2"/>
      <c r="H101" s="2"/>
      <c r="I101" s="2"/>
      <c r="J101" s="2"/>
      <c r="Q101" s="2"/>
    </row>
    <row r="102" spans="1:17" ht="13" x14ac:dyDescent="0.15">
      <c r="A102" s="2"/>
      <c r="B102" s="2"/>
      <c r="C102" s="2"/>
      <c r="D102" s="13"/>
      <c r="F102" s="2"/>
      <c r="G102" s="2"/>
      <c r="H102" s="2"/>
      <c r="I102" s="2"/>
      <c r="J102" s="2"/>
      <c r="Q102" s="2"/>
    </row>
    <row r="103" spans="1:17" ht="13" x14ac:dyDescent="0.15">
      <c r="A103" s="2"/>
      <c r="B103" s="2"/>
      <c r="C103" s="2"/>
      <c r="D103" s="13"/>
      <c r="F103" s="2"/>
      <c r="G103" s="2"/>
      <c r="H103" s="2"/>
      <c r="I103" s="2"/>
      <c r="J103" s="2"/>
      <c r="Q103" s="2"/>
    </row>
    <row r="104" spans="1:17" ht="13" x14ac:dyDescent="0.15">
      <c r="A104" s="2"/>
      <c r="B104" s="2"/>
      <c r="C104" s="2"/>
      <c r="D104" s="13"/>
      <c r="F104" s="2"/>
      <c r="G104" s="2"/>
      <c r="H104" s="2"/>
      <c r="I104" s="2"/>
      <c r="J104" s="2"/>
      <c r="Q104" s="2"/>
    </row>
    <row r="105" spans="1:17" ht="13" x14ac:dyDescent="0.15">
      <c r="A105" s="2"/>
      <c r="B105" s="2"/>
      <c r="C105" s="2"/>
      <c r="D105" s="13"/>
      <c r="F105" s="2"/>
      <c r="G105" s="2"/>
      <c r="H105" s="2"/>
      <c r="I105" s="2"/>
      <c r="J105" s="2"/>
      <c r="Q105" s="2"/>
    </row>
    <row r="106" spans="1:17" ht="13" x14ac:dyDescent="0.15">
      <c r="A106" s="2"/>
      <c r="B106" s="2"/>
      <c r="C106" s="2"/>
      <c r="D106" s="13"/>
      <c r="F106" s="2"/>
      <c r="G106" s="2"/>
      <c r="H106" s="2"/>
      <c r="I106" s="2"/>
      <c r="J106" s="2"/>
      <c r="Q106" s="2"/>
    </row>
    <row r="107" spans="1:17" ht="13" x14ac:dyDescent="0.15">
      <c r="A107" s="2"/>
      <c r="B107" s="2"/>
      <c r="C107" s="2"/>
      <c r="D107" s="13"/>
      <c r="F107" s="2"/>
      <c r="G107" s="2"/>
      <c r="H107" s="2"/>
      <c r="I107" s="2"/>
      <c r="J107" s="2"/>
      <c r="Q107" s="2"/>
    </row>
    <row r="108" spans="1:17" ht="13" x14ac:dyDescent="0.15">
      <c r="A108" s="2"/>
      <c r="B108" s="2"/>
      <c r="C108" s="2"/>
      <c r="D108" s="13"/>
      <c r="F108" s="2"/>
      <c r="G108" s="2"/>
      <c r="H108" s="2"/>
      <c r="I108" s="2"/>
      <c r="J108" s="2"/>
      <c r="Q108" s="2"/>
    </row>
    <row r="109" spans="1:17" ht="13" x14ac:dyDescent="0.15">
      <c r="D109" s="12"/>
    </row>
    <row r="110" spans="1:17" ht="13" x14ac:dyDescent="0.15">
      <c r="D110" s="12"/>
    </row>
    <row r="111" spans="1:17" ht="13" x14ac:dyDescent="0.15">
      <c r="D111" s="12"/>
    </row>
    <row r="112" spans="1:17" ht="13" x14ac:dyDescent="0.15">
      <c r="D112" s="12"/>
    </row>
    <row r="113" spans="4:4" ht="13" x14ac:dyDescent="0.15">
      <c r="D113" s="12"/>
    </row>
    <row r="114" spans="4:4" ht="13" x14ac:dyDescent="0.15">
      <c r="D114" s="12"/>
    </row>
    <row r="115" spans="4:4" ht="13" x14ac:dyDescent="0.15">
      <c r="D115" s="12"/>
    </row>
    <row r="116" spans="4:4" ht="13" x14ac:dyDescent="0.15">
      <c r="D116" s="12"/>
    </row>
    <row r="117" spans="4:4" ht="13" x14ac:dyDescent="0.15">
      <c r="D117" s="12"/>
    </row>
    <row r="118" spans="4:4" ht="13" x14ac:dyDescent="0.15">
      <c r="D118" s="12"/>
    </row>
    <row r="119" spans="4:4" ht="13" x14ac:dyDescent="0.15">
      <c r="D119" s="12"/>
    </row>
    <row r="120" spans="4:4" ht="13" x14ac:dyDescent="0.15">
      <c r="D120" s="12"/>
    </row>
    <row r="121" spans="4:4" ht="13" x14ac:dyDescent="0.15">
      <c r="D121" s="12"/>
    </row>
    <row r="122" spans="4:4" ht="13" x14ac:dyDescent="0.15">
      <c r="D122" s="12"/>
    </row>
    <row r="123" spans="4:4" ht="13" x14ac:dyDescent="0.15">
      <c r="D123" s="12"/>
    </row>
    <row r="124" spans="4:4" ht="13" x14ac:dyDescent="0.15">
      <c r="D124" s="12"/>
    </row>
    <row r="125" spans="4:4" ht="13" x14ac:dyDescent="0.15">
      <c r="D125" s="12"/>
    </row>
    <row r="126" spans="4:4" ht="13" x14ac:dyDescent="0.15">
      <c r="D126" s="12"/>
    </row>
    <row r="127" spans="4:4" ht="13" x14ac:dyDescent="0.15">
      <c r="D127" s="12"/>
    </row>
    <row r="128" spans="4:4" ht="13" x14ac:dyDescent="0.15">
      <c r="D128" s="12"/>
    </row>
    <row r="129" spans="4:4" ht="13" x14ac:dyDescent="0.15">
      <c r="D129" s="1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7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22.6640625" customWidth="1"/>
    <col min="2" max="2" width="13.5" customWidth="1"/>
    <col min="3" max="3" width="13.83203125" customWidth="1"/>
    <col min="6" max="6" width="15.6640625" customWidth="1"/>
    <col min="8" max="8" width="16.1640625" customWidth="1"/>
  </cols>
  <sheetData>
    <row r="1" spans="1:10" ht="15.75" customHeight="1" x14ac:dyDescent="0.15">
      <c r="A1" s="2" t="str">
        <f>PROPER('Master Calculations'!A1)</f>
        <v>Name</v>
      </c>
      <c r="B1" s="2" t="s">
        <v>0</v>
      </c>
      <c r="C1" s="2" t="s">
        <v>1</v>
      </c>
      <c r="D1" s="2" t="s">
        <v>2</v>
      </c>
      <c r="I1" s="2"/>
      <c r="J1" s="2"/>
    </row>
    <row r="2" spans="1:10" ht="15.75" customHeight="1" x14ac:dyDescent="0.15">
      <c r="A2" s="2" t="str">
        <f>PROPER('Master Calculations'!A6)</f>
        <v>Nikhila Udupa</v>
      </c>
      <c r="B2" s="2" t="str">
        <f>PROPER('Master Calculations'!B6)</f>
        <v>1C49</v>
      </c>
      <c r="C2" s="2">
        <f>'Master Calculations'!T6</f>
        <v>1150</v>
      </c>
      <c r="D2">
        <f t="shared" ref="D2:D78" si="0">INT(C2/200) + 1</f>
        <v>6</v>
      </c>
    </row>
    <row r="3" spans="1:10" ht="15.75" customHeight="1" x14ac:dyDescent="0.15">
      <c r="A3" s="2" t="str">
        <f>PROPER('Master Calculations'!A5)</f>
        <v>Ariel Plantz</v>
      </c>
      <c r="B3" s="2" t="str">
        <f>PROPER('Master Calculations'!B5)</f>
        <v>1C49</v>
      </c>
      <c r="C3" s="2">
        <f>'Master Calculations'!T5</f>
        <v>1125</v>
      </c>
      <c r="D3">
        <f t="shared" si="0"/>
        <v>6</v>
      </c>
    </row>
    <row r="4" spans="1:10" ht="15.75" customHeight="1" x14ac:dyDescent="0.15">
      <c r="A4" s="2" t="str">
        <f>PROPER('Master Calculations'!A2)</f>
        <v>Christopher Hailey</v>
      </c>
      <c r="B4" s="2" t="str">
        <f>PROPER('Master Calculations'!B2)</f>
        <v>1C29</v>
      </c>
      <c r="C4" s="2">
        <f>'Master Calculations'!T2</f>
        <v>950</v>
      </c>
      <c r="D4">
        <f t="shared" si="0"/>
        <v>5</v>
      </c>
    </row>
    <row r="5" spans="1:10" ht="15.75" customHeight="1" x14ac:dyDescent="0.15">
      <c r="A5" s="2" t="str">
        <f>PROPER('Master Calculations'!A4)</f>
        <v>Austin Lim</v>
      </c>
      <c r="B5" s="2" t="str">
        <f>PROPER('Master Calculations'!B4)</f>
        <v>1C49</v>
      </c>
      <c r="C5" s="2">
        <f>'Master Calculations'!T4</f>
        <v>925</v>
      </c>
      <c r="D5">
        <f t="shared" si="0"/>
        <v>5</v>
      </c>
    </row>
    <row r="6" spans="1:10" ht="15.75" customHeight="1" x14ac:dyDescent="0.15">
      <c r="A6" s="2" t="str">
        <f>PROPER('Master Calculations'!A28)</f>
        <v>Vivian Jiang</v>
      </c>
      <c r="B6" s="2" t="str">
        <f>PROPER('Master Calculations'!B28)</f>
        <v>1C49</v>
      </c>
      <c r="C6" s="2">
        <f>'Master Calculations'!T28</f>
        <v>900</v>
      </c>
      <c r="D6">
        <f t="shared" si="0"/>
        <v>5</v>
      </c>
    </row>
    <row r="7" spans="1:10" ht="15.75" customHeight="1" x14ac:dyDescent="0.15">
      <c r="A7" s="2" t="str">
        <f>PROPER('Master Calculations'!A9)</f>
        <v>Jenna Wen</v>
      </c>
      <c r="B7" s="2" t="str">
        <f>PROPER('Master Calculations'!B9)</f>
        <v>3A20</v>
      </c>
      <c r="C7" s="2">
        <f>'Master Calculations'!T9</f>
        <v>825</v>
      </c>
      <c r="D7">
        <f t="shared" si="0"/>
        <v>5</v>
      </c>
    </row>
    <row r="8" spans="1:10" ht="15.75" customHeight="1" x14ac:dyDescent="0.15">
      <c r="A8" s="2" t="str">
        <f>PROPER('Master Calculations'!A10)</f>
        <v>Shirley Jiang</v>
      </c>
      <c r="B8" s="2" t="str">
        <f>PROPER('Master Calculations'!B10)</f>
        <v>3A20</v>
      </c>
      <c r="C8" s="2">
        <f>'Master Calculations'!T10</f>
        <v>825</v>
      </c>
      <c r="D8">
        <f t="shared" si="0"/>
        <v>5</v>
      </c>
    </row>
    <row r="9" spans="1:10" ht="15.75" customHeight="1" x14ac:dyDescent="0.15">
      <c r="A9" s="2" t="str">
        <f>PROPER('Master Calculations'!A29)</f>
        <v>Jacob Ngo</v>
      </c>
      <c r="B9" s="2" t="str">
        <f>PROPER('Master Calculations'!B29)</f>
        <v>1C49</v>
      </c>
      <c r="C9" s="2">
        <f>'Master Calculations'!T29</f>
        <v>825</v>
      </c>
      <c r="D9">
        <f t="shared" si="0"/>
        <v>5</v>
      </c>
    </row>
    <row r="10" spans="1:10" ht="15.75" customHeight="1" x14ac:dyDescent="0.15">
      <c r="A10" s="2" t="str">
        <f>PROPER('Master Calculations'!A11)</f>
        <v>Rosemarie De La Melena</v>
      </c>
      <c r="B10" s="2" t="str">
        <f>PROPER('Master Calculations'!B11)</f>
        <v>3A20</v>
      </c>
      <c r="C10" s="2">
        <f>'Master Calculations'!T11</f>
        <v>775</v>
      </c>
      <c r="D10">
        <f t="shared" si="0"/>
        <v>4</v>
      </c>
    </row>
    <row r="11" spans="1:10" ht="15.75" customHeight="1" x14ac:dyDescent="0.15">
      <c r="A11" s="2" t="str">
        <f>PROPER('Master Calculations'!A50)</f>
        <v>Mong Ng</v>
      </c>
      <c r="B11" s="2" t="str">
        <f>PROPER('Master Calculations'!B50)</f>
        <v>3A21</v>
      </c>
      <c r="C11" s="2">
        <f>'Master Calculations'!T50</f>
        <v>750</v>
      </c>
      <c r="D11">
        <f t="shared" si="0"/>
        <v>4</v>
      </c>
    </row>
    <row r="12" spans="1:10" ht="15.75" customHeight="1" x14ac:dyDescent="0.15">
      <c r="A12" s="2" t="str">
        <f>PROPER('Master Calculations'!A13)</f>
        <v>Brian Blankenship</v>
      </c>
      <c r="B12" s="2" t="str">
        <f>PROPER('Master Calculations'!B13)</f>
        <v>3B33</v>
      </c>
      <c r="C12" s="2">
        <f>'Master Calculations'!T13</f>
        <v>725</v>
      </c>
      <c r="D12">
        <f t="shared" si="0"/>
        <v>4</v>
      </c>
    </row>
    <row r="13" spans="1:10" ht="15.75" customHeight="1" x14ac:dyDescent="0.15">
      <c r="A13" s="2" t="str">
        <f>PROPER('Master Calculations'!A39)</f>
        <v>Zachary Stillman</v>
      </c>
      <c r="B13" s="2" t="str">
        <f>PROPER('Master Calculations'!B39)</f>
        <v>2B41</v>
      </c>
      <c r="C13" s="2">
        <f>'Master Calculations'!T39</f>
        <v>675</v>
      </c>
      <c r="D13">
        <f t="shared" si="0"/>
        <v>4</v>
      </c>
    </row>
    <row r="14" spans="1:10" ht="15.75" customHeight="1" x14ac:dyDescent="0.15">
      <c r="A14" s="2" t="str">
        <f>PROPER('Master Calculations'!A8)</f>
        <v>Dominic Melville</v>
      </c>
      <c r="B14" s="2" t="str">
        <f>PROPER('Master Calculations'!B8)</f>
        <v>2A40</v>
      </c>
      <c r="C14" s="2">
        <f>'Master Calculations'!T8</f>
        <v>650</v>
      </c>
      <c r="D14">
        <f t="shared" si="0"/>
        <v>4</v>
      </c>
    </row>
    <row r="15" spans="1:10" ht="15.75" customHeight="1" x14ac:dyDescent="0.15">
      <c r="A15" s="2" t="str">
        <f>PROPER('Master Calculations'!A26)</f>
        <v>Alyssa Kim</v>
      </c>
      <c r="B15" s="2" t="str">
        <f>PROPER('Master Calculations'!B26)</f>
        <v>1C49</v>
      </c>
      <c r="C15" s="2">
        <f>'Master Calculations'!T26</f>
        <v>625</v>
      </c>
      <c r="D15">
        <f t="shared" si="0"/>
        <v>4</v>
      </c>
    </row>
    <row r="16" spans="1:10" ht="15.75" customHeight="1" x14ac:dyDescent="0.15">
      <c r="A16" s="2" t="str">
        <f>PROPER('Master Calculations'!A12)</f>
        <v>Emily Demsetz</v>
      </c>
      <c r="B16" s="2" t="str">
        <f>PROPER('Master Calculations'!B12)</f>
        <v>3A40</v>
      </c>
      <c r="C16" s="2">
        <f>'Master Calculations'!T12</f>
        <v>600</v>
      </c>
      <c r="D16">
        <f t="shared" si="0"/>
        <v>4</v>
      </c>
    </row>
    <row r="17" spans="1:4" ht="15.75" customHeight="1" x14ac:dyDescent="0.15">
      <c r="A17" s="2" t="str">
        <f>PROPER('Master Calculations'!A51)</f>
        <v>Thanatcha Panpairoj</v>
      </c>
      <c r="B17" s="2" t="str">
        <f>PROPER('Master Calculations'!B51)</f>
        <v>3A21</v>
      </c>
      <c r="C17" s="2">
        <f>'Master Calculations'!T51</f>
        <v>550</v>
      </c>
      <c r="D17">
        <f t="shared" si="0"/>
        <v>3</v>
      </c>
    </row>
    <row r="18" spans="1:4" ht="15.75" customHeight="1" x14ac:dyDescent="0.15">
      <c r="A18" s="2" t="str">
        <f>PROPER('Master Calculations'!A56)</f>
        <v>Sam Phillips</v>
      </c>
      <c r="B18" s="2" t="str">
        <f>PROPER('Master Calculations'!B56)</f>
        <v>3B33</v>
      </c>
      <c r="C18" s="2">
        <f>'Master Calculations'!T56</f>
        <v>475</v>
      </c>
      <c r="D18">
        <f t="shared" si="0"/>
        <v>3</v>
      </c>
    </row>
    <row r="19" spans="1:4" ht="15.75" customHeight="1" x14ac:dyDescent="0.15">
      <c r="A19" s="2" t="str">
        <f>PROPER('Master Calculations'!A78)</f>
        <v>Yajushi Mattegunta</v>
      </c>
      <c r="B19" s="2" t="str">
        <f>PROPER('Master Calculations'!B78)</f>
        <v>N/A</v>
      </c>
      <c r="C19" s="2">
        <f>'Master Calculations'!T78</f>
        <v>475</v>
      </c>
      <c r="D19">
        <f t="shared" si="0"/>
        <v>3</v>
      </c>
    </row>
    <row r="20" spans="1:4" ht="15.75" customHeight="1" x14ac:dyDescent="0.15">
      <c r="A20" s="2" t="str">
        <f>PROPER('Master Calculations'!A38)</f>
        <v>Aidan Backus</v>
      </c>
      <c r="B20" s="2" t="str">
        <f>PROPER('Master Calculations'!B38)</f>
        <v>2B41</v>
      </c>
      <c r="C20" s="2">
        <f>'Master Calculations'!T38</f>
        <v>450</v>
      </c>
      <c r="D20">
        <f t="shared" si="0"/>
        <v>3</v>
      </c>
    </row>
    <row r="21" spans="1:4" ht="15.75" customHeight="1" x14ac:dyDescent="0.15">
      <c r="A21" s="2" t="str">
        <f>PROPER('Master Calculations'!A45)</f>
        <v>Emma Glover</v>
      </c>
      <c r="B21" s="2" t="str">
        <f>PROPER('Master Calculations'!B45)</f>
        <v>3A20</v>
      </c>
      <c r="C21" s="2">
        <f>'Master Calculations'!T45</f>
        <v>425</v>
      </c>
      <c r="D21">
        <f t="shared" si="0"/>
        <v>3</v>
      </c>
    </row>
    <row r="22" spans="1:4" ht="15.75" customHeight="1" x14ac:dyDescent="0.15">
      <c r="A22" s="2" t="str">
        <f>PROPER('Master Calculations'!A40)</f>
        <v>Alberto Cardosa</v>
      </c>
      <c r="B22" s="2" t="str">
        <f>PROPER('Master Calculations'!B40)</f>
        <v>2B61</v>
      </c>
      <c r="C22" s="2">
        <f>'Master Calculations'!T40</f>
        <v>400</v>
      </c>
      <c r="D22">
        <f t="shared" si="0"/>
        <v>3</v>
      </c>
    </row>
    <row r="23" spans="1:4" ht="15.75" customHeight="1" x14ac:dyDescent="0.15">
      <c r="A23" s="2" t="str">
        <f>PROPER('Master Calculations'!A46)</f>
        <v>Jenny Lamb</v>
      </c>
      <c r="B23" s="2" t="str">
        <f>PROPER('Master Calculations'!B46)</f>
        <v>3A20</v>
      </c>
      <c r="C23" s="2">
        <f>'Master Calculations'!T46</f>
        <v>400</v>
      </c>
      <c r="D23">
        <f t="shared" si="0"/>
        <v>3</v>
      </c>
    </row>
    <row r="24" spans="1:4" ht="15.75" customHeight="1" x14ac:dyDescent="0.15">
      <c r="A24" s="2" t="str">
        <f>PROPER('Master Calculations'!A47)</f>
        <v>Naseeha</v>
      </c>
      <c r="B24" s="2" t="str">
        <f>PROPER('Master Calculations'!B47)</f>
        <v>3A20</v>
      </c>
      <c r="C24" s="2">
        <f>'Master Calculations'!T47</f>
        <v>400</v>
      </c>
      <c r="D24">
        <f t="shared" si="0"/>
        <v>3</v>
      </c>
    </row>
    <row r="25" spans="1:4" ht="15.75" customHeight="1" x14ac:dyDescent="0.15">
      <c r="A25" s="2" t="str">
        <f>PROPER('Master Calculations'!A48)</f>
        <v>Sophia Gaynes</v>
      </c>
      <c r="B25" s="2" t="str">
        <f>PROPER('Master Calculations'!B48)</f>
        <v>3A20</v>
      </c>
      <c r="C25" s="2">
        <f>'Master Calculations'!T48</f>
        <v>400</v>
      </c>
      <c r="D25">
        <f t="shared" si="0"/>
        <v>3</v>
      </c>
    </row>
    <row r="26" spans="1:4" ht="15.75" customHeight="1" x14ac:dyDescent="0.15">
      <c r="A26" s="2" t="str">
        <f>PROPER('Master Calculations'!A69)</f>
        <v>Pyotr Wu</v>
      </c>
      <c r="B26" s="2" t="str">
        <f>PROPER('Master Calculations'!B69)</f>
        <v>N/A</v>
      </c>
      <c r="C26" s="2">
        <f>'Master Calculations'!T69</f>
        <v>400</v>
      </c>
      <c r="D26">
        <f t="shared" si="0"/>
        <v>3</v>
      </c>
    </row>
    <row r="27" spans="1:4" ht="15.75" customHeight="1" x14ac:dyDescent="0.15">
      <c r="A27" s="2" t="str">
        <f>PROPER('Master Calculations'!A77)</f>
        <v>Wesley Chen</v>
      </c>
      <c r="B27" s="2" t="str">
        <f>PROPER('Master Calculations'!B77)</f>
        <v>N/A</v>
      </c>
      <c r="C27" s="2">
        <f>'Master Calculations'!T77</f>
        <v>400</v>
      </c>
      <c r="D27">
        <f t="shared" si="0"/>
        <v>3</v>
      </c>
    </row>
    <row r="28" spans="1:4" ht="15.75" customHeight="1" x14ac:dyDescent="0.15">
      <c r="A28" s="2" t="str">
        <f>PROPER('Master Calculations'!A25)</f>
        <v>Adit Madhavan</v>
      </c>
      <c r="B28" s="2" t="str">
        <f>PROPER('Master Calculations'!B25)</f>
        <v>1C49</v>
      </c>
      <c r="C28" s="2">
        <f>'Master Calculations'!T25</f>
        <v>375</v>
      </c>
      <c r="D28">
        <f t="shared" si="0"/>
        <v>2</v>
      </c>
    </row>
    <row r="29" spans="1:4" ht="15.75" customHeight="1" x14ac:dyDescent="0.15">
      <c r="A29" s="2" t="str">
        <f>PROPER('Master Calculations'!A27)</f>
        <v>Nithya Rajakumar</v>
      </c>
      <c r="B29" s="2" t="str">
        <f>PROPER('Master Calculations'!B27)</f>
        <v>1C49</v>
      </c>
      <c r="C29" s="2">
        <f>'Master Calculations'!T27</f>
        <v>375</v>
      </c>
      <c r="D29">
        <f t="shared" si="0"/>
        <v>2</v>
      </c>
    </row>
    <row r="30" spans="1:4" ht="15.75" customHeight="1" x14ac:dyDescent="0.15">
      <c r="A30" s="2" t="str">
        <f>PROPER('Master Calculations'!A3)</f>
        <v>Arjun Gill</v>
      </c>
      <c r="B30" s="2" t="str">
        <f>PROPER('Master Calculations'!B3)</f>
        <v>1C49</v>
      </c>
      <c r="C30" s="2">
        <f>'Master Calculations'!T3</f>
        <v>350</v>
      </c>
      <c r="D30">
        <f t="shared" si="0"/>
        <v>2</v>
      </c>
    </row>
    <row r="31" spans="1:4" ht="15.75" customHeight="1" x14ac:dyDescent="0.15">
      <c r="A31" s="2" t="str">
        <f>PROPER('Master Calculations'!A33)</f>
        <v>Emma Tracy</v>
      </c>
      <c r="B31" s="2" t="str">
        <f>PROPER('Master Calculations'!B33)</f>
        <v>2B31</v>
      </c>
      <c r="C31" s="2">
        <f>'Master Calculations'!T33</f>
        <v>325</v>
      </c>
      <c r="D31">
        <f t="shared" si="0"/>
        <v>2</v>
      </c>
    </row>
    <row r="32" spans="1:4" ht="15.75" customHeight="1" x14ac:dyDescent="0.15">
      <c r="A32" s="2" t="str">
        <f>PROPER('Master Calculations'!A59)</f>
        <v>Alex Wu</v>
      </c>
      <c r="B32" s="2" t="str">
        <f>PROPER('Master Calculations'!B59)</f>
        <v>N/A</v>
      </c>
      <c r="C32" s="2">
        <f>'Master Calculations'!T59</f>
        <v>325</v>
      </c>
      <c r="D32">
        <f t="shared" si="0"/>
        <v>2</v>
      </c>
    </row>
    <row r="33" spans="1:4" ht="15.75" customHeight="1" x14ac:dyDescent="0.15">
      <c r="A33" s="2" t="str">
        <f>PROPER('Master Calculations'!A7)</f>
        <v>Sritej Attaluri</v>
      </c>
      <c r="B33" s="2" t="str">
        <f>PROPER('Master Calculations'!B7)</f>
        <v>2A40</v>
      </c>
      <c r="C33" s="2">
        <f>'Master Calculations'!T7</f>
        <v>300</v>
      </c>
      <c r="D33">
        <f t="shared" si="0"/>
        <v>2</v>
      </c>
    </row>
    <row r="34" spans="1:4" ht="15.75" customHeight="1" x14ac:dyDescent="0.15">
      <c r="A34" s="2" t="str">
        <f>PROPER('Master Calculations'!A79)</f>
        <v>Kana Mishra</v>
      </c>
      <c r="B34" s="2" t="str">
        <f>PROPER('Master Calculations'!B79)</f>
        <v>N/A</v>
      </c>
      <c r="C34" s="2">
        <f>'Master Calculations'!T79</f>
        <v>300</v>
      </c>
      <c r="D34">
        <f t="shared" si="0"/>
        <v>2</v>
      </c>
    </row>
    <row r="35" spans="1:4" ht="15.75" customHeight="1" x14ac:dyDescent="0.15">
      <c r="A35" s="2" t="str">
        <f>PROPER('Master Calculations'!A31)</f>
        <v>Louis Walker</v>
      </c>
      <c r="B35" s="2" t="str">
        <f>PROPER('Master Calculations'!B31)</f>
        <v>2A30</v>
      </c>
      <c r="C35" s="2">
        <f>'Master Calculations'!T31</f>
        <v>275</v>
      </c>
      <c r="D35">
        <f t="shared" si="0"/>
        <v>2</v>
      </c>
    </row>
    <row r="36" spans="1:4" ht="15.75" customHeight="1" x14ac:dyDescent="0.15">
      <c r="A36" s="2" t="str">
        <f>PROPER('Master Calculations'!A53)</f>
        <v>Moet Takata</v>
      </c>
      <c r="B36" s="2" t="str">
        <f>PROPER('Master Calculations'!B53)</f>
        <v>3A40</v>
      </c>
      <c r="C36" s="2">
        <f>'Master Calculations'!T53</f>
        <v>275</v>
      </c>
      <c r="D36">
        <f t="shared" si="0"/>
        <v>2</v>
      </c>
    </row>
    <row r="37" spans="1:4" ht="15.75" customHeight="1" x14ac:dyDescent="0.15">
      <c r="A37" s="2" t="str">
        <f>PROPER('Master Calculations'!A34)</f>
        <v>Grace Chiang</v>
      </c>
      <c r="B37" s="2" t="str">
        <f>PROPER('Master Calculations'!B34)</f>
        <v>2B31</v>
      </c>
      <c r="C37" s="2">
        <f>'Master Calculations'!T34</f>
        <v>250</v>
      </c>
      <c r="D37">
        <f t="shared" si="0"/>
        <v>2</v>
      </c>
    </row>
    <row r="38" spans="1:4" ht="15.75" customHeight="1" x14ac:dyDescent="0.15">
      <c r="A38" s="2" t="str">
        <f>PROPER('Master Calculations'!A35)</f>
        <v>Herman Bathla</v>
      </c>
      <c r="B38" s="2" t="str">
        <f>PROPER('Master Calculations'!B35)</f>
        <v>2B31</v>
      </c>
      <c r="C38" s="2">
        <f>'Master Calculations'!T35</f>
        <v>250</v>
      </c>
      <c r="D38">
        <f t="shared" si="0"/>
        <v>2</v>
      </c>
    </row>
    <row r="39" spans="1:4" ht="15.75" customHeight="1" x14ac:dyDescent="0.15">
      <c r="A39" s="2" t="str">
        <f>PROPER('Master Calculations'!A36)</f>
        <v>Radhika</v>
      </c>
      <c r="B39" s="2" t="str">
        <f>PROPER('Master Calculations'!B36)</f>
        <v>2B31</v>
      </c>
      <c r="C39" s="2">
        <f>'Master Calculations'!T36</f>
        <v>250</v>
      </c>
      <c r="D39">
        <f t="shared" si="0"/>
        <v>2</v>
      </c>
    </row>
    <row r="40" spans="1:4" ht="15.75" customHeight="1" x14ac:dyDescent="0.15">
      <c r="A40" s="2" t="str">
        <f>PROPER('Master Calculations'!A37)</f>
        <v>Rohan</v>
      </c>
      <c r="B40" s="2" t="str">
        <f>PROPER('Master Calculations'!B37)</f>
        <v>2B31</v>
      </c>
      <c r="C40" s="2">
        <f>'Master Calculations'!T37</f>
        <v>250</v>
      </c>
      <c r="D40">
        <f t="shared" si="0"/>
        <v>2</v>
      </c>
    </row>
    <row r="41" spans="1:4" ht="15.75" customHeight="1" x14ac:dyDescent="0.15">
      <c r="A41" s="2" t="str">
        <f>PROPER('Master Calculations'!A14)</f>
        <v>Alara</v>
      </c>
      <c r="B41" s="2" t="str">
        <f>PROPER('Master Calculations'!B14)</f>
        <v>1A34</v>
      </c>
      <c r="C41" s="2">
        <f>'Master Calculations'!T14</f>
        <v>200</v>
      </c>
      <c r="D41">
        <f t="shared" si="0"/>
        <v>2</v>
      </c>
    </row>
    <row r="42" spans="1:4" ht="15.75" customHeight="1" x14ac:dyDescent="0.15">
      <c r="A42" s="2" t="str">
        <f>PROPER('Master Calculations'!A15)</f>
        <v>Rachel</v>
      </c>
      <c r="B42" s="2" t="str">
        <f>PROPER('Master Calculations'!B15)</f>
        <v>1A34</v>
      </c>
      <c r="C42" s="2">
        <f>'Master Calculations'!T15</f>
        <v>200</v>
      </c>
      <c r="D42">
        <f t="shared" si="0"/>
        <v>2</v>
      </c>
    </row>
    <row r="43" spans="1:4" ht="15.75" customHeight="1" x14ac:dyDescent="0.15">
      <c r="A43" s="2" t="str">
        <f>PROPER('Master Calculations'!A16)</f>
        <v>Alexander Liu</v>
      </c>
      <c r="B43" s="2" t="str">
        <f>PROPER('Master Calculations'!B16)</f>
        <v>1A40</v>
      </c>
      <c r="C43" s="2">
        <f>'Master Calculations'!T16</f>
        <v>200</v>
      </c>
      <c r="D43">
        <f t="shared" si="0"/>
        <v>2</v>
      </c>
    </row>
    <row r="44" spans="1:4" ht="15.75" customHeight="1" x14ac:dyDescent="0.15">
      <c r="A44" s="2" t="str">
        <f>PROPER('Master Calculations'!A17)</f>
        <v>Basil Trenham</v>
      </c>
      <c r="B44" s="2" t="str">
        <f>PROPER('Master Calculations'!B17)</f>
        <v>1A40</v>
      </c>
      <c r="C44" s="2">
        <f>'Master Calculations'!T17</f>
        <v>200</v>
      </c>
      <c r="D44">
        <f t="shared" si="0"/>
        <v>2</v>
      </c>
    </row>
    <row r="45" spans="1:4" ht="15.75" customHeight="1" x14ac:dyDescent="0.15">
      <c r="A45" s="2" t="str">
        <f>PROPER('Master Calculations'!A18)</f>
        <v>Skyler Ruesga</v>
      </c>
      <c r="B45" s="2" t="str">
        <f>PROPER('Master Calculations'!B18)</f>
        <v>1A40</v>
      </c>
      <c r="C45" s="2">
        <f>'Master Calculations'!T18</f>
        <v>200</v>
      </c>
      <c r="D45">
        <f t="shared" si="0"/>
        <v>2</v>
      </c>
    </row>
    <row r="46" spans="1:4" ht="15.75" customHeight="1" x14ac:dyDescent="0.15">
      <c r="A46" s="2" t="str">
        <f>PROPER('Master Calculations'!A19)</f>
        <v>Sohan Subhash</v>
      </c>
      <c r="B46" s="2" t="str">
        <f>PROPER('Master Calculations'!B19)</f>
        <v>1A40</v>
      </c>
      <c r="C46" s="2">
        <f>'Master Calculations'!T19</f>
        <v>200</v>
      </c>
      <c r="D46">
        <f t="shared" si="0"/>
        <v>2</v>
      </c>
    </row>
    <row r="47" spans="1:4" ht="15.75" customHeight="1" x14ac:dyDescent="0.15">
      <c r="A47" s="2" t="str">
        <f>PROPER('Master Calculations'!A20)</f>
        <v>Kannagi Yashroy</v>
      </c>
      <c r="B47" s="2" t="str">
        <f>PROPER('Master Calculations'!B20)</f>
        <v>1B37</v>
      </c>
      <c r="C47" s="2">
        <f>'Master Calculations'!T20</f>
        <v>200</v>
      </c>
      <c r="D47">
        <f t="shared" si="0"/>
        <v>2</v>
      </c>
    </row>
    <row r="48" spans="1:4" ht="15.75" customHeight="1" x14ac:dyDescent="0.15">
      <c r="A48" s="2" t="str">
        <f>PROPER('Master Calculations'!A21)</f>
        <v>Priya Blair</v>
      </c>
      <c r="B48" s="2" t="str">
        <f>PROPER('Master Calculations'!B21)</f>
        <v>1B37</v>
      </c>
      <c r="C48" s="2">
        <f>'Master Calculations'!T21</f>
        <v>200</v>
      </c>
      <c r="D48">
        <f t="shared" si="0"/>
        <v>2</v>
      </c>
    </row>
    <row r="49" spans="1:4" ht="15.75" customHeight="1" x14ac:dyDescent="0.15">
      <c r="A49" s="2" t="str">
        <f>PROPER('Master Calculations'!A22)</f>
        <v>Anjali</v>
      </c>
      <c r="B49" s="2" t="str">
        <f>PROPER('Master Calculations'!B22)</f>
        <v>1C29</v>
      </c>
      <c r="C49" s="2">
        <f>'Master Calculations'!T22</f>
        <v>200</v>
      </c>
      <c r="D49">
        <f t="shared" si="0"/>
        <v>2</v>
      </c>
    </row>
    <row r="50" spans="1:4" ht="13" x14ac:dyDescent="0.15">
      <c r="A50" s="2" t="str">
        <f>PROPER('Master Calculations'!A23)</f>
        <v>Christian Garo</v>
      </c>
      <c r="B50" s="2" t="str">
        <f>PROPER('Master Calculations'!B23)</f>
        <v>1C29</v>
      </c>
      <c r="C50" s="2">
        <f>'Master Calculations'!T23</f>
        <v>200</v>
      </c>
      <c r="D50">
        <f t="shared" si="0"/>
        <v>2</v>
      </c>
    </row>
    <row r="51" spans="1:4" ht="13" x14ac:dyDescent="0.15">
      <c r="A51" s="2" t="str">
        <f>PROPER('Master Calculations'!A24)</f>
        <v>Danny Ramirez</v>
      </c>
      <c r="B51" s="2" t="str">
        <f>PROPER('Master Calculations'!B24)</f>
        <v>1C29</v>
      </c>
      <c r="C51" s="2">
        <f>'Master Calculations'!T24</f>
        <v>200</v>
      </c>
      <c r="D51">
        <f t="shared" si="0"/>
        <v>2</v>
      </c>
    </row>
    <row r="52" spans="1:4" ht="13" x14ac:dyDescent="0.15">
      <c r="A52" s="2" t="str">
        <f>PROPER('Master Calculations'!A30)</f>
        <v>Amanda Campbell</v>
      </c>
      <c r="B52" s="2" t="str">
        <f>PROPER('Master Calculations'!B30)</f>
        <v>236B</v>
      </c>
      <c r="C52" s="2">
        <f>'Master Calculations'!T30</f>
        <v>200</v>
      </c>
      <c r="D52">
        <f t="shared" si="0"/>
        <v>2</v>
      </c>
    </row>
    <row r="53" spans="1:4" ht="13" x14ac:dyDescent="0.15">
      <c r="A53" s="2" t="str">
        <f>PROPER('Master Calculations'!A41)</f>
        <v>Colin Axner</v>
      </c>
      <c r="B53" s="2" t="str">
        <f>PROPER('Master Calculations'!B41)</f>
        <v>2B61</v>
      </c>
      <c r="C53" s="2">
        <f>'Master Calculations'!T41</f>
        <v>200</v>
      </c>
      <c r="D53">
        <f t="shared" si="0"/>
        <v>2</v>
      </c>
    </row>
    <row r="54" spans="1:4" ht="13" x14ac:dyDescent="0.15">
      <c r="A54" s="2" t="str">
        <f>PROPER('Master Calculations'!A42)</f>
        <v>Ezekiel Oien</v>
      </c>
      <c r="B54" s="2" t="str">
        <f>PROPER('Master Calculations'!B42)</f>
        <v>2B61</v>
      </c>
      <c r="C54" s="2">
        <f>'Master Calculations'!T42</f>
        <v>200</v>
      </c>
      <c r="D54">
        <f t="shared" si="0"/>
        <v>2</v>
      </c>
    </row>
    <row r="55" spans="1:4" ht="13" x14ac:dyDescent="0.15">
      <c r="A55" s="2" t="str">
        <f>PROPER('Master Calculations'!A43)</f>
        <v>Zeke Oien</v>
      </c>
      <c r="B55" s="2" t="str">
        <f>PROPER('Master Calculations'!B43)</f>
        <v>2B61</v>
      </c>
      <c r="C55" s="2">
        <f>'Master Calculations'!T43</f>
        <v>200</v>
      </c>
      <c r="D55">
        <f t="shared" si="0"/>
        <v>2</v>
      </c>
    </row>
    <row r="56" spans="1:4" ht="13" x14ac:dyDescent="0.15">
      <c r="A56" s="2" t="str">
        <f>PROPER('Master Calculations'!A44)</f>
        <v>Emily Hua</v>
      </c>
      <c r="B56" s="2" t="str">
        <f>PROPER('Master Calculations'!B44)</f>
        <v>3A20</v>
      </c>
      <c r="C56" s="2">
        <f>'Master Calculations'!T44</f>
        <v>200</v>
      </c>
      <c r="D56">
        <f t="shared" si="0"/>
        <v>2</v>
      </c>
    </row>
    <row r="57" spans="1:4" ht="13" x14ac:dyDescent="0.15">
      <c r="A57" s="2" t="str">
        <f>PROPER('Master Calculations'!A49)</f>
        <v>Chris Johnson</v>
      </c>
      <c r="B57" s="2" t="str">
        <f>PROPER('Master Calculations'!B49)</f>
        <v>3A21</v>
      </c>
      <c r="C57" s="2">
        <f>'Master Calculations'!T49</f>
        <v>200</v>
      </c>
      <c r="D57">
        <f t="shared" si="0"/>
        <v>2</v>
      </c>
    </row>
    <row r="58" spans="1:4" ht="13" x14ac:dyDescent="0.15">
      <c r="A58" s="2" t="str">
        <f>PROPER('Master Calculations'!A52)</f>
        <v>Dennis Chiu</v>
      </c>
      <c r="B58" s="2" t="str">
        <f>PROPER('Master Calculations'!B52)</f>
        <v>3A31</v>
      </c>
      <c r="C58" s="2">
        <f>'Master Calculations'!T52</f>
        <v>200</v>
      </c>
      <c r="D58">
        <f t="shared" si="0"/>
        <v>2</v>
      </c>
    </row>
    <row r="59" spans="1:4" ht="13" x14ac:dyDescent="0.15">
      <c r="A59" s="2" t="str">
        <f>PROPER('Master Calculations'!A54)</f>
        <v>Langston Swiecki</v>
      </c>
      <c r="B59" s="2" t="str">
        <f>PROPER('Master Calculations'!B54)</f>
        <v>3B33</v>
      </c>
      <c r="C59" s="2">
        <f>'Master Calculations'!T54</f>
        <v>200</v>
      </c>
      <c r="D59">
        <f t="shared" si="0"/>
        <v>2</v>
      </c>
    </row>
    <row r="60" spans="1:4" ht="13" x14ac:dyDescent="0.15">
      <c r="A60" s="2" t="str">
        <f>PROPER('Master Calculations'!A55)</f>
        <v>Raul Alvarez</v>
      </c>
      <c r="B60" s="2" t="str">
        <f>PROPER('Master Calculations'!B55)</f>
        <v>3B33</v>
      </c>
      <c r="C60" s="2">
        <f>'Master Calculations'!T55</f>
        <v>200</v>
      </c>
      <c r="D60">
        <f t="shared" si="0"/>
        <v>2</v>
      </c>
    </row>
    <row r="61" spans="1:4" ht="13" x14ac:dyDescent="0.15">
      <c r="A61" s="2" t="str">
        <f>PROPER('Master Calculations'!A60)</f>
        <v>Alyssa Huang</v>
      </c>
      <c r="B61" s="2" t="str">
        <f>PROPER('Master Calculations'!B60)</f>
        <v>N/A</v>
      </c>
      <c r="C61" s="2">
        <f>'Master Calculations'!T60</f>
        <v>200</v>
      </c>
      <c r="D61">
        <f t="shared" si="0"/>
        <v>2</v>
      </c>
    </row>
    <row r="62" spans="1:4" ht="13" x14ac:dyDescent="0.15">
      <c r="A62" s="2" t="str">
        <f>PROPER('Master Calculations'!A32)</f>
        <v>Allen Tong</v>
      </c>
      <c r="B62" s="2" t="str">
        <f>PROPER('Master Calculations'!B32)</f>
        <v>2A40</v>
      </c>
      <c r="C62" s="2">
        <f>'Master Calculations'!T32</f>
        <v>150</v>
      </c>
      <c r="D62">
        <f t="shared" si="0"/>
        <v>1</v>
      </c>
    </row>
    <row r="63" spans="1:4" ht="13" x14ac:dyDescent="0.15">
      <c r="A63" s="2" t="str">
        <f>PROPER('Master Calculations'!A62)</f>
        <v>Ellen Chang</v>
      </c>
      <c r="B63" s="2" t="str">
        <f>PROPER('Master Calculations'!B62)</f>
        <v>N/A</v>
      </c>
      <c r="C63" s="2">
        <f>'Master Calculations'!T62</f>
        <v>125</v>
      </c>
      <c r="D63">
        <f t="shared" si="0"/>
        <v>1</v>
      </c>
    </row>
    <row r="64" spans="1:4" ht="13" x14ac:dyDescent="0.15">
      <c r="A64" s="2" t="str">
        <f>PROPER('Master Calculations'!A57)</f>
        <v>Adrian Meneses</v>
      </c>
      <c r="B64" s="2" t="str">
        <f>PROPER('Master Calculations'!B57)</f>
        <v>N/A</v>
      </c>
      <c r="C64" s="2">
        <f>'Master Calculations'!T57</f>
        <v>75</v>
      </c>
      <c r="D64">
        <f t="shared" si="0"/>
        <v>1</v>
      </c>
    </row>
    <row r="65" spans="1:4" ht="13" x14ac:dyDescent="0.15">
      <c r="A65" s="2" t="str">
        <f>PROPER('Master Calculations'!A58)</f>
        <v>Aks Nemana</v>
      </c>
      <c r="B65" s="2" t="str">
        <f>PROPER('Master Calculations'!B58)</f>
        <v>N/A</v>
      </c>
      <c r="C65" s="2">
        <f>'Master Calculations'!T58</f>
        <v>75</v>
      </c>
      <c r="D65">
        <f t="shared" si="0"/>
        <v>1</v>
      </c>
    </row>
    <row r="66" spans="1:4" ht="13" x14ac:dyDescent="0.15">
      <c r="A66" s="2" t="str">
        <f>PROPER('Master Calculations'!A63)</f>
        <v>Isaac Witte</v>
      </c>
      <c r="B66" s="2" t="str">
        <f>PROPER('Master Calculations'!B63)</f>
        <v>N/A</v>
      </c>
      <c r="C66" s="2">
        <f>'Master Calculations'!T63</f>
        <v>75</v>
      </c>
      <c r="D66">
        <f t="shared" si="0"/>
        <v>1</v>
      </c>
    </row>
    <row r="67" spans="1:4" ht="13" x14ac:dyDescent="0.15">
      <c r="A67" s="2" t="str">
        <f>PROPER('Master Calculations'!A64)</f>
        <v>Jonah Phipps</v>
      </c>
      <c r="B67" s="2" t="str">
        <f>PROPER('Master Calculations'!B64)</f>
        <v>N/A</v>
      </c>
      <c r="C67" s="2">
        <f>'Master Calculations'!T64</f>
        <v>75</v>
      </c>
      <c r="D67">
        <f t="shared" si="0"/>
        <v>1</v>
      </c>
    </row>
    <row r="68" spans="1:4" ht="13" x14ac:dyDescent="0.15">
      <c r="A68" s="2" t="str">
        <f>PROPER('Master Calculations'!A65)</f>
        <v>Kevin Gao</v>
      </c>
      <c r="B68" s="2" t="str">
        <f>PROPER('Master Calculations'!B65)</f>
        <v>N/A</v>
      </c>
      <c r="C68" s="2">
        <f>'Master Calculations'!T65</f>
        <v>75</v>
      </c>
      <c r="D68">
        <f t="shared" si="0"/>
        <v>1</v>
      </c>
    </row>
    <row r="69" spans="1:4" ht="13" x14ac:dyDescent="0.15">
      <c r="A69" s="2" t="str">
        <f>PROPER('Master Calculations'!A66)</f>
        <v>Liyuan Guo</v>
      </c>
      <c r="B69" s="2" t="str">
        <f>PROPER('Master Calculations'!B66)</f>
        <v>N/A</v>
      </c>
      <c r="C69" s="2">
        <f>'Master Calculations'!T66</f>
        <v>75</v>
      </c>
      <c r="D69">
        <f t="shared" si="0"/>
        <v>1</v>
      </c>
    </row>
    <row r="70" spans="1:4" ht="13" x14ac:dyDescent="0.15">
      <c r="A70" s="2" t="str">
        <f>PROPER('Master Calculations'!A67)</f>
        <v>Matthew Worden</v>
      </c>
      <c r="B70" s="2" t="str">
        <f>PROPER('Master Calculations'!B67)</f>
        <v>N/A</v>
      </c>
      <c r="C70" s="2">
        <f>'Master Calculations'!T67</f>
        <v>75</v>
      </c>
      <c r="D70">
        <f t="shared" si="0"/>
        <v>1</v>
      </c>
    </row>
    <row r="71" spans="1:4" ht="13" x14ac:dyDescent="0.15">
      <c r="A71" s="2" t="str">
        <f>PROPER('Master Calculations'!A68)</f>
        <v>Peter Ren</v>
      </c>
      <c r="B71" s="2" t="str">
        <f>PROPER('Master Calculations'!B68)</f>
        <v>N/A</v>
      </c>
      <c r="C71" s="2">
        <f>'Master Calculations'!T68</f>
        <v>75</v>
      </c>
      <c r="D71">
        <f t="shared" si="0"/>
        <v>1</v>
      </c>
    </row>
    <row r="72" spans="1:4" ht="13" x14ac:dyDescent="0.15">
      <c r="A72" s="2" t="str">
        <f>PROPER('Master Calculations'!A70)</f>
        <v>Radhika Mardikar</v>
      </c>
      <c r="B72" s="2" t="str">
        <f>PROPER('Master Calculations'!B70)</f>
        <v>N/A</v>
      </c>
      <c r="C72" s="2">
        <f>'Master Calculations'!T70</f>
        <v>75</v>
      </c>
      <c r="D72">
        <f t="shared" si="0"/>
        <v>1</v>
      </c>
    </row>
    <row r="73" spans="1:4" ht="13" x14ac:dyDescent="0.15">
      <c r="A73" s="2" t="str">
        <f>PROPER('Master Calculations'!A71)</f>
        <v>Rajeswari Kalidhindi</v>
      </c>
      <c r="B73" s="2" t="str">
        <f>PROPER('Master Calculations'!B71)</f>
        <v>N/A</v>
      </c>
      <c r="C73" s="2">
        <f>'Master Calculations'!T71</f>
        <v>75</v>
      </c>
      <c r="D73">
        <f t="shared" si="0"/>
        <v>1</v>
      </c>
    </row>
    <row r="74" spans="1:4" ht="13" x14ac:dyDescent="0.15">
      <c r="A74" s="2" t="str">
        <f>PROPER('Master Calculations'!A72)</f>
        <v>Rebecca Martin</v>
      </c>
      <c r="B74" s="2" t="str">
        <f>PROPER('Master Calculations'!B72)</f>
        <v>N/A</v>
      </c>
      <c r="C74" s="2">
        <f>'Master Calculations'!T72</f>
        <v>75</v>
      </c>
      <c r="D74">
        <f t="shared" si="0"/>
        <v>1</v>
      </c>
    </row>
    <row r="75" spans="1:4" ht="13" x14ac:dyDescent="0.15">
      <c r="A75" s="2" t="str">
        <f>PROPER('Master Calculations'!A73)</f>
        <v>Robert Chen</v>
      </c>
      <c r="B75" s="2" t="str">
        <f>PROPER('Master Calculations'!B73)</f>
        <v>N/A</v>
      </c>
      <c r="C75" s="2">
        <f>'Master Calculations'!T73</f>
        <v>75</v>
      </c>
      <c r="D75">
        <f t="shared" si="0"/>
        <v>1</v>
      </c>
    </row>
    <row r="76" spans="1:4" ht="13" x14ac:dyDescent="0.15">
      <c r="A76" s="2" t="str">
        <f>PROPER('Master Calculations'!A74)</f>
        <v>Rohan Srivastava</v>
      </c>
      <c r="B76" s="2" t="str">
        <f>PROPER('Master Calculations'!B74)</f>
        <v>N/A</v>
      </c>
      <c r="C76" s="2">
        <f>'Master Calculations'!T74</f>
        <v>75</v>
      </c>
      <c r="D76">
        <f t="shared" si="0"/>
        <v>1</v>
      </c>
    </row>
    <row r="77" spans="1:4" ht="13" x14ac:dyDescent="0.15">
      <c r="A77" s="2" t="str">
        <f>PROPER('Master Calculations'!A75)</f>
        <v>Sean Pak</v>
      </c>
      <c r="B77" s="2" t="str">
        <f>PROPER('Master Calculations'!B75)</f>
        <v>N/A</v>
      </c>
      <c r="C77" s="2">
        <f>'Master Calculations'!T75</f>
        <v>75</v>
      </c>
      <c r="D77">
        <f t="shared" si="0"/>
        <v>1</v>
      </c>
    </row>
    <row r="78" spans="1:4" ht="13" x14ac:dyDescent="0.15">
      <c r="A78" s="2" t="str">
        <f>PROPER('Master Calculations'!A76)</f>
        <v>Thomas Lloyd</v>
      </c>
      <c r="B78" s="2" t="str">
        <f>PROPER('Master Calculations'!B76)</f>
        <v>N/A</v>
      </c>
      <c r="C78" s="2">
        <f>'Master Calculations'!T76</f>
        <v>75</v>
      </c>
      <c r="D78">
        <f t="shared" si="0"/>
        <v>1</v>
      </c>
    </row>
    <row r="79" spans="1:4" ht="13" x14ac:dyDescent="0.15">
      <c r="A79" s="2" t="str">
        <f>PROPER('Master Calculations'!A61)</f>
        <v>Bobo The Clown</v>
      </c>
      <c r="B79" s="2" t="str">
        <f>PROPER('Master Calculations'!B61)</f>
        <v>N/A</v>
      </c>
      <c r="C79" s="2">
        <f>'Master Calculations'!T61</f>
        <v>0</v>
      </c>
      <c r="D79" s="2"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8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22.6640625" customWidth="1"/>
    <col min="2" max="2" width="15" customWidth="1"/>
    <col min="3" max="3" width="17" customWidth="1"/>
    <col min="8" max="8" width="17.5" customWidth="1"/>
    <col min="9" max="9" width="15.33203125" customWidth="1"/>
    <col min="13" max="13" width="16.1640625" customWidth="1"/>
    <col min="18" max="18" width="16.33203125" customWidth="1"/>
    <col min="19" max="19" width="16" customWidth="1"/>
  </cols>
  <sheetData>
    <row r="1" spans="1:22" ht="15.75" customHeight="1" x14ac:dyDescent="0.15">
      <c r="A1" s="1" t="str">
        <f>'Master Truth'!A1</f>
        <v>Name</v>
      </c>
      <c r="B1" s="1" t="str">
        <f>'Master Truth'!B1</f>
        <v>4 Digit Number</v>
      </c>
      <c r="C1" s="1" t="str">
        <f>'Master Truth'!C1</f>
        <v>Open Meeting # 1</v>
      </c>
      <c r="D1" s="1" t="str">
        <f>'Master Truth'!D1</f>
        <v>Facebook</v>
      </c>
      <c r="E1" s="1" t="str">
        <f>'Master Truth'!E1</f>
        <v>5 People #1</v>
      </c>
      <c r="F1" s="1" t="str">
        <f>'Master Truth'!F1</f>
        <v>Special Post</v>
      </c>
      <c r="G1" s="1" t="str">
        <f>'Master Truth'!G1</f>
        <v>Liking a Post</v>
      </c>
      <c r="H1" s="1" t="str">
        <f>'Master Truth'!H1</f>
        <v>Reporting an Error</v>
      </c>
      <c r="I1" s="1" t="str">
        <f>'Master Truth'!I1</f>
        <v>Open Meeting #2</v>
      </c>
      <c r="J1" s="1" t="str">
        <f>'Master Truth'!J1</f>
        <v>5 People #2</v>
      </c>
      <c r="K1" s="1" t="str">
        <f>'Master Truth'!K1</f>
        <v>Early Bird #2</v>
      </c>
      <c r="L1" s="1" t="str">
        <f>'Master Truth'!L1</f>
        <v>Ski Trip</v>
      </c>
      <c r="M1" s="1" t="str">
        <f>'Master Truth'!M1</f>
        <v>Open Meeting #3</v>
      </c>
      <c r="N1" s="1" t="str">
        <f>'Master Truth'!N1</f>
        <v>5 People #3</v>
      </c>
      <c r="O1" s="1" t="str">
        <f>'Master Truth'!O1</f>
        <v>Bolly Question</v>
      </c>
      <c r="P1" s="1" t="str">
        <f>'Master Truth'!P1</f>
        <v>Password</v>
      </c>
      <c r="Q1" s="3" t="s">
        <v>3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</row>
    <row r="2" spans="1:22" ht="15.75" customHeight="1" x14ac:dyDescent="0.15">
      <c r="A2" s="1" t="str">
        <f>'Master Truth'!A2</f>
        <v>Christopher Hailey</v>
      </c>
      <c r="B2" s="1" t="str">
        <f>'Master Truth'!B2</f>
        <v>1C29</v>
      </c>
      <c r="C2" s="5">
        <f>IF('Master Truth'!C2=TRUE,Scoring!$B$2,0)</f>
        <v>200</v>
      </c>
      <c r="D2" s="5">
        <f>IF('Master Truth'!D2=TRUE,Scoring!$B$10+C2, C2)</f>
        <v>350</v>
      </c>
      <c r="E2" s="5">
        <f>IF('Master Truth'!E2=TRUE,'Secret Scoring'!$B$7+D2, D2)</f>
        <v>350</v>
      </c>
      <c r="F2" s="5">
        <f>IF('Master Truth'!F2=TRUE,'Secret Scoring'!$B$6+E2, E2)</f>
        <v>400</v>
      </c>
      <c r="G2" s="5">
        <f>IF('Master Truth'!G2=TRUE,'Secret Scoring'!$B$3+F2, F2)</f>
        <v>400</v>
      </c>
      <c r="H2" s="5">
        <f>IF('Master Truth'!H2=TRUE,'Secret Scoring'!$B$5+G2, G2)</f>
        <v>400</v>
      </c>
      <c r="I2" s="5">
        <f>IF('Master Truth'!I2=TRUE,Scoring!$B$2+H2, H2)</f>
        <v>600</v>
      </c>
      <c r="J2" s="5">
        <f>IF('Master Truth'!J2=TRUE,'Secret Scoring'!B$7+I2, I2)</f>
        <v>600</v>
      </c>
      <c r="K2" s="5">
        <f>IF('Master Truth'!K2=TRUE,Scoring!B$9+J2, J2)</f>
        <v>675</v>
      </c>
      <c r="L2" s="5">
        <f>IF('Master Truth'!L2=TRUE,Scoring!B$9+K2, K2)</f>
        <v>675</v>
      </c>
      <c r="M2" s="5">
        <f>IF('Master Truth'!M2=TRUE,Scoring!B$4+L2, L2)</f>
        <v>875</v>
      </c>
      <c r="N2" s="5">
        <f>IF('Master Truth'!N2=TRUE,'Secret Scoring'!B$9+M2, M2)</f>
        <v>875</v>
      </c>
      <c r="O2" s="5">
        <f>IF('Master Truth'!O2=TRUE,Scoring!B$7+N2, N2)</f>
        <v>950</v>
      </c>
      <c r="P2" s="5">
        <f>IF('Master Truth'!P2=TRUE,Scoring!B$6+O2, O2)</f>
        <v>950</v>
      </c>
      <c r="Q2" s="5">
        <f>IF('Master Truth'!Q2=TRUE,'Secret Scoring'!B$4+P2, P2)</f>
        <v>950</v>
      </c>
      <c r="R2" s="7">
        <f>IF('Master Truth'!R2=TRUE,Scoring!B$5+Q2, Q2)</f>
        <v>950</v>
      </c>
      <c r="S2" s="7">
        <f>IF('Master Truth'!S2=TRUE,Scoring!B$8+R2, R2)</f>
        <v>950</v>
      </c>
      <c r="T2" s="7">
        <f t="shared" ref="T2:T79" si="0">S2</f>
        <v>950</v>
      </c>
      <c r="U2">
        <f>IF('Master Truth'!U2=TRUE,'Secret Scoring'!B$11+T2, T2)</f>
        <v>1050</v>
      </c>
      <c r="V2">
        <f>IF('Master Truth'!V2=TRUE,'Secret Scoring'!B$12+U2, U2)</f>
        <v>1050</v>
      </c>
    </row>
    <row r="3" spans="1:22" ht="15.75" customHeight="1" x14ac:dyDescent="0.15">
      <c r="A3" s="1" t="str">
        <f>'Master Truth'!A3</f>
        <v>Arjun Gill</v>
      </c>
      <c r="B3" s="1" t="str">
        <f>'Master Truth'!B3</f>
        <v>1C49</v>
      </c>
      <c r="C3" s="5">
        <f>IF('Master Truth'!C3=TRUE,Scoring!$B$2,0)</f>
        <v>0</v>
      </c>
      <c r="D3" s="5">
        <f>IF('Master Truth'!D3=TRUE,Scoring!$B$10+C3, C3)</f>
        <v>0</v>
      </c>
      <c r="E3" s="5">
        <f>IF('Master Truth'!E3=TRUE,'Secret Scoring'!$B$7+D3, D3)</f>
        <v>0</v>
      </c>
      <c r="F3" s="5">
        <f>IF('Master Truth'!F3=TRUE,'Secret Scoring'!$B$6+E3, E3)</f>
        <v>0</v>
      </c>
      <c r="G3" s="5">
        <f>IF('Master Truth'!G3=TRUE,'Secret Scoring'!$B$3+F3, F3)</f>
        <v>0</v>
      </c>
      <c r="H3" s="5">
        <f>IF('Master Truth'!H3=TRUE,'Secret Scoring'!$B$5+G3, G3)</f>
        <v>0</v>
      </c>
      <c r="I3" s="5">
        <f>IF('Master Truth'!I3=TRUE,Scoring!$B$2+H3, H3)</f>
        <v>200</v>
      </c>
      <c r="J3" s="5">
        <f>IF('Master Truth'!J3=TRUE,'Secret Scoring'!B$7+I3, I3)</f>
        <v>250</v>
      </c>
      <c r="K3" s="5">
        <f>IF('Master Truth'!K3=TRUE,'Secret Scoring'!B$8+J3, J3)</f>
        <v>350</v>
      </c>
      <c r="L3" s="5">
        <f>IF('Master Truth'!L3=TRUE,Scoring!B$9+K3, K3)</f>
        <v>350</v>
      </c>
      <c r="M3" s="5">
        <f>IF('Master Truth'!M3=TRUE,Scoring!B$4+L3, L3)</f>
        <v>350</v>
      </c>
      <c r="N3" s="5">
        <f>IF('Master Truth'!N3=TRUE,'Secret Scoring'!B$9+M3, M3)</f>
        <v>350</v>
      </c>
      <c r="O3" s="5">
        <f>IF('Master Truth'!O3=TRUE,Scoring!B$7+N3, N3)</f>
        <v>350</v>
      </c>
      <c r="P3" s="5">
        <f>IF('Master Truth'!P3=TRUE,Scoring!B$6+O3, O3)</f>
        <v>350</v>
      </c>
      <c r="Q3" s="5">
        <f>IF('Master Truth'!Q3=TRUE,'Secret Scoring'!B$4+P3, P3)</f>
        <v>350</v>
      </c>
      <c r="R3" s="7">
        <f>IF('Master Truth'!R3=TRUE,Scoring!B$5+Q3, Q3)</f>
        <v>350</v>
      </c>
      <c r="S3" s="7">
        <f>IF('Master Truth'!S3=TRUE,Scoring!B$8+R3, R3)</f>
        <v>350</v>
      </c>
      <c r="T3" s="7">
        <f t="shared" si="0"/>
        <v>350</v>
      </c>
      <c r="U3">
        <f>IF('Master Truth'!U3=TRUE,'Secret Scoring'!B$11+T3, T3)</f>
        <v>350</v>
      </c>
      <c r="V3">
        <f>IF('Master Truth'!V3=TRUE,'Secret Scoring'!B$12+U3, U3)</f>
        <v>350</v>
      </c>
    </row>
    <row r="4" spans="1:22" ht="15.75" customHeight="1" x14ac:dyDescent="0.15">
      <c r="A4" s="1" t="str">
        <f>'Master Truth'!A4</f>
        <v>Austin Lim</v>
      </c>
      <c r="B4" s="1" t="str">
        <f>'Master Truth'!B4</f>
        <v>1C49</v>
      </c>
      <c r="C4" s="5">
        <f>IF('Master Truth'!C4=TRUE,Scoring!$B$2,0)</f>
        <v>200</v>
      </c>
      <c r="D4" s="5">
        <f>IF('Master Truth'!D4=TRUE,Scoring!$B$10+C4, C4)</f>
        <v>200</v>
      </c>
      <c r="E4" s="5">
        <f>IF('Master Truth'!E4=TRUE,'Secret Scoring'!$B$7+D4, D4)</f>
        <v>250</v>
      </c>
      <c r="F4" s="5">
        <f>IF('Master Truth'!F4=TRUE,'Secret Scoring'!$B$6+E4, E4)</f>
        <v>250</v>
      </c>
      <c r="G4" s="5">
        <f>IF('Master Truth'!G4=TRUE,'Secret Scoring'!$B$3+F4, F4)</f>
        <v>250</v>
      </c>
      <c r="H4" s="5">
        <f>IF('Master Truth'!H4=TRUE,'Secret Scoring'!$B$5+G4, G4)</f>
        <v>250</v>
      </c>
      <c r="I4" s="5">
        <f>IF('Master Truth'!I4=TRUE,Scoring!$B$2+H4, H4)</f>
        <v>450</v>
      </c>
      <c r="J4" s="5">
        <f>IF('Master Truth'!J4=TRUE,'Secret Scoring'!B$7+I4, I4)</f>
        <v>500</v>
      </c>
      <c r="K4" s="5">
        <f>IF('Master Truth'!K4=TRUE,'Secret Scoring'!B$8+J4, J4)</f>
        <v>600</v>
      </c>
      <c r="L4" s="5">
        <f>IF('Master Truth'!L4=TRUE,Scoring!B$9+K4, K4)</f>
        <v>600</v>
      </c>
      <c r="M4" s="5">
        <f>IF('Master Truth'!M4=TRUE,Scoring!B$4+L4, L4)</f>
        <v>800</v>
      </c>
      <c r="N4" s="5">
        <f>IF('Master Truth'!N4=TRUE,'Secret Scoring'!B$9+M4, M4)</f>
        <v>850</v>
      </c>
      <c r="O4" s="5">
        <f>IF('Master Truth'!O4=TRUE,Scoring!B$7+N4, N4)</f>
        <v>925</v>
      </c>
      <c r="P4" s="5">
        <f>IF('Master Truth'!P4=TRUE,Scoring!B$6+O4, O4)</f>
        <v>925</v>
      </c>
      <c r="Q4" s="5">
        <f>IF('Master Truth'!Q4=TRUE,'Secret Scoring'!B$4+P4, P4)</f>
        <v>925</v>
      </c>
      <c r="R4" s="7">
        <f>IF('Master Truth'!R4=TRUE,Scoring!B$5+Q4, Q4)</f>
        <v>925</v>
      </c>
      <c r="S4" s="7">
        <f>IF('Master Truth'!S4=TRUE,Scoring!B$8+R4, R4)</f>
        <v>925</v>
      </c>
      <c r="T4" s="7">
        <f t="shared" si="0"/>
        <v>925</v>
      </c>
      <c r="U4">
        <f>IF('Master Truth'!U4=TRUE,'Secret Scoring'!B$11+T4, T4)</f>
        <v>925</v>
      </c>
      <c r="V4">
        <f>IF('Master Truth'!V4=TRUE,'Secret Scoring'!B$12+U4, U4)</f>
        <v>925</v>
      </c>
    </row>
    <row r="5" spans="1:22" ht="15.75" customHeight="1" x14ac:dyDescent="0.15">
      <c r="A5" s="1" t="str">
        <f>'Master Truth'!A5</f>
        <v>Ariel Plantz</v>
      </c>
      <c r="B5" s="1" t="str">
        <f>'Master Truth'!B5</f>
        <v>1C49</v>
      </c>
      <c r="C5" s="5">
        <f>IF('Master Truth'!C5=TRUE,Scoring!$B$2,0)</f>
        <v>200</v>
      </c>
      <c r="D5" s="5">
        <f>IF('Master Truth'!D5=TRUE,Scoring!$B$10+C5, C5)</f>
        <v>350</v>
      </c>
      <c r="E5" s="5">
        <f>IF('Master Truth'!E5=TRUE,'Secret Scoring'!$B$7+D5, D5)</f>
        <v>400</v>
      </c>
      <c r="F5" s="5">
        <f>IF('Master Truth'!F5=TRUE,'Secret Scoring'!$B$6+E5, E5)</f>
        <v>450</v>
      </c>
      <c r="G5" s="5">
        <f>IF('Master Truth'!G5=TRUE,'Secret Scoring'!$B$3+F5, F5)</f>
        <v>450</v>
      </c>
      <c r="H5" s="5">
        <f>IF('Master Truth'!H5=TRUE,'Secret Scoring'!$B$5+G5, G5)</f>
        <v>450</v>
      </c>
      <c r="I5" s="5">
        <f>IF('Master Truth'!I5=TRUE,Scoring!$B$2+H5, H5)</f>
        <v>650</v>
      </c>
      <c r="J5" s="5">
        <f>IF('Master Truth'!J5=TRUE,'Secret Scoring'!B$7+I5, I5)</f>
        <v>700</v>
      </c>
      <c r="K5" s="5">
        <f>IF('Master Truth'!K5=TRUE,'Secret Scoring'!B$8+J5, J5)</f>
        <v>800</v>
      </c>
      <c r="L5" s="5">
        <f>IF('Master Truth'!L5=TRUE,Scoring!B$9+K5, K5)</f>
        <v>800</v>
      </c>
      <c r="M5" s="5">
        <f>IF('Master Truth'!M5=TRUE,Scoring!B$4+L5, L5)</f>
        <v>1000</v>
      </c>
      <c r="N5" s="5">
        <f>IF('Master Truth'!N5=TRUE,'Secret Scoring'!B$9+M5, M5)</f>
        <v>1050</v>
      </c>
      <c r="O5" s="5">
        <f>IF('Master Truth'!O5=TRUE,Scoring!B$7+N5, N5)</f>
        <v>1125</v>
      </c>
      <c r="P5" s="5">
        <f>IF('Master Truth'!P5=TRUE,Scoring!B$6+O5, O5)</f>
        <v>1125</v>
      </c>
      <c r="Q5" s="5">
        <f>IF('Master Truth'!Q5=TRUE,'Secret Scoring'!B$4+P5, P5)</f>
        <v>1125</v>
      </c>
      <c r="R5" s="7">
        <f>IF('Master Truth'!R5=TRUE,Scoring!B$5+Q5, Q5)</f>
        <v>1125</v>
      </c>
      <c r="S5" s="7">
        <f>IF('Master Truth'!S5=TRUE,Scoring!B$8+R5, R5)</f>
        <v>1125</v>
      </c>
      <c r="T5" s="7">
        <f t="shared" si="0"/>
        <v>1125</v>
      </c>
      <c r="U5">
        <f>IF('Master Truth'!U5=TRUE,'Secret Scoring'!B$11+T5, T5)</f>
        <v>1125</v>
      </c>
      <c r="V5">
        <f>IF('Master Truth'!V5=TRUE,'Secret Scoring'!B$12+U5, U5)</f>
        <v>1125</v>
      </c>
    </row>
    <row r="6" spans="1:22" ht="15.75" customHeight="1" x14ac:dyDescent="0.15">
      <c r="A6" s="1" t="str">
        <f>'Master Truth'!A6</f>
        <v>Nikhila Udupa</v>
      </c>
      <c r="B6" s="1" t="str">
        <f>'Master Truth'!B6</f>
        <v>1C49</v>
      </c>
      <c r="C6" s="5">
        <f>IF('Master Truth'!C6=TRUE,Scoring!$B$2,0)</f>
        <v>200</v>
      </c>
      <c r="D6" s="5">
        <f>IF('Master Truth'!D6=TRUE,Scoring!$B$10+C6, C6)</f>
        <v>350</v>
      </c>
      <c r="E6" s="5">
        <f>IF('Master Truth'!E6=TRUE,'Secret Scoring'!$B$7+D6, D6)</f>
        <v>400</v>
      </c>
      <c r="F6" s="5">
        <f>IF('Master Truth'!F6=TRUE,'Secret Scoring'!$B$6+E6, E6)</f>
        <v>450</v>
      </c>
      <c r="G6" s="5">
        <f>IF('Master Truth'!G6=TRUE,'Secret Scoring'!$B$3+F6, F6)</f>
        <v>475</v>
      </c>
      <c r="H6" s="5">
        <f>IF('Master Truth'!H6=TRUE,'Secret Scoring'!$B$5+G6, G6)</f>
        <v>475</v>
      </c>
      <c r="I6" s="5">
        <f>IF('Master Truth'!I6=TRUE,Scoring!$B$2+H6, H6)</f>
        <v>675</v>
      </c>
      <c r="J6" s="5">
        <f>IF('Master Truth'!J6=TRUE,'Secret Scoring'!B$7+I6, I6)</f>
        <v>725</v>
      </c>
      <c r="K6" s="5">
        <f>IF('Master Truth'!K6=TRUE,'Secret Scoring'!B$8+J6, J6)</f>
        <v>825</v>
      </c>
      <c r="L6" s="5">
        <f>IF('Master Truth'!L6=TRUE,Scoring!B$9+K6, K6)</f>
        <v>825</v>
      </c>
      <c r="M6" s="5">
        <f>IF('Master Truth'!M6=TRUE,Scoring!B$4+L6, L6)</f>
        <v>1025</v>
      </c>
      <c r="N6" s="5">
        <f>IF('Master Truth'!N6=TRUE,'Secret Scoring'!B$9+M6, M6)</f>
        <v>1075</v>
      </c>
      <c r="O6" s="5">
        <f>IF('Master Truth'!O6=TRUE,Scoring!B$7+N6, N6)</f>
        <v>1150</v>
      </c>
      <c r="P6" s="5">
        <f>IF('Master Truth'!P6=TRUE,Scoring!B$6+O6, O6)</f>
        <v>1150</v>
      </c>
      <c r="Q6" s="5">
        <f>IF('Master Truth'!Q6=TRUE,'Secret Scoring'!B$4+P6, P6)</f>
        <v>1150</v>
      </c>
      <c r="R6" s="7">
        <f>IF('Master Truth'!R6=TRUE,Scoring!B$5+Q6, Q6)</f>
        <v>1150</v>
      </c>
      <c r="S6" s="7">
        <f>IF('Master Truth'!S6=TRUE,Scoring!B$8+R6, R6)</f>
        <v>1150</v>
      </c>
      <c r="T6" s="7">
        <f t="shared" si="0"/>
        <v>1150</v>
      </c>
      <c r="U6">
        <f>IF('Master Truth'!U6=TRUE,'Secret Scoring'!B$11+T6, T6)</f>
        <v>1150</v>
      </c>
      <c r="V6">
        <f>IF('Master Truth'!V6=TRUE,'Secret Scoring'!B$12+U6, U6)</f>
        <v>1150</v>
      </c>
    </row>
    <row r="7" spans="1:22" ht="15.75" customHeight="1" x14ac:dyDescent="0.15">
      <c r="A7" s="1" t="str">
        <f>'Master Truth'!A7</f>
        <v>Sritej Attaluri</v>
      </c>
      <c r="B7" s="1" t="str">
        <f>'Master Truth'!B7</f>
        <v>2A40</v>
      </c>
      <c r="C7" s="5">
        <f>IF('Master Truth'!C7=TRUE,Scoring!$B$2,0)</f>
        <v>0</v>
      </c>
      <c r="D7" s="5">
        <f>IF('Master Truth'!D7=TRUE,Scoring!$B$10+C7, C7)</f>
        <v>0</v>
      </c>
      <c r="E7" s="5">
        <f>IF('Master Truth'!E7=TRUE,'Secret Scoring'!$B$7+D7, D7)</f>
        <v>0</v>
      </c>
      <c r="F7" s="5">
        <f>IF('Master Truth'!F7=TRUE,'Secret Scoring'!$B$6+E7, E7)</f>
        <v>0</v>
      </c>
      <c r="G7" s="5">
        <f>IF('Master Truth'!G7=TRUE,'Secret Scoring'!$B$3+F7, F7)</f>
        <v>0</v>
      </c>
      <c r="H7" s="5">
        <f>IF('Master Truth'!H7=TRUE,'Secret Scoring'!$B$5+G7, G7)</f>
        <v>0</v>
      </c>
      <c r="I7" s="5">
        <f>IF('Master Truth'!I7=TRUE,Scoring!$B$2+H7, H7)</f>
        <v>200</v>
      </c>
      <c r="J7" s="5">
        <f>IF('Master Truth'!J7=TRUE,'Secret Scoring'!B$7+I7, I7)</f>
        <v>200</v>
      </c>
      <c r="K7" s="5">
        <f>IF('Master Truth'!K7=TRUE,'Secret Scoring'!B$8+J7, J7)</f>
        <v>300</v>
      </c>
      <c r="L7" s="5">
        <f>IF('Master Truth'!L7=TRUE,Scoring!B$9+K7, K7)</f>
        <v>300</v>
      </c>
      <c r="M7" s="5">
        <f>IF('Master Truth'!M7=TRUE,Scoring!B$4+L7, L7)</f>
        <v>300</v>
      </c>
      <c r="N7" s="5">
        <f>IF('Master Truth'!N7=TRUE,'Secret Scoring'!B$9+M7, M7)</f>
        <v>300</v>
      </c>
      <c r="O7" s="5">
        <f>IF('Master Truth'!O7=TRUE,Scoring!B$7+N7, N7)</f>
        <v>300</v>
      </c>
      <c r="P7" s="5">
        <f>IF('Master Truth'!P7=TRUE,Scoring!B$6+O7, O7)</f>
        <v>300</v>
      </c>
      <c r="Q7" s="5">
        <f>IF('Master Truth'!Q7=TRUE,'Secret Scoring'!B$4+P7, P7)</f>
        <v>300</v>
      </c>
      <c r="R7" s="7">
        <f>IF('Master Truth'!R7=TRUE,Scoring!B$5+Q7, Q7)</f>
        <v>300</v>
      </c>
      <c r="S7" s="7">
        <f>IF('Master Truth'!S7=TRUE,Scoring!B$8+R7, R7)</f>
        <v>300</v>
      </c>
      <c r="T7" s="7">
        <f t="shared" si="0"/>
        <v>300</v>
      </c>
      <c r="U7">
        <f>IF('Master Truth'!U7=TRUE,'Secret Scoring'!B$11+T7, T7)</f>
        <v>300</v>
      </c>
      <c r="V7">
        <f>IF('Master Truth'!V7=TRUE,'Secret Scoring'!B$12+U7, U7)</f>
        <v>300</v>
      </c>
    </row>
    <row r="8" spans="1:22" ht="15.75" customHeight="1" x14ac:dyDescent="0.15">
      <c r="A8" s="1" t="str">
        <f>'Master Truth'!A8</f>
        <v>Dominic Melville</v>
      </c>
      <c r="B8" s="1" t="str">
        <f>'Master Truth'!B8</f>
        <v>2A40</v>
      </c>
      <c r="C8" s="5">
        <f>IF('Master Truth'!C8=TRUE,Scoring!$B$2,0)</f>
        <v>200</v>
      </c>
      <c r="D8" s="5">
        <f>IF('Master Truth'!D8=TRUE,Scoring!$B$10+C8, C8)</f>
        <v>350</v>
      </c>
      <c r="E8" s="5">
        <f>IF('Master Truth'!E8=TRUE,'Secret Scoring'!$B$7+D8, D8)</f>
        <v>350</v>
      </c>
      <c r="F8" s="5">
        <f>IF('Master Truth'!F8=TRUE,'Secret Scoring'!$B$6+E8, E8)</f>
        <v>350</v>
      </c>
      <c r="G8" s="5">
        <f>IF('Master Truth'!G8=TRUE,'Secret Scoring'!$B$3+F8, F8)</f>
        <v>350</v>
      </c>
      <c r="H8" s="5">
        <f>IF('Master Truth'!H8=TRUE,'Secret Scoring'!$B$5+G8, G8)</f>
        <v>350</v>
      </c>
      <c r="I8" s="5">
        <f>IF('Master Truth'!I8=TRUE,Scoring!$B$2+H8, H8)</f>
        <v>550</v>
      </c>
      <c r="J8" s="5">
        <f>IF('Master Truth'!J8=TRUE,'Secret Scoring'!B$7+I8, I8)</f>
        <v>550</v>
      </c>
      <c r="K8" s="5">
        <f>IF('Master Truth'!K8=TRUE,'Secret Scoring'!B$8+J8, J8)</f>
        <v>650</v>
      </c>
      <c r="L8" s="5">
        <f>IF('Master Truth'!L8=TRUE,Scoring!B$9+K8, K8)</f>
        <v>650</v>
      </c>
      <c r="M8" s="5">
        <f>IF('Master Truth'!M8=TRUE,Scoring!B$4+L8, L8)</f>
        <v>650</v>
      </c>
      <c r="N8" s="5">
        <f>IF('Master Truth'!N8=TRUE,'Secret Scoring'!B$9+M8, M8)</f>
        <v>650</v>
      </c>
      <c r="O8" s="5">
        <f>IF('Master Truth'!O8=TRUE,Scoring!B$7+N8, N8)</f>
        <v>650</v>
      </c>
      <c r="P8" s="5">
        <f>IF('Master Truth'!P8=TRUE,Scoring!B$6+O8, O8)</f>
        <v>650</v>
      </c>
      <c r="Q8" s="5">
        <f>IF('Master Truth'!Q8=TRUE,'Secret Scoring'!B$4+P8, P8)</f>
        <v>650</v>
      </c>
      <c r="R8" s="7">
        <f>IF('Master Truth'!R8=TRUE,Scoring!B$5+Q8, Q8)</f>
        <v>650</v>
      </c>
      <c r="S8" s="7">
        <f>IF('Master Truth'!S8=TRUE,Scoring!B$8+R8, R8)</f>
        <v>650</v>
      </c>
      <c r="T8" s="7">
        <f t="shared" si="0"/>
        <v>650</v>
      </c>
      <c r="U8">
        <f>IF('Master Truth'!U8=TRUE,'Secret Scoring'!B$11+T8, T8)</f>
        <v>650</v>
      </c>
      <c r="V8">
        <f>IF('Master Truth'!V8=TRUE,'Secret Scoring'!B$12+U8, U8)</f>
        <v>650</v>
      </c>
    </row>
    <row r="9" spans="1:22" ht="15.75" customHeight="1" x14ac:dyDescent="0.15">
      <c r="A9" s="1" t="str">
        <f>'Master Truth'!A9</f>
        <v>Jenna Wen</v>
      </c>
      <c r="B9" s="1" t="str">
        <f>'Master Truth'!B9</f>
        <v>3A20</v>
      </c>
      <c r="C9" s="5">
        <f>IF('Master Truth'!C9=TRUE,Scoring!$B$2,0)</f>
        <v>0</v>
      </c>
      <c r="D9" s="5">
        <f>IF('Master Truth'!D9=TRUE,Scoring!$B$10+C9, C9)</f>
        <v>0</v>
      </c>
      <c r="E9" s="5">
        <f>IF('Master Truth'!E9=TRUE,'Secret Scoring'!$B$7+D9, D9)</f>
        <v>0</v>
      </c>
      <c r="F9" s="5">
        <f>IF('Master Truth'!F9=TRUE,'Secret Scoring'!$B$6+E9, E9)</f>
        <v>0</v>
      </c>
      <c r="G9" s="5">
        <f>IF('Master Truth'!G9=TRUE,'Secret Scoring'!$B$3+F9, F9)</f>
        <v>0</v>
      </c>
      <c r="H9" s="5">
        <f>IF('Master Truth'!H9=TRUE,'Secret Scoring'!$B$5+G9, G9)</f>
        <v>0</v>
      </c>
      <c r="I9" s="5">
        <f>IF('Master Truth'!I9=TRUE,Scoring!$B$2+H9, H9)</f>
        <v>200</v>
      </c>
      <c r="J9" s="5">
        <f>IF('Master Truth'!J9=TRUE,'Secret Scoring'!B$7+I9, I9)</f>
        <v>200</v>
      </c>
      <c r="K9" s="5">
        <f>IF('Master Truth'!K9=TRUE,'Secret Scoring'!B$8+J9, J9)</f>
        <v>300</v>
      </c>
      <c r="L9" s="5">
        <f>IF('Master Truth'!L9=TRUE,Scoring!B$9+K9, K9)</f>
        <v>300</v>
      </c>
      <c r="M9" s="5">
        <f>IF('Master Truth'!M9=TRUE,Scoring!B$4+L9, L9)</f>
        <v>500</v>
      </c>
      <c r="N9" s="5">
        <f>IF('Master Truth'!N9=TRUE,'Secret Scoring'!B$9+M9, M9)</f>
        <v>550</v>
      </c>
      <c r="O9" s="5">
        <f>IF('Master Truth'!O9=TRUE,Scoring!B$7+N9, N9)</f>
        <v>625</v>
      </c>
      <c r="P9" s="5">
        <f>IF('Master Truth'!P9=TRUE,Scoring!B$6+O9, O9)</f>
        <v>625</v>
      </c>
      <c r="Q9" s="5">
        <f>IF('Master Truth'!Q9=TRUE,'Secret Scoring'!B$4+P9, P9)</f>
        <v>625</v>
      </c>
      <c r="R9" s="7">
        <f>IF('Master Truth'!R9=TRUE,Scoring!B$5+Q9, Q9)</f>
        <v>825</v>
      </c>
      <c r="S9" s="7">
        <f>IF('Master Truth'!S9=TRUE,Scoring!B$8+R9, R9)</f>
        <v>825</v>
      </c>
      <c r="T9" s="7">
        <f t="shared" si="0"/>
        <v>825</v>
      </c>
      <c r="U9">
        <f>IF('Master Truth'!U9=TRUE,'Secret Scoring'!B$11+T9, T9)</f>
        <v>825</v>
      </c>
      <c r="V9">
        <f>IF('Master Truth'!V9=TRUE,'Secret Scoring'!B$12+U9, U9)</f>
        <v>925</v>
      </c>
    </row>
    <row r="10" spans="1:22" ht="15.75" customHeight="1" x14ac:dyDescent="0.15">
      <c r="A10" s="1" t="str">
        <f>'Master Truth'!A10</f>
        <v>Shirley Jiang</v>
      </c>
      <c r="B10" s="1" t="str">
        <f>'Master Truth'!B10</f>
        <v>3A20</v>
      </c>
      <c r="C10" s="5">
        <f>IF('Master Truth'!C10=TRUE,Scoring!$B$2,0)</f>
        <v>0</v>
      </c>
      <c r="D10" s="5">
        <f>IF('Master Truth'!D10=TRUE,Scoring!$B$10+C10, C10)</f>
        <v>0</v>
      </c>
      <c r="E10" s="5">
        <f>IF('Master Truth'!E10=TRUE,'Secret Scoring'!$B$7+D10, D10)</f>
        <v>0</v>
      </c>
      <c r="F10" s="5">
        <f>IF('Master Truth'!F10=TRUE,'Secret Scoring'!$B$6+E10, E10)</f>
        <v>0</v>
      </c>
      <c r="G10" s="5">
        <f>IF('Master Truth'!G10=TRUE,'Secret Scoring'!$B$3+F10, F10)</f>
        <v>0</v>
      </c>
      <c r="H10" s="5">
        <f>IF('Master Truth'!H10=TRUE,'Secret Scoring'!$B$5+G10, G10)</f>
        <v>0</v>
      </c>
      <c r="I10" s="5">
        <f>IF('Master Truth'!I10=TRUE,Scoring!$B$2+H10, H10)</f>
        <v>200</v>
      </c>
      <c r="J10" s="5">
        <f>IF('Master Truth'!J10=TRUE,'Secret Scoring'!B$7+I10, I10)</f>
        <v>200</v>
      </c>
      <c r="K10" s="5">
        <f>IF('Master Truth'!K10=TRUE,'Secret Scoring'!B$8+J10, J10)</f>
        <v>300</v>
      </c>
      <c r="L10" s="5">
        <f>IF('Master Truth'!L10=TRUE,Scoring!B$9+K10, K10)</f>
        <v>300</v>
      </c>
      <c r="M10" s="5">
        <f>IF('Master Truth'!M10=TRUE,Scoring!B$4+L10, L10)</f>
        <v>500</v>
      </c>
      <c r="N10" s="5">
        <f>IF('Master Truth'!N10=TRUE,'Secret Scoring'!B$9+M10, M10)</f>
        <v>550</v>
      </c>
      <c r="O10" s="5">
        <f>IF('Master Truth'!O10=TRUE,Scoring!B$7+N10, N10)</f>
        <v>625</v>
      </c>
      <c r="P10" s="5">
        <f>IF('Master Truth'!P10=TRUE,Scoring!B$6+O10, O10)</f>
        <v>625</v>
      </c>
      <c r="Q10" s="5">
        <f>IF('Master Truth'!Q10=TRUE,'Secret Scoring'!B$4+P10, P10)</f>
        <v>625</v>
      </c>
      <c r="R10" s="7">
        <f>IF('Master Truth'!R10=TRUE,Scoring!B$5+Q10, Q10)</f>
        <v>825</v>
      </c>
      <c r="S10" s="7">
        <f>IF('Master Truth'!S10=TRUE,Scoring!B$8+R10, R10)</f>
        <v>825</v>
      </c>
      <c r="T10" s="7">
        <f t="shared" si="0"/>
        <v>825</v>
      </c>
      <c r="U10">
        <f>IF('Master Truth'!U10=TRUE,'Secret Scoring'!B$11+T10, T10)</f>
        <v>825</v>
      </c>
      <c r="V10">
        <f>IF('Master Truth'!V10=TRUE,'Secret Scoring'!B$12+U10, U10)</f>
        <v>925</v>
      </c>
    </row>
    <row r="11" spans="1:22" ht="15.75" customHeight="1" x14ac:dyDescent="0.15">
      <c r="A11" s="1" t="str">
        <f>'Master Truth'!A11</f>
        <v>Rosemarie De La Melena</v>
      </c>
      <c r="B11" s="1" t="str">
        <f>'Master Truth'!B11</f>
        <v>3A20</v>
      </c>
      <c r="C11" s="5">
        <f>IF('Master Truth'!C11=TRUE,Scoring!$B$2,0)</f>
        <v>0</v>
      </c>
      <c r="D11" s="5">
        <f>IF('Master Truth'!D11=TRUE,Scoring!$B$10+C11, C11)</f>
        <v>150</v>
      </c>
      <c r="E11" s="5">
        <f>IF('Master Truth'!E11=TRUE,'Secret Scoring'!$B$7+D11, D11)</f>
        <v>150</v>
      </c>
      <c r="F11" s="5">
        <f>IF('Master Truth'!F11=TRUE,'Secret Scoring'!$B$6+E11, E11)</f>
        <v>150</v>
      </c>
      <c r="G11" s="5">
        <f>IF('Master Truth'!G11=TRUE,'Secret Scoring'!$B$3+F11, F11)</f>
        <v>150</v>
      </c>
      <c r="H11" s="5">
        <f>IF('Master Truth'!H11=TRUE,'Secret Scoring'!$B$5+G11, G11)</f>
        <v>150</v>
      </c>
      <c r="I11" s="5">
        <f>IF('Master Truth'!I11=TRUE,Scoring!$B$2+H11, H11)</f>
        <v>350</v>
      </c>
      <c r="J11" s="5">
        <f>IF('Master Truth'!J11=TRUE,'Secret Scoring'!B$7+I11, I11)</f>
        <v>350</v>
      </c>
      <c r="K11" s="5">
        <f>IF('Master Truth'!K11=TRUE,'Secret Scoring'!B$8+J11, J11)</f>
        <v>450</v>
      </c>
      <c r="L11" s="5">
        <f>IF('Master Truth'!L11=TRUE,Scoring!B$9+K11, K11)</f>
        <v>450</v>
      </c>
      <c r="M11" s="5">
        <f>IF('Master Truth'!M11=TRUE,Scoring!B$4+L11, L11)</f>
        <v>650</v>
      </c>
      <c r="N11" s="5">
        <f>IF('Master Truth'!N11=TRUE,'Secret Scoring'!B$9+M11, M11)</f>
        <v>700</v>
      </c>
      <c r="O11" s="5">
        <f>IF('Master Truth'!O11=TRUE,Scoring!B$7+N11, N11)</f>
        <v>775</v>
      </c>
      <c r="P11" s="5">
        <f>IF('Master Truth'!P11=TRUE,Scoring!B$6+O11, O11)</f>
        <v>775</v>
      </c>
      <c r="Q11" s="5">
        <f>IF('Master Truth'!Q11=TRUE,'Secret Scoring'!B$4+P11, P11)</f>
        <v>775</v>
      </c>
      <c r="R11" s="7">
        <f>IF('Master Truth'!R11=TRUE,Scoring!B$5+Q11, Q11)</f>
        <v>775</v>
      </c>
      <c r="S11" s="7">
        <f>IF('Master Truth'!S11=TRUE,Scoring!B$8+R11, R11)</f>
        <v>775</v>
      </c>
      <c r="T11" s="7">
        <f t="shared" si="0"/>
        <v>775</v>
      </c>
      <c r="U11">
        <f>IF('Master Truth'!U11=TRUE,'Secret Scoring'!B$11+T11, T11)</f>
        <v>775</v>
      </c>
      <c r="V11">
        <f>IF('Master Truth'!V11=TRUE,'Secret Scoring'!B$12+U11, U11)</f>
        <v>775</v>
      </c>
    </row>
    <row r="12" spans="1:22" ht="15.75" customHeight="1" x14ac:dyDescent="0.15">
      <c r="A12" s="1" t="str">
        <f>'Master Truth'!A12</f>
        <v>Emily Demsetz</v>
      </c>
      <c r="B12" s="1" t="str">
        <f>'Master Truth'!B12</f>
        <v>3A40</v>
      </c>
      <c r="C12" s="5">
        <f>IF('Master Truth'!C12=TRUE,Scoring!$B$2,0)</f>
        <v>0</v>
      </c>
      <c r="D12" s="5">
        <f>IF('Master Truth'!D12=TRUE,Scoring!$B$10+C12, C12)</f>
        <v>150</v>
      </c>
      <c r="E12" s="5">
        <f>IF('Master Truth'!E12=TRUE,'Secret Scoring'!$B$7+D12, D12)</f>
        <v>150</v>
      </c>
      <c r="F12" s="5">
        <f>IF('Master Truth'!F12=TRUE,'Secret Scoring'!$B$6+E12, E12)</f>
        <v>200</v>
      </c>
      <c r="G12" s="5">
        <f>IF('Master Truth'!G12=TRUE,'Secret Scoring'!$B$3+F12, F12)</f>
        <v>200</v>
      </c>
      <c r="H12" s="5">
        <f>IF('Master Truth'!H12=TRUE,'Secret Scoring'!$B$5+G12, G12)</f>
        <v>200</v>
      </c>
      <c r="I12" s="5">
        <f>IF('Master Truth'!I12=TRUE,Scoring!$B$2+H12, H12)</f>
        <v>400</v>
      </c>
      <c r="J12" s="5">
        <f>IF('Master Truth'!J12=TRUE,'Secret Scoring'!B$7+I12, I12)</f>
        <v>400</v>
      </c>
      <c r="K12" s="5">
        <f>IF('Master Truth'!K12=TRUE,'Secret Scoring'!B$8+J12, J12)</f>
        <v>500</v>
      </c>
      <c r="L12" s="5">
        <f>IF('Master Truth'!L12=TRUE,Scoring!B$9+K12, K12)</f>
        <v>500</v>
      </c>
      <c r="M12" s="5">
        <f>IF('Master Truth'!M12=TRUE,Scoring!B$4+L12, L12)</f>
        <v>500</v>
      </c>
      <c r="N12" s="5">
        <f>IF('Master Truth'!N12=TRUE,'Secret Scoring'!B$9+M12, M12)</f>
        <v>500</v>
      </c>
      <c r="O12" s="5">
        <f>IF('Master Truth'!O12=TRUE,Scoring!B$7+N12, N12)</f>
        <v>575</v>
      </c>
      <c r="P12" s="5">
        <f>IF('Master Truth'!P12=TRUE,Scoring!B$6+O12, O12)</f>
        <v>575</v>
      </c>
      <c r="Q12" s="5">
        <f>IF('Master Truth'!Q12=TRUE,'Secret Scoring'!B$4+P12, P12)</f>
        <v>600</v>
      </c>
      <c r="R12" s="7">
        <f>IF('Master Truth'!R12=TRUE,Scoring!B$5+Q12, Q12)</f>
        <v>600</v>
      </c>
      <c r="S12" s="7">
        <f>IF('Master Truth'!S12=TRUE,Scoring!B$8+R12, R12)</f>
        <v>600</v>
      </c>
      <c r="T12" s="7">
        <f t="shared" si="0"/>
        <v>600</v>
      </c>
      <c r="U12">
        <f>IF('Master Truth'!U12=TRUE,'Secret Scoring'!B$11+T12, T12)</f>
        <v>600</v>
      </c>
      <c r="V12">
        <f>IF('Master Truth'!V12=TRUE,'Secret Scoring'!B$12+U12, U12)</f>
        <v>600</v>
      </c>
    </row>
    <row r="13" spans="1:22" ht="15.75" customHeight="1" x14ac:dyDescent="0.15">
      <c r="A13" s="1" t="str">
        <f>'Master Truth'!A13</f>
        <v>Brian Blankenship</v>
      </c>
      <c r="B13" s="1" t="str">
        <f>'Master Truth'!B13</f>
        <v>3B33</v>
      </c>
      <c r="C13" s="5">
        <f>IF('Master Truth'!C13=TRUE,Scoring!$B$2,0)</f>
        <v>0</v>
      </c>
      <c r="D13" s="5">
        <f>IF('Master Truth'!D13=TRUE,Scoring!$B$10+C13, C13)</f>
        <v>150</v>
      </c>
      <c r="E13" s="5">
        <f>IF('Master Truth'!E13=TRUE,'Secret Scoring'!$B$7+D13, D13)</f>
        <v>150</v>
      </c>
      <c r="F13" s="5">
        <f>IF('Master Truth'!F13=TRUE,'Secret Scoring'!$B$6+E13, E13)</f>
        <v>150</v>
      </c>
      <c r="G13" s="5">
        <f>IF('Master Truth'!G13=TRUE,'Secret Scoring'!$B$3+F13, F13)</f>
        <v>150</v>
      </c>
      <c r="H13" s="5">
        <f>IF('Master Truth'!H13=TRUE,'Secret Scoring'!$B$5+G13, G13)</f>
        <v>150</v>
      </c>
      <c r="I13" s="5">
        <f>IF('Master Truth'!I13=TRUE,Scoring!$B$2+H13, H13)</f>
        <v>350</v>
      </c>
      <c r="J13" s="5">
        <f>IF('Master Truth'!J13=TRUE,'Secret Scoring'!B$7+I13, I13)</f>
        <v>350</v>
      </c>
      <c r="K13" s="5">
        <f>IF('Master Truth'!K13=TRUE,'Secret Scoring'!B$8+J13, J13)</f>
        <v>450</v>
      </c>
      <c r="L13" s="5">
        <f>IF('Master Truth'!L13=TRUE,Scoring!B$9+K13, K13)</f>
        <v>450</v>
      </c>
      <c r="M13" s="5">
        <f>IF('Master Truth'!M13=TRUE,Scoring!B$4+L13, L13)</f>
        <v>650</v>
      </c>
      <c r="N13" s="5">
        <f>IF('Master Truth'!N13=TRUE,'Secret Scoring'!B$9+M13, M13)</f>
        <v>650</v>
      </c>
      <c r="O13" s="5">
        <f>IF('Master Truth'!O13=TRUE,Scoring!B$7+N13, N13)</f>
        <v>725</v>
      </c>
      <c r="P13" s="5">
        <f>IF('Master Truth'!P13=TRUE,Scoring!B$6+O13, O13)</f>
        <v>725</v>
      </c>
      <c r="Q13" s="5">
        <f>IF('Master Truth'!Q13=TRUE,'Secret Scoring'!B$4+P13, P13)</f>
        <v>725</v>
      </c>
      <c r="R13" s="7">
        <f>IF('Master Truth'!R13=TRUE,Scoring!B$5+Q13, Q13)</f>
        <v>725</v>
      </c>
      <c r="S13" s="7">
        <f>IF('Master Truth'!S13=TRUE,Scoring!B$8+R13, R13)</f>
        <v>725</v>
      </c>
      <c r="T13" s="7">
        <f t="shared" si="0"/>
        <v>725</v>
      </c>
      <c r="U13">
        <f>IF('Master Truth'!U13=TRUE,'Secret Scoring'!B$11+T13, T13)</f>
        <v>825</v>
      </c>
      <c r="V13">
        <f>IF('Master Truth'!V13=TRUE,'Secret Scoring'!B$12+U13, U13)</f>
        <v>825</v>
      </c>
    </row>
    <row r="14" spans="1:22" ht="15.75" customHeight="1" x14ac:dyDescent="0.15">
      <c r="A14" s="1" t="str">
        <f>'Master Truth'!A14</f>
        <v>Alara</v>
      </c>
      <c r="B14" s="1" t="str">
        <f>'Master Truth'!B14</f>
        <v>1A34</v>
      </c>
      <c r="C14" s="5">
        <f>IF('Master Truth'!C14=TRUE,Scoring!$B$2,0)</f>
        <v>200</v>
      </c>
      <c r="D14" s="5">
        <f>IF('Master Truth'!D14=TRUE,Scoring!$B$10+C14, C14)</f>
        <v>200</v>
      </c>
      <c r="E14" s="5">
        <f>IF('Master Truth'!E14=TRUE,'Secret Scoring'!$B$7+D14, D14)</f>
        <v>200</v>
      </c>
      <c r="F14" s="5">
        <f>IF('Master Truth'!F14=TRUE,'Secret Scoring'!$B$6+E14, E14)</f>
        <v>200</v>
      </c>
      <c r="G14" s="5">
        <f>IF('Master Truth'!G14=TRUE,'Secret Scoring'!$B$3+F14, F14)</f>
        <v>200</v>
      </c>
      <c r="H14" s="5">
        <f>IF('Master Truth'!H14=TRUE,'Secret Scoring'!$B$5+G14, G14)</f>
        <v>200</v>
      </c>
      <c r="I14" s="5">
        <f>IF('Master Truth'!I14=TRUE,Scoring!$B$2+H14, H14)</f>
        <v>200</v>
      </c>
      <c r="J14" s="5">
        <f>IF('Master Truth'!J14=TRUE,'Secret Scoring'!B$7+I14, I14)</f>
        <v>200</v>
      </c>
      <c r="K14" s="5">
        <f>IF('Master Truth'!K14=TRUE,'Secret Scoring'!B$8+J14, J14)</f>
        <v>200</v>
      </c>
      <c r="L14" s="5">
        <f>IF('Master Truth'!L14=TRUE,Scoring!B$9+K14, K14)</f>
        <v>200</v>
      </c>
      <c r="M14" s="5">
        <f>IF('Master Truth'!M14=TRUE,Scoring!B$4+L14, L14)</f>
        <v>200</v>
      </c>
      <c r="N14" s="5">
        <f>IF('Master Truth'!N14=TRUE,'Secret Scoring'!B$9+M14, M14)</f>
        <v>200</v>
      </c>
      <c r="O14" s="5">
        <f>IF('Master Truth'!O14=TRUE,Scoring!B$7+N14, N14)</f>
        <v>200</v>
      </c>
      <c r="P14" s="5">
        <f>IF('Master Truth'!P14=TRUE,Scoring!B$6+O14, O14)</f>
        <v>200</v>
      </c>
      <c r="Q14" s="5">
        <f>IF('Master Truth'!Q14=TRUE,'Secret Scoring'!B$4+P14, P14)</f>
        <v>200</v>
      </c>
      <c r="R14" s="7">
        <f>IF('Master Truth'!R14=TRUE,Scoring!B$5+Q14, Q14)</f>
        <v>200</v>
      </c>
      <c r="S14" s="7">
        <f>IF('Master Truth'!S14=TRUE,Scoring!B$8+R14, R14)</f>
        <v>200</v>
      </c>
      <c r="T14" s="7">
        <f t="shared" si="0"/>
        <v>200</v>
      </c>
      <c r="U14">
        <f>IF('Master Truth'!U14=TRUE,'Secret Scoring'!B$11+T14, T14)</f>
        <v>200</v>
      </c>
      <c r="V14">
        <f>IF('Master Truth'!V14=TRUE,'Secret Scoring'!B$12+U14, U14)</f>
        <v>200</v>
      </c>
    </row>
    <row r="15" spans="1:22" ht="15.75" customHeight="1" x14ac:dyDescent="0.15">
      <c r="A15" s="1" t="str">
        <f>'Master Truth'!A15</f>
        <v>Rachel</v>
      </c>
      <c r="B15" s="1" t="str">
        <f>'Master Truth'!B15</f>
        <v>1A34</v>
      </c>
      <c r="C15" s="5">
        <f>IF('Master Truth'!C15=TRUE,Scoring!$B$2,0)</f>
        <v>200</v>
      </c>
      <c r="D15" s="5">
        <f>IF('Master Truth'!D15=TRUE,Scoring!$B$10+C15, C15)</f>
        <v>200</v>
      </c>
      <c r="E15" s="5">
        <f>IF('Master Truth'!E15=TRUE,'Secret Scoring'!$B$7+D15, D15)</f>
        <v>200</v>
      </c>
      <c r="F15" s="5">
        <f>IF('Master Truth'!F15=TRUE,'Secret Scoring'!$B$6+E15, E15)</f>
        <v>200</v>
      </c>
      <c r="G15" s="5">
        <f>IF('Master Truth'!G15=TRUE,'Secret Scoring'!$B$3+F15, F15)</f>
        <v>200</v>
      </c>
      <c r="H15" s="5">
        <f>IF('Master Truth'!H15=TRUE,'Secret Scoring'!$B$5+G15, G15)</f>
        <v>200</v>
      </c>
      <c r="I15" s="5">
        <f>IF('Master Truth'!I15=TRUE,Scoring!$B$2+H15, H15)</f>
        <v>200</v>
      </c>
      <c r="J15" s="5">
        <f>IF('Master Truth'!J15=TRUE,'Secret Scoring'!B$7+I15, I15)</f>
        <v>200</v>
      </c>
      <c r="K15" s="5">
        <f>IF('Master Truth'!K15=TRUE,'Secret Scoring'!B$8+J15, J15)</f>
        <v>200</v>
      </c>
      <c r="L15" s="5">
        <f>IF('Master Truth'!L15=TRUE,Scoring!B$9+K15, K15)</f>
        <v>200</v>
      </c>
      <c r="M15" s="5">
        <f>IF('Master Truth'!M15=TRUE,Scoring!B$4+L15, L15)</f>
        <v>200</v>
      </c>
      <c r="N15" s="5">
        <f>IF('Master Truth'!N15=TRUE,'Secret Scoring'!B$9+M15, M15)</f>
        <v>200</v>
      </c>
      <c r="O15" s="5">
        <f>IF('Master Truth'!O15=TRUE,Scoring!B$7+N15, N15)</f>
        <v>200</v>
      </c>
      <c r="P15" s="5">
        <f>IF('Master Truth'!P15=TRUE,Scoring!B$6+O15, O15)</f>
        <v>200</v>
      </c>
      <c r="Q15" s="5">
        <f>IF('Master Truth'!Q15=TRUE,'Secret Scoring'!B$4+P15, P15)</f>
        <v>200</v>
      </c>
      <c r="R15" s="7">
        <f>IF('Master Truth'!R15=TRUE,Scoring!B$5+Q15, Q15)</f>
        <v>200</v>
      </c>
      <c r="S15" s="7">
        <f>IF('Master Truth'!S15=TRUE,Scoring!B$8+R15, R15)</f>
        <v>200</v>
      </c>
      <c r="T15" s="7">
        <f t="shared" si="0"/>
        <v>200</v>
      </c>
      <c r="U15">
        <f>IF('Master Truth'!U15=TRUE,'Secret Scoring'!B$11+T15, T15)</f>
        <v>200</v>
      </c>
      <c r="V15">
        <f>IF('Master Truth'!V15=TRUE,'Secret Scoring'!B$12+U15, U15)</f>
        <v>200</v>
      </c>
    </row>
    <row r="16" spans="1:22" ht="15.75" customHeight="1" x14ac:dyDescent="0.15">
      <c r="A16" s="1" t="str">
        <f>'Master Truth'!A16</f>
        <v>Alexander Liu</v>
      </c>
      <c r="B16" s="1" t="str">
        <f>'Master Truth'!B16</f>
        <v>1A40</v>
      </c>
      <c r="C16" s="5">
        <f>IF('Master Truth'!C16=TRUE,Scoring!$B$2,0)</f>
        <v>0</v>
      </c>
      <c r="D16" s="5">
        <f>IF('Master Truth'!D16=TRUE,Scoring!$B$10+C16, C16)</f>
        <v>0</v>
      </c>
      <c r="E16" s="5">
        <f>IF('Master Truth'!E16=TRUE,'Secret Scoring'!$B$7+D16, D16)</f>
        <v>0</v>
      </c>
      <c r="F16" s="5">
        <f>IF('Master Truth'!F16=TRUE,'Secret Scoring'!$B$6+E16, E16)</f>
        <v>0</v>
      </c>
      <c r="G16" s="5">
        <f>IF('Master Truth'!G16=TRUE,'Secret Scoring'!$B$3+F16, F16)</f>
        <v>0</v>
      </c>
      <c r="H16" s="5">
        <f>IF('Master Truth'!H16=TRUE,'Secret Scoring'!$B$5+G16, G16)</f>
        <v>0</v>
      </c>
      <c r="I16" s="5">
        <f>IF('Master Truth'!I16=TRUE,Scoring!$B$2+H16, H16)</f>
        <v>0</v>
      </c>
      <c r="J16" s="5">
        <f>IF('Master Truth'!J16=TRUE,'Secret Scoring'!B$7+I16, I16)</f>
        <v>0</v>
      </c>
      <c r="K16" s="5">
        <f>IF('Master Truth'!K16=TRUE,'Secret Scoring'!B$8+J16, J16)</f>
        <v>0</v>
      </c>
      <c r="L16" s="5">
        <f>IF('Master Truth'!L16=TRUE,Scoring!B$9+K16, K16)</f>
        <v>0</v>
      </c>
      <c r="M16" s="5">
        <f>IF('Master Truth'!M16=TRUE,Scoring!B$4+L16, L16)</f>
        <v>0</v>
      </c>
      <c r="N16" s="5">
        <f>IF('Master Truth'!N16=TRUE,'Secret Scoring'!B$9+M16, M16)</f>
        <v>0</v>
      </c>
      <c r="O16" s="5">
        <f>IF('Master Truth'!O16=TRUE,Scoring!B$7+N16, N16)</f>
        <v>0</v>
      </c>
      <c r="P16" s="5">
        <f>IF('Master Truth'!P16=TRUE,Scoring!B$6+O16, O16)</f>
        <v>0</v>
      </c>
      <c r="Q16" s="5">
        <f>IF('Master Truth'!Q16=TRUE,'Secret Scoring'!B$4+P16, P16)</f>
        <v>0</v>
      </c>
      <c r="R16" s="7">
        <f>IF('Master Truth'!R16=TRUE,Scoring!B$5+Q16, Q16)</f>
        <v>200</v>
      </c>
      <c r="S16" s="7">
        <f>IF('Master Truth'!S16=TRUE,Scoring!B$8+R16, R16)</f>
        <v>200</v>
      </c>
      <c r="T16" s="7">
        <f t="shared" si="0"/>
        <v>200</v>
      </c>
      <c r="U16">
        <f>IF('Master Truth'!U16=TRUE,'Secret Scoring'!B$11+T16, T16)</f>
        <v>200</v>
      </c>
      <c r="V16">
        <f>IF('Master Truth'!V16=TRUE,'Secret Scoring'!B$12+U16, U16)</f>
        <v>200</v>
      </c>
    </row>
    <row r="17" spans="1:22" ht="15.75" customHeight="1" x14ac:dyDescent="0.15">
      <c r="A17" s="1" t="str">
        <f>'Master Truth'!A17</f>
        <v>Basil Trenham</v>
      </c>
      <c r="B17" s="1" t="str">
        <f>'Master Truth'!B17</f>
        <v>1A40</v>
      </c>
      <c r="C17" s="5">
        <f>IF('Master Truth'!C17=TRUE,Scoring!$B$2,0)</f>
        <v>0</v>
      </c>
      <c r="D17" s="5">
        <f>IF('Master Truth'!D17=TRUE,Scoring!$B$10+C17, C17)</f>
        <v>0</v>
      </c>
      <c r="E17" s="5">
        <f>IF('Master Truth'!E17=TRUE,'Secret Scoring'!$B$7+D17, D17)</f>
        <v>0</v>
      </c>
      <c r="F17" s="5">
        <f>IF('Master Truth'!F17=TRUE,'Secret Scoring'!$B$6+E17, E17)</f>
        <v>0</v>
      </c>
      <c r="G17" s="5">
        <f>IF('Master Truth'!G17=TRUE,'Secret Scoring'!$B$3+F17, F17)</f>
        <v>0</v>
      </c>
      <c r="H17" s="5">
        <f>IF('Master Truth'!H17=TRUE,'Secret Scoring'!$B$5+G17, G17)</f>
        <v>0</v>
      </c>
      <c r="I17" s="5">
        <f>IF('Master Truth'!I17=TRUE,Scoring!$B$2+H17, H17)</f>
        <v>0</v>
      </c>
      <c r="J17" s="5">
        <f>IF('Master Truth'!J17=TRUE,'Secret Scoring'!B$7+I17, I17)</f>
        <v>0</v>
      </c>
      <c r="K17" s="5">
        <f>IF('Master Truth'!K17=TRUE,'Secret Scoring'!B$8+J17, J17)</f>
        <v>0</v>
      </c>
      <c r="L17" s="5">
        <f>IF('Master Truth'!L17=TRUE,Scoring!B$9+K17, K17)</f>
        <v>0</v>
      </c>
      <c r="M17" s="5">
        <f>IF('Master Truth'!M17=TRUE,Scoring!B$4+L17, L17)</f>
        <v>0</v>
      </c>
      <c r="N17" s="5">
        <f>IF('Master Truth'!N17=TRUE,'Secret Scoring'!B$9+M17, M17)</f>
        <v>0</v>
      </c>
      <c r="O17" s="5">
        <f>IF('Master Truth'!O17=TRUE,Scoring!B$7+N17, N17)</f>
        <v>0</v>
      </c>
      <c r="P17" s="5">
        <f>IF('Master Truth'!P17=TRUE,Scoring!B$6+O17, O17)</f>
        <v>0</v>
      </c>
      <c r="Q17" s="5">
        <f>IF('Master Truth'!Q17=TRUE,'Secret Scoring'!B$4+P17, P17)</f>
        <v>0</v>
      </c>
      <c r="R17" s="7">
        <f>IF('Master Truth'!R17=TRUE,Scoring!B$5+Q17, Q17)</f>
        <v>200</v>
      </c>
      <c r="S17" s="7">
        <f>IF('Master Truth'!S17=TRUE,Scoring!B$8+R17, R17)</f>
        <v>200</v>
      </c>
      <c r="T17" s="7">
        <f t="shared" si="0"/>
        <v>200</v>
      </c>
      <c r="U17">
        <f>IF('Master Truth'!U17=TRUE,'Secret Scoring'!B$11+T17, T17)</f>
        <v>200</v>
      </c>
      <c r="V17">
        <f>IF('Master Truth'!V17=TRUE,'Secret Scoring'!B$12+U17, U17)</f>
        <v>200</v>
      </c>
    </row>
    <row r="18" spans="1:22" ht="15.75" customHeight="1" x14ac:dyDescent="0.15">
      <c r="A18" s="1" t="str">
        <f>'Master Truth'!A18</f>
        <v>Skyler Ruesga</v>
      </c>
      <c r="B18" s="1" t="str">
        <f>'Master Truth'!B18</f>
        <v>1A40</v>
      </c>
      <c r="C18" s="5">
        <f>IF('Master Truth'!C18=TRUE,Scoring!$B$2,0)</f>
        <v>0</v>
      </c>
      <c r="D18" s="5">
        <f>IF('Master Truth'!D18=TRUE,Scoring!$B$10+C18, C18)</f>
        <v>0</v>
      </c>
      <c r="E18" s="5">
        <f>IF('Master Truth'!E18=TRUE,'Secret Scoring'!$B$7+D18, D18)</f>
        <v>0</v>
      </c>
      <c r="F18" s="5">
        <f>IF('Master Truth'!F18=TRUE,'Secret Scoring'!$B$6+E18, E18)</f>
        <v>0</v>
      </c>
      <c r="G18" s="5">
        <f>IF('Master Truth'!G18=TRUE,'Secret Scoring'!$B$3+F18, F18)</f>
        <v>0</v>
      </c>
      <c r="H18" s="5">
        <f>IF('Master Truth'!H18=TRUE,'Secret Scoring'!$B$5+G18, G18)</f>
        <v>0</v>
      </c>
      <c r="I18" s="5">
        <f>IF('Master Truth'!I18=TRUE,Scoring!$B$2+H18, H18)</f>
        <v>0</v>
      </c>
      <c r="J18" s="5">
        <f>IF('Master Truth'!J18=TRUE,'Secret Scoring'!B$7+I18, I18)</f>
        <v>0</v>
      </c>
      <c r="K18" s="5">
        <f>IF('Master Truth'!K18=TRUE,'Secret Scoring'!B$8+J18, J18)</f>
        <v>0</v>
      </c>
      <c r="L18" s="5">
        <f>IF('Master Truth'!L18=TRUE,Scoring!B$9+K18, K18)</f>
        <v>0</v>
      </c>
      <c r="M18" s="5">
        <f>IF('Master Truth'!M18=TRUE,Scoring!B$4+L18, L18)</f>
        <v>0</v>
      </c>
      <c r="N18" s="5">
        <f>IF('Master Truth'!N18=TRUE,'Secret Scoring'!B$9+M18, M18)</f>
        <v>0</v>
      </c>
      <c r="O18" s="5">
        <f>IF('Master Truth'!O18=TRUE,Scoring!B$7+N18, N18)</f>
        <v>0</v>
      </c>
      <c r="P18" s="5">
        <f>IF('Master Truth'!P18=TRUE,Scoring!B$6+O18, O18)</f>
        <v>0</v>
      </c>
      <c r="Q18" s="5">
        <f>IF('Master Truth'!Q18=TRUE,'Secret Scoring'!B$4+P18, P18)</f>
        <v>0</v>
      </c>
      <c r="R18" s="7">
        <f>IF('Master Truth'!R18=TRUE,Scoring!B$5+Q18, Q18)</f>
        <v>200</v>
      </c>
      <c r="S18" s="7">
        <f>IF('Master Truth'!S18=TRUE,Scoring!B$8+R18, R18)</f>
        <v>200</v>
      </c>
      <c r="T18" s="7">
        <f t="shared" si="0"/>
        <v>200</v>
      </c>
      <c r="U18">
        <f>IF('Master Truth'!U18=TRUE,'Secret Scoring'!B$11+T18, T18)</f>
        <v>200</v>
      </c>
      <c r="V18">
        <f>IF('Master Truth'!V18=TRUE,'Secret Scoring'!B$12+U18, U18)</f>
        <v>200</v>
      </c>
    </row>
    <row r="19" spans="1:22" ht="15.75" customHeight="1" x14ac:dyDescent="0.15">
      <c r="A19" s="1" t="str">
        <f>'Master Truth'!A19</f>
        <v>Sohan Subhash</v>
      </c>
      <c r="B19" s="1" t="str">
        <f>'Master Truth'!B19</f>
        <v>1A40</v>
      </c>
      <c r="C19" s="5">
        <f>IF('Master Truth'!C19=TRUE,Scoring!$B$2,0)</f>
        <v>0</v>
      </c>
      <c r="D19" s="5">
        <f>IF('Master Truth'!D19=TRUE,Scoring!$B$10+C19, C19)</f>
        <v>0</v>
      </c>
      <c r="E19" s="5">
        <f>IF('Master Truth'!E19=TRUE,'Secret Scoring'!$B$7+D19, D19)</f>
        <v>0</v>
      </c>
      <c r="F19" s="5">
        <f>IF('Master Truth'!F19=TRUE,'Secret Scoring'!$B$6+E19, E19)</f>
        <v>0</v>
      </c>
      <c r="G19" s="5">
        <f>IF('Master Truth'!G19=TRUE,'Secret Scoring'!$B$3+F19, F19)</f>
        <v>0</v>
      </c>
      <c r="H19" s="5">
        <f>IF('Master Truth'!H19=TRUE,'Secret Scoring'!$B$5+G19, G19)</f>
        <v>0</v>
      </c>
      <c r="I19" s="5">
        <f>IF('Master Truth'!I19=TRUE,Scoring!$B$2+H19, H19)</f>
        <v>0</v>
      </c>
      <c r="J19" s="5">
        <f>IF('Master Truth'!J19=TRUE,'Secret Scoring'!B$7+I19, I19)</f>
        <v>0</v>
      </c>
      <c r="K19" s="5">
        <f>IF('Master Truth'!K19=TRUE,'Secret Scoring'!B$8+J19, J19)</f>
        <v>0</v>
      </c>
      <c r="L19" s="5">
        <f>IF('Master Truth'!L19=TRUE,Scoring!B$9+K19, K19)</f>
        <v>0</v>
      </c>
      <c r="M19" s="5">
        <f>IF('Master Truth'!M19=TRUE,Scoring!B$4+L19, L19)</f>
        <v>0</v>
      </c>
      <c r="N19" s="5">
        <f>IF('Master Truth'!N19=TRUE,'Secret Scoring'!B$9+M19, M19)</f>
        <v>0</v>
      </c>
      <c r="O19" s="5">
        <f>IF('Master Truth'!O19=TRUE,Scoring!B$7+N19, N19)</f>
        <v>0</v>
      </c>
      <c r="P19" s="5">
        <f>IF('Master Truth'!P19=TRUE,Scoring!B$6+O19, O19)</f>
        <v>0</v>
      </c>
      <c r="Q19" s="5">
        <f>IF('Master Truth'!Q19=TRUE,'Secret Scoring'!B$4+P19, P19)</f>
        <v>0</v>
      </c>
      <c r="R19" s="7">
        <f>IF('Master Truth'!R19=TRUE,Scoring!B$5+Q19, Q19)</f>
        <v>200</v>
      </c>
      <c r="S19" s="7">
        <f>IF('Master Truth'!S19=TRUE,Scoring!B$8+R19, R19)</f>
        <v>200</v>
      </c>
      <c r="T19" s="7">
        <f t="shared" si="0"/>
        <v>200</v>
      </c>
      <c r="U19">
        <f>IF('Master Truth'!U19=TRUE,'Secret Scoring'!B$11+T19, T19)</f>
        <v>200</v>
      </c>
      <c r="V19">
        <f>IF('Master Truth'!V19=TRUE,'Secret Scoring'!B$12+U19, U19)</f>
        <v>200</v>
      </c>
    </row>
    <row r="20" spans="1:22" ht="15.75" customHeight="1" x14ac:dyDescent="0.15">
      <c r="A20" s="1" t="str">
        <f>'Master Truth'!A20</f>
        <v>Kannagi Yashroy</v>
      </c>
      <c r="B20" s="1" t="str">
        <f>'Master Truth'!B20</f>
        <v>1B37</v>
      </c>
      <c r="C20" s="5">
        <f>IF('Master Truth'!C20=TRUE,Scoring!$B$2,0)</f>
        <v>200</v>
      </c>
      <c r="D20" s="5">
        <f>IF('Master Truth'!D20=TRUE,Scoring!$B$10+C20, C20)</f>
        <v>200</v>
      </c>
      <c r="E20" s="5">
        <f>IF('Master Truth'!E20=TRUE,'Secret Scoring'!$B$7+D20, D20)</f>
        <v>200</v>
      </c>
      <c r="F20" s="5">
        <f>IF('Master Truth'!F20=TRUE,'Secret Scoring'!$B$6+E20, E20)</f>
        <v>200</v>
      </c>
      <c r="G20" s="5">
        <f>IF('Master Truth'!G20=TRUE,'Secret Scoring'!$B$3+F20, F20)</f>
        <v>200</v>
      </c>
      <c r="H20" s="5">
        <f>IF('Master Truth'!H20=TRUE,'Secret Scoring'!$B$5+G20, G20)</f>
        <v>200</v>
      </c>
      <c r="I20" s="5">
        <f>IF('Master Truth'!I20=TRUE,Scoring!$B$2+H20, H20)</f>
        <v>200</v>
      </c>
      <c r="J20" s="5">
        <f>IF('Master Truth'!J20=TRUE,'Secret Scoring'!B$7+I20, I20)</f>
        <v>200</v>
      </c>
      <c r="K20" s="5">
        <f>IF('Master Truth'!K20=TRUE,'Secret Scoring'!B$8+J20, J20)</f>
        <v>200</v>
      </c>
      <c r="L20" s="5">
        <f>IF('Master Truth'!L20=TRUE,Scoring!B$9+K20, K20)</f>
        <v>200</v>
      </c>
      <c r="M20" s="5">
        <f>IF('Master Truth'!M20=TRUE,Scoring!B$4+L20, L20)</f>
        <v>200</v>
      </c>
      <c r="N20" s="5">
        <f>IF('Master Truth'!N20=TRUE,'Secret Scoring'!B$9+M20, M20)</f>
        <v>200</v>
      </c>
      <c r="O20" s="5">
        <f>IF('Master Truth'!O20=TRUE,Scoring!B$7+N20, N20)</f>
        <v>200</v>
      </c>
      <c r="P20" s="5">
        <f>IF('Master Truth'!P20=TRUE,Scoring!B$6+O20, O20)</f>
        <v>200</v>
      </c>
      <c r="Q20" s="5">
        <f>IF('Master Truth'!Q20=TRUE,'Secret Scoring'!B$4+P20, P20)</f>
        <v>200</v>
      </c>
      <c r="R20" s="7">
        <f>IF('Master Truth'!R20=TRUE,Scoring!B$5+Q20, Q20)</f>
        <v>200</v>
      </c>
      <c r="S20" s="7">
        <f>IF('Master Truth'!S20=TRUE,Scoring!B$8+R20, R20)</f>
        <v>200</v>
      </c>
      <c r="T20" s="7">
        <f t="shared" si="0"/>
        <v>200</v>
      </c>
      <c r="U20">
        <f>IF('Master Truth'!U20=TRUE,'Secret Scoring'!B$11+T20, T20)</f>
        <v>200</v>
      </c>
      <c r="V20">
        <f>IF('Master Truth'!V20=TRUE,'Secret Scoring'!B$12+U20, U20)</f>
        <v>200</v>
      </c>
    </row>
    <row r="21" spans="1:22" ht="15.75" customHeight="1" x14ac:dyDescent="0.15">
      <c r="A21" s="1" t="str">
        <f>'Master Truth'!A21</f>
        <v>Priya Blair</v>
      </c>
      <c r="B21" s="1" t="str">
        <f>'Master Truth'!B21</f>
        <v>1B37</v>
      </c>
      <c r="C21" s="5">
        <f>IF('Master Truth'!C21=TRUE,Scoring!$B$2,0)</f>
        <v>200</v>
      </c>
      <c r="D21" s="5">
        <f>IF('Master Truth'!D21=TRUE,Scoring!$B$10+C21, C21)</f>
        <v>200</v>
      </c>
      <c r="E21" s="5">
        <f>IF('Master Truth'!E21=TRUE,'Secret Scoring'!$B$7+D21, D21)</f>
        <v>200</v>
      </c>
      <c r="F21" s="5">
        <f>IF('Master Truth'!F21=TRUE,'Secret Scoring'!$B$6+E21, E21)</f>
        <v>200</v>
      </c>
      <c r="G21" s="5">
        <f>IF('Master Truth'!G21=TRUE,'Secret Scoring'!$B$3+F21, F21)</f>
        <v>200</v>
      </c>
      <c r="H21" s="5">
        <f>IF('Master Truth'!H21=TRUE,'Secret Scoring'!$B$5+G21, G21)</f>
        <v>200</v>
      </c>
      <c r="I21" s="5">
        <f>IF('Master Truth'!I21=TRUE,Scoring!$B$2+H21, H21)</f>
        <v>200</v>
      </c>
      <c r="J21" s="5">
        <f>IF('Master Truth'!J21=TRUE,'Secret Scoring'!B$7+I21, I21)</f>
        <v>200</v>
      </c>
      <c r="K21" s="5">
        <f>IF('Master Truth'!K21=TRUE,'Secret Scoring'!B$8+J21, J21)</f>
        <v>200</v>
      </c>
      <c r="L21" s="5">
        <f>IF('Master Truth'!L21=TRUE,Scoring!B$9+K21, K21)</f>
        <v>200</v>
      </c>
      <c r="M21" s="5">
        <f>IF('Master Truth'!M21=TRUE,Scoring!B$4+L21, L21)</f>
        <v>200</v>
      </c>
      <c r="N21" s="5">
        <f>IF('Master Truth'!N21=TRUE,'Secret Scoring'!B$9+M21, M21)</f>
        <v>200</v>
      </c>
      <c r="O21" s="5">
        <f>IF('Master Truth'!O21=TRUE,Scoring!B$7+N21, N21)</f>
        <v>200</v>
      </c>
      <c r="P21" s="5">
        <f>IF('Master Truth'!P21=TRUE,Scoring!B$6+O21, O21)</f>
        <v>200</v>
      </c>
      <c r="Q21" s="5">
        <f>IF('Master Truth'!Q21=TRUE,'Secret Scoring'!B$4+P21, P21)</f>
        <v>200</v>
      </c>
      <c r="R21" s="7">
        <f>IF('Master Truth'!R21=TRUE,Scoring!B$5+Q21, Q21)</f>
        <v>200</v>
      </c>
      <c r="S21" s="7">
        <f>IF('Master Truth'!S21=TRUE,Scoring!B$8+R21, R21)</f>
        <v>200</v>
      </c>
      <c r="T21" s="7">
        <f t="shared" si="0"/>
        <v>200</v>
      </c>
      <c r="U21">
        <f>IF('Master Truth'!U21=TRUE,'Secret Scoring'!B$11+T21, T21)</f>
        <v>200</v>
      </c>
      <c r="V21">
        <f>IF('Master Truth'!V21=TRUE,'Secret Scoring'!B$12+U21, U21)</f>
        <v>200</v>
      </c>
    </row>
    <row r="22" spans="1:22" ht="15.75" customHeight="1" x14ac:dyDescent="0.15">
      <c r="A22" s="1" t="str">
        <f>'Master Truth'!A22</f>
        <v>Anjali</v>
      </c>
      <c r="B22" s="1" t="str">
        <f>'Master Truth'!B22</f>
        <v>1C29</v>
      </c>
      <c r="C22" s="5">
        <f>IF('Master Truth'!C22=TRUE,Scoring!$B$2,0)</f>
        <v>200</v>
      </c>
      <c r="D22" s="5">
        <f>IF('Master Truth'!D22=TRUE,Scoring!$B$10+C22, C22)</f>
        <v>200</v>
      </c>
      <c r="E22" s="5">
        <f>IF('Master Truth'!E22=TRUE,'Secret Scoring'!$B$7+D22, D22)</f>
        <v>200</v>
      </c>
      <c r="F22" s="5">
        <f>IF('Master Truth'!F22=TRUE,'Secret Scoring'!$B$6+E22, E22)</f>
        <v>200</v>
      </c>
      <c r="G22" s="5">
        <f>IF('Master Truth'!G22=TRUE,'Secret Scoring'!$B$3+F22, F22)</f>
        <v>200</v>
      </c>
      <c r="H22" s="5">
        <f>IF('Master Truth'!H22=TRUE,'Secret Scoring'!$B$5+G22, G22)</f>
        <v>200</v>
      </c>
      <c r="I22" s="5">
        <f>IF('Master Truth'!I22=TRUE,Scoring!$B$2+H22, H22)</f>
        <v>200</v>
      </c>
      <c r="J22" s="5">
        <f>IF('Master Truth'!J22=TRUE,'Secret Scoring'!B$7+I22, I22)</f>
        <v>200</v>
      </c>
      <c r="K22" s="5">
        <f>IF('Master Truth'!K22=TRUE,'Secret Scoring'!B$8+J22, J22)</f>
        <v>200</v>
      </c>
      <c r="L22" s="5">
        <f>IF('Master Truth'!L22=TRUE,Scoring!B$9+K22, K22)</f>
        <v>200</v>
      </c>
      <c r="M22" s="5">
        <f>IF('Master Truth'!M22=TRUE,Scoring!B$4+L22, L22)</f>
        <v>200</v>
      </c>
      <c r="N22" s="5">
        <f>IF('Master Truth'!N22=TRUE,'Secret Scoring'!B$9+M22, M22)</f>
        <v>200</v>
      </c>
      <c r="O22" s="5">
        <f>IF('Master Truth'!O22=TRUE,Scoring!B$7+N22, N22)</f>
        <v>200</v>
      </c>
      <c r="P22" s="5">
        <f>IF('Master Truth'!P22=TRUE,Scoring!B$6+O22, O22)</f>
        <v>200</v>
      </c>
      <c r="Q22" s="5">
        <f>IF('Master Truth'!Q22=TRUE,'Secret Scoring'!B$4+P22, P22)</f>
        <v>200</v>
      </c>
      <c r="R22" s="7">
        <f>IF('Master Truth'!R22=TRUE,Scoring!B$5+Q22, Q22)</f>
        <v>200</v>
      </c>
      <c r="S22" s="7">
        <f>IF('Master Truth'!S22=TRUE,Scoring!B$8+R22, R22)</f>
        <v>200</v>
      </c>
      <c r="T22" s="7">
        <f t="shared" si="0"/>
        <v>200</v>
      </c>
      <c r="U22">
        <f>IF('Master Truth'!U22=TRUE,'Secret Scoring'!B$11+T22, T22)</f>
        <v>200</v>
      </c>
      <c r="V22">
        <f>IF('Master Truth'!V22=TRUE,'Secret Scoring'!B$12+U22, U22)</f>
        <v>200</v>
      </c>
    </row>
    <row r="23" spans="1:22" ht="15.75" customHeight="1" x14ac:dyDescent="0.15">
      <c r="A23" s="1" t="str">
        <f>'Master Truth'!A23</f>
        <v>Christian Garo</v>
      </c>
      <c r="B23" s="1" t="str">
        <f>'Master Truth'!B23</f>
        <v>1C29</v>
      </c>
      <c r="C23" s="5">
        <f>IF('Master Truth'!C23=TRUE,Scoring!$B$2,0)</f>
        <v>0</v>
      </c>
      <c r="D23" s="5">
        <f>IF('Master Truth'!D23=TRUE,Scoring!$B$10+C23, C23)</f>
        <v>0</v>
      </c>
      <c r="E23" s="5">
        <f>IF('Master Truth'!E23=TRUE,'Secret Scoring'!$B$7+D23, D23)</f>
        <v>0</v>
      </c>
      <c r="F23" s="5">
        <f>IF('Master Truth'!F23=TRUE,'Secret Scoring'!$B$6+E23, E23)</f>
        <v>0</v>
      </c>
      <c r="G23" s="5">
        <f>IF('Master Truth'!G23=TRUE,'Secret Scoring'!$B$3+F23, F23)</f>
        <v>0</v>
      </c>
      <c r="H23" s="5">
        <f>IF('Master Truth'!H23=TRUE,'Secret Scoring'!$B$5+G23, G23)</f>
        <v>0</v>
      </c>
      <c r="I23" s="5">
        <f>IF('Master Truth'!I23=TRUE,Scoring!$B$2+H23, H23)</f>
        <v>200</v>
      </c>
      <c r="J23" s="5">
        <f>IF('Master Truth'!J23=TRUE,'Secret Scoring'!B$7+I23, I23)</f>
        <v>200</v>
      </c>
      <c r="K23" s="5">
        <f>IF('Master Truth'!K23=TRUE,'Secret Scoring'!B$8+J23, J23)</f>
        <v>200</v>
      </c>
      <c r="L23" s="5">
        <f>IF('Master Truth'!L23=TRUE,Scoring!B$9+K23, K23)</f>
        <v>200</v>
      </c>
      <c r="M23" s="5">
        <f>IF('Master Truth'!M23=TRUE,Scoring!B$4+L23, L23)</f>
        <v>200</v>
      </c>
      <c r="N23" s="5">
        <f>IF('Master Truth'!N23=TRUE,'Secret Scoring'!B$9+M23, M23)</f>
        <v>200</v>
      </c>
      <c r="O23" s="5">
        <f>IF('Master Truth'!O23=TRUE,Scoring!B$7+N23, N23)</f>
        <v>200</v>
      </c>
      <c r="P23" s="5">
        <f>IF('Master Truth'!P23=TRUE,Scoring!B$6+O23, O23)</f>
        <v>200</v>
      </c>
      <c r="Q23" s="5">
        <f>IF('Master Truth'!Q23=TRUE,'Secret Scoring'!B$4+P23, P23)</f>
        <v>200</v>
      </c>
      <c r="R23" s="7">
        <f>IF('Master Truth'!R23=TRUE,Scoring!B$5+Q23, Q23)</f>
        <v>200</v>
      </c>
      <c r="S23" s="7">
        <f>IF('Master Truth'!S23=TRUE,Scoring!B$8+R23, R23)</f>
        <v>200</v>
      </c>
      <c r="T23" s="7">
        <f t="shared" si="0"/>
        <v>200</v>
      </c>
      <c r="U23">
        <f>IF('Master Truth'!U23=TRUE,'Secret Scoring'!B$11+T23, T23)</f>
        <v>200</v>
      </c>
      <c r="V23">
        <f>IF('Master Truth'!V23=TRUE,'Secret Scoring'!B$12+U23, U23)</f>
        <v>200</v>
      </c>
    </row>
    <row r="24" spans="1:22" ht="15.75" customHeight="1" x14ac:dyDescent="0.15">
      <c r="A24" s="1" t="str">
        <f>'Master Truth'!A24</f>
        <v>Danny Ramirez</v>
      </c>
      <c r="B24" s="1" t="str">
        <f>'Master Truth'!B24</f>
        <v>1C29</v>
      </c>
      <c r="C24" s="5">
        <f>IF('Master Truth'!C24=TRUE,Scoring!$B$2,0)</f>
        <v>0</v>
      </c>
      <c r="D24" s="5">
        <f>IF('Master Truth'!D24=TRUE,Scoring!$B$10+C24, C24)</f>
        <v>0</v>
      </c>
      <c r="E24" s="5">
        <f>IF('Master Truth'!E24=TRUE,'Secret Scoring'!$B$7+D24, D24)</f>
        <v>0</v>
      </c>
      <c r="F24" s="5">
        <f>IF('Master Truth'!F24=TRUE,'Secret Scoring'!$B$6+E24, E24)</f>
        <v>0</v>
      </c>
      <c r="G24" s="5">
        <f>IF('Master Truth'!G24=TRUE,'Secret Scoring'!$B$3+F24, F24)</f>
        <v>0</v>
      </c>
      <c r="H24" s="5">
        <f>IF('Master Truth'!H24=TRUE,'Secret Scoring'!$B$5+G24, G24)</f>
        <v>0</v>
      </c>
      <c r="I24" s="5">
        <f>IF('Master Truth'!I24=TRUE,Scoring!$B$2+H24, H24)</f>
        <v>0</v>
      </c>
      <c r="J24" s="5">
        <f>IF('Master Truth'!J24=TRUE,'Secret Scoring'!B$7+I24, I24)</f>
        <v>0</v>
      </c>
      <c r="K24" s="5">
        <f>IF('Master Truth'!K24=TRUE,'Secret Scoring'!B$8+J24, J24)</f>
        <v>0</v>
      </c>
      <c r="L24" s="5">
        <f>IF('Master Truth'!L24=TRUE,Scoring!B$9+K24, K24)</f>
        <v>0</v>
      </c>
      <c r="M24" s="5">
        <f>IF('Master Truth'!M24=TRUE,Scoring!B$4+L24, L24)</f>
        <v>0</v>
      </c>
      <c r="N24" s="5">
        <f>IF('Master Truth'!N24=TRUE,'Secret Scoring'!B$9+M24, M24)</f>
        <v>0</v>
      </c>
      <c r="O24" s="5">
        <f>IF('Master Truth'!O24=TRUE,Scoring!B$7+N24, N24)</f>
        <v>0</v>
      </c>
      <c r="P24" s="5">
        <f>IF('Master Truth'!P24=TRUE,Scoring!B$6+O24, O24)</f>
        <v>0</v>
      </c>
      <c r="Q24" s="5">
        <f>IF('Master Truth'!Q24=TRUE,'Secret Scoring'!B$4+P24, P24)</f>
        <v>0</v>
      </c>
      <c r="R24" s="7">
        <f>IF('Master Truth'!R24=TRUE,Scoring!B$5+Q24, Q24)</f>
        <v>200</v>
      </c>
      <c r="S24" s="7">
        <f>IF('Master Truth'!S24=TRUE,Scoring!B$8+R24, R24)</f>
        <v>200</v>
      </c>
      <c r="T24" s="7">
        <f t="shared" si="0"/>
        <v>200</v>
      </c>
      <c r="U24">
        <f>IF('Master Truth'!U24=TRUE,'Secret Scoring'!B$11+T24, T24)</f>
        <v>200</v>
      </c>
      <c r="V24">
        <f>IF('Master Truth'!V24=TRUE,'Secret Scoring'!B$12+U24, U24)</f>
        <v>300</v>
      </c>
    </row>
    <row r="25" spans="1:22" ht="15.75" customHeight="1" x14ac:dyDescent="0.15">
      <c r="A25" s="1" t="str">
        <f>'Master Truth'!A25</f>
        <v>Adit Madhavan</v>
      </c>
      <c r="B25" s="1" t="str">
        <f>'Master Truth'!B25</f>
        <v>1C49</v>
      </c>
      <c r="C25" s="5">
        <f>IF('Master Truth'!C25=TRUE,Scoring!$B$2,0)</f>
        <v>200</v>
      </c>
      <c r="D25" s="5">
        <f>IF('Master Truth'!D25=TRUE,Scoring!$B$10+C25, C25)</f>
        <v>200</v>
      </c>
      <c r="E25" s="5">
        <f>IF('Master Truth'!E25=TRUE,'Secret Scoring'!$B$7+D25, D25)</f>
        <v>250</v>
      </c>
      <c r="F25" s="5">
        <f>IF('Master Truth'!F25=TRUE,'Secret Scoring'!$B$6+E25, E25)</f>
        <v>250</v>
      </c>
      <c r="G25" s="5">
        <f>IF('Master Truth'!G25=TRUE,'Secret Scoring'!$B$3+F25, F25)</f>
        <v>250</v>
      </c>
      <c r="H25" s="5">
        <f>IF('Master Truth'!H25=TRUE,'Secret Scoring'!$B$5+G25, G25)</f>
        <v>250</v>
      </c>
      <c r="I25" s="5">
        <f>IF('Master Truth'!I25=TRUE,Scoring!$B$2+H25, H25)</f>
        <v>250</v>
      </c>
      <c r="J25" s="5">
        <f>IF('Master Truth'!J25=TRUE,'Secret Scoring'!B$7+I25, I25)</f>
        <v>250</v>
      </c>
      <c r="K25" s="5">
        <f>IF('Master Truth'!K25=TRUE,'Secret Scoring'!B$8+J25, J25)</f>
        <v>250</v>
      </c>
      <c r="L25" s="5">
        <f>IF('Master Truth'!L25=TRUE,Scoring!B$9+K25, K25)</f>
        <v>250</v>
      </c>
      <c r="M25" s="5">
        <f>IF('Master Truth'!M25=TRUE,Scoring!B$4+L25, L25)</f>
        <v>250</v>
      </c>
      <c r="N25" s="5">
        <f>IF('Master Truth'!N25=TRUE,'Secret Scoring'!B$9+M25, M25)</f>
        <v>300</v>
      </c>
      <c r="O25" s="5">
        <f>IF('Master Truth'!O25=TRUE,Scoring!B$7+N25, N25)</f>
        <v>375</v>
      </c>
      <c r="P25" s="5">
        <f>IF('Master Truth'!P25=TRUE,Scoring!B$6+O25, O25)</f>
        <v>375</v>
      </c>
      <c r="Q25" s="5">
        <f>IF('Master Truth'!Q25=TRUE,'Secret Scoring'!B$4+P25, P25)</f>
        <v>375</v>
      </c>
      <c r="R25" s="7">
        <f>IF('Master Truth'!R25=TRUE,Scoring!B$5+Q25, Q25)</f>
        <v>375</v>
      </c>
      <c r="S25" s="7">
        <f>IF('Master Truth'!S25=TRUE,Scoring!B$8+R25, R25)</f>
        <v>375</v>
      </c>
      <c r="T25" s="7">
        <f t="shared" si="0"/>
        <v>375</v>
      </c>
      <c r="U25">
        <f>IF('Master Truth'!U25=TRUE,'Secret Scoring'!B$11+T25, T25)</f>
        <v>375</v>
      </c>
      <c r="V25">
        <f>IF('Master Truth'!V25=TRUE,'Secret Scoring'!B$12+U25, U25)</f>
        <v>375</v>
      </c>
    </row>
    <row r="26" spans="1:22" ht="15.75" customHeight="1" x14ac:dyDescent="0.15">
      <c r="A26" s="1" t="str">
        <f>'Master Truth'!A26</f>
        <v>Alyssa Kim</v>
      </c>
      <c r="B26" s="1" t="str">
        <f>'Master Truth'!B26</f>
        <v>1C49</v>
      </c>
      <c r="C26" s="5">
        <f>IF('Master Truth'!C26=TRUE,Scoring!$B$2,0)</f>
        <v>200</v>
      </c>
      <c r="D26" s="5">
        <f>IF('Master Truth'!D26=TRUE,Scoring!$B$10+C26, C26)</f>
        <v>200</v>
      </c>
      <c r="E26" s="5">
        <f>IF('Master Truth'!E26=TRUE,'Secret Scoring'!$B$7+D26, D26)</f>
        <v>250</v>
      </c>
      <c r="F26" s="5">
        <f>IF('Master Truth'!F26=TRUE,'Secret Scoring'!$B$6+E26, E26)</f>
        <v>250</v>
      </c>
      <c r="G26" s="5">
        <f>IF('Master Truth'!G26=TRUE,'Secret Scoring'!$B$3+F26, F26)</f>
        <v>250</v>
      </c>
      <c r="H26" s="5">
        <f>IF('Master Truth'!H26=TRUE,'Secret Scoring'!$B$5+G26, G26)</f>
        <v>250</v>
      </c>
      <c r="I26" s="5">
        <f>IF('Master Truth'!I26=TRUE,Scoring!$B$2+H26, H26)</f>
        <v>450</v>
      </c>
      <c r="J26" s="5">
        <f>IF('Master Truth'!J26=TRUE,'Secret Scoring'!B$7+I26, I26)</f>
        <v>500</v>
      </c>
      <c r="K26" s="5">
        <f>IF('Master Truth'!K26=TRUE,'Secret Scoring'!B$8+J26, J26)</f>
        <v>500</v>
      </c>
      <c r="L26" s="5">
        <f>IF('Master Truth'!L26=TRUE,Scoring!B$9+K26, K26)</f>
        <v>500</v>
      </c>
      <c r="M26" s="5">
        <f>IF('Master Truth'!M26=TRUE,Scoring!B$4+L26, L26)</f>
        <v>500</v>
      </c>
      <c r="N26" s="5">
        <f>IF('Master Truth'!N26=TRUE,'Secret Scoring'!B$9+M26, M26)</f>
        <v>550</v>
      </c>
      <c r="O26" s="5">
        <f>IF('Master Truth'!O26=TRUE,Scoring!B$7+N26, N26)</f>
        <v>625</v>
      </c>
      <c r="P26" s="5">
        <f>IF('Master Truth'!P26=TRUE,Scoring!B$6+O26, O26)</f>
        <v>625</v>
      </c>
      <c r="Q26" s="5">
        <f>IF('Master Truth'!Q26=TRUE,'Secret Scoring'!B$4+P26, P26)</f>
        <v>625</v>
      </c>
      <c r="R26" s="7">
        <f>IF('Master Truth'!R26=TRUE,Scoring!B$5+Q26, Q26)</f>
        <v>625</v>
      </c>
      <c r="S26" s="7">
        <f>IF('Master Truth'!S26=TRUE,Scoring!B$8+R26, R26)</f>
        <v>625</v>
      </c>
      <c r="T26" s="7">
        <f t="shared" si="0"/>
        <v>625</v>
      </c>
      <c r="U26">
        <f>IF('Master Truth'!U26=TRUE,'Secret Scoring'!B$11+T26, T26)</f>
        <v>625</v>
      </c>
      <c r="V26">
        <f>IF('Master Truth'!V26=TRUE,'Secret Scoring'!B$12+U26, U26)</f>
        <v>625</v>
      </c>
    </row>
    <row r="27" spans="1:22" ht="15.75" customHeight="1" x14ac:dyDescent="0.15">
      <c r="A27" s="1" t="str">
        <f>'Master Truth'!A27</f>
        <v>Nithya Rajakumar</v>
      </c>
      <c r="B27" s="1" t="str">
        <f>'Master Truth'!B27</f>
        <v>1C49</v>
      </c>
      <c r="C27" s="5">
        <f>IF('Master Truth'!C27=TRUE,Scoring!$B$2,0)</f>
        <v>200</v>
      </c>
      <c r="D27" s="5">
        <f>IF('Master Truth'!D27=TRUE,Scoring!$B$10+C27, C27)</f>
        <v>200</v>
      </c>
      <c r="E27" s="5">
        <f>IF('Master Truth'!E27=TRUE,'Secret Scoring'!$B$7+D27, D27)</f>
        <v>250</v>
      </c>
      <c r="F27" s="5">
        <f>IF('Master Truth'!F27=TRUE,'Secret Scoring'!$B$6+E27, E27)</f>
        <v>250</v>
      </c>
      <c r="G27" s="5">
        <f>IF('Master Truth'!G27=TRUE,'Secret Scoring'!$B$3+F27, F27)</f>
        <v>250</v>
      </c>
      <c r="H27" s="5">
        <f>IF('Master Truth'!H27=TRUE,'Secret Scoring'!$B$5+G27, G27)</f>
        <v>250</v>
      </c>
      <c r="I27" s="5">
        <f>IF('Master Truth'!I27=TRUE,Scoring!$B$2+H27, H27)</f>
        <v>250</v>
      </c>
      <c r="J27" s="5">
        <f>IF('Master Truth'!J27=TRUE,'Secret Scoring'!B$7+I27, I27)</f>
        <v>250</v>
      </c>
      <c r="K27" s="5">
        <f>IF('Master Truth'!K27=TRUE,'Secret Scoring'!B$8+J27, J27)</f>
        <v>250</v>
      </c>
      <c r="L27" s="5">
        <f>IF('Master Truth'!L27=TRUE,Scoring!B$9+K27, K27)</f>
        <v>250</v>
      </c>
      <c r="M27" s="5">
        <f>IF('Master Truth'!M27=TRUE,Scoring!B$4+L27, L27)</f>
        <v>250</v>
      </c>
      <c r="N27" s="5">
        <f>IF('Master Truth'!N27=TRUE,'Secret Scoring'!B$9+M27, M27)</f>
        <v>300</v>
      </c>
      <c r="O27" s="5">
        <f>IF('Master Truth'!O27=TRUE,Scoring!B$7+N27, N27)</f>
        <v>375</v>
      </c>
      <c r="P27" s="5">
        <f>IF('Master Truth'!P27=TRUE,Scoring!B$6+O27, O27)</f>
        <v>375</v>
      </c>
      <c r="Q27" s="5">
        <f>IF('Master Truth'!Q27=TRUE,'Secret Scoring'!B$4+P27, P27)</f>
        <v>375</v>
      </c>
      <c r="R27" s="7">
        <f>IF('Master Truth'!R27=TRUE,Scoring!B$5+Q27, Q27)</f>
        <v>375</v>
      </c>
      <c r="S27" s="7">
        <f>IF('Master Truth'!S27=TRUE,Scoring!B$8+R27, R27)</f>
        <v>375</v>
      </c>
      <c r="T27" s="7">
        <f t="shared" si="0"/>
        <v>375</v>
      </c>
      <c r="U27">
        <f>IF('Master Truth'!U27=TRUE,'Secret Scoring'!B$11+T27, T27)</f>
        <v>375</v>
      </c>
      <c r="V27">
        <f>IF('Master Truth'!V27=TRUE,'Secret Scoring'!B$12+U27, U27)</f>
        <v>375</v>
      </c>
    </row>
    <row r="28" spans="1:22" ht="15.75" customHeight="1" x14ac:dyDescent="0.15">
      <c r="A28" s="1" t="str">
        <f>'Master Truth'!A28</f>
        <v>Vivian Jiang</v>
      </c>
      <c r="B28" s="1" t="str">
        <f>'Master Truth'!B28</f>
        <v>1C49</v>
      </c>
      <c r="C28" s="5">
        <f>IF('Master Truth'!C28=TRUE,Scoring!$B$2,0)</f>
        <v>200</v>
      </c>
      <c r="D28" s="5">
        <f>IF('Master Truth'!D28=TRUE,Scoring!$B$10+C28, C28)</f>
        <v>200</v>
      </c>
      <c r="E28" s="5">
        <f>IF('Master Truth'!E28=TRUE,'Secret Scoring'!$B$7+D28, D28)</f>
        <v>250</v>
      </c>
      <c r="F28" s="5">
        <f>IF('Master Truth'!F28=TRUE,'Secret Scoring'!$B$6+E28, E28)</f>
        <v>250</v>
      </c>
      <c r="G28" s="5">
        <f>IF('Master Truth'!G28=TRUE,'Secret Scoring'!$B$3+F28, F28)</f>
        <v>250</v>
      </c>
      <c r="H28" s="5">
        <f>IF('Master Truth'!H28=TRUE,'Secret Scoring'!$B$5+G28, G28)</f>
        <v>250</v>
      </c>
      <c r="I28" s="5">
        <f>IF('Master Truth'!I28=TRUE,Scoring!$B$2+H28, H28)</f>
        <v>450</v>
      </c>
      <c r="J28" s="5">
        <f>IF('Master Truth'!J28=TRUE,'Secret Scoring'!B$7+I28, I28)</f>
        <v>500</v>
      </c>
      <c r="K28" s="5">
        <f>IF('Master Truth'!K28=TRUE,'Secret Scoring'!B$8+J28, J28)</f>
        <v>500</v>
      </c>
      <c r="L28" s="5">
        <f>IF('Master Truth'!L28=TRUE,Scoring!B$9+K28, K28)</f>
        <v>500</v>
      </c>
      <c r="M28" s="5">
        <f>IF('Master Truth'!M28=TRUE,Scoring!B$4+L28, L28)</f>
        <v>500</v>
      </c>
      <c r="N28" s="5">
        <f>IF('Master Truth'!N28=TRUE,'Secret Scoring'!B$9+M28, M28)</f>
        <v>550</v>
      </c>
      <c r="O28" s="5">
        <f>IF('Master Truth'!O28=TRUE,Scoring!B$7+N28, N28)</f>
        <v>625</v>
      </c>
      <c r="P28" s="5">
        <f>IF('Master Truth'!P28=TRUE,Scoring!B$6+O28, O28)</f>
        <v>625</v>
      </c>
      <c r="Q28" s="5">
        <f>IF('Master Truth'!Q28=TRUE,'Secret Scoring'!B$4+P28, P28)</f>
        <v>625</v>
      </c>
      <c r="R28" s="7">
        <f>IF('Master Truth'!R28=TRUE,Scoring!B$5+Q28, Q28)</f>
        <v>825</v>
      </c>
      <c r="S28" s="7">
        <f>IF('Master Truth'!S28=TRUE,Scoring!B$8+R28, R28)</f>
        <v>900</v>
      </c>
      <c r="T28" s="7">
        <f t="shared" si="0"/>
        <v>900</v>
      </c>
      <c r="U28">
        <f>IF('Master Truth'!U28=TRUE,'Secret Scoring'!B$11+T28, T28)</f>
        <v>900</v>
      </c>
      <c r="V28">
        <f>IF('Master Truth'!V28=TRUE,'Secret Scoring'!B$12+U28, U28)</f>
        <v>900</v>
      </c>
    </row>
    <row r="29" spans="1:22" ht="15.75" customHeight="1" x14ac:dyDescent="0.15">
      <c r="A29" s="1" t="str">
        <f>'Master Truth'!A29</f>
        <v>Jacob Ngo</v>
      </c>
      <c r="B29" s="1" t="str">
        <f>'Master Truth'!B29</f>
        <v>1C49</v>
      </c>
      <c r="C29" s="5">
        <f>IF('Master Truth'!C29=TRUE,Scoring!$B$2,0)</f>
        <v>200</v>
      </c>
      <c r="D29" s="5">
        <f>IF('Master Truth'!D29=TRUE,Scoring!$B$10+C29, C29)</f>
        <v>350</v>
      </c>
      <c r="E29" s="5">
        <f>IF('Master Truth'!E29=TRUE,'Secret Scoring'!$B$7+D29, D29)</f>
        <v>400</v>
      </c>
      <c r="F29" s="5">
        <f>IF('Master Truth'!F29=TRUE,'Secret Scoring'!$B$6+E29, E29)</f>
        <v>450</v>
      </c>
      <c r="G29" s="5">
        <f>IF('Master Truth'!G29=TRUE,'Secret Scoring'!$B$3+F29, F29)</f>
        <v>450</v>
      </c>
      <c r="H29" s="5">
        <f>IF('Master Truth'!H29=TRUE,'Secret Scoring'!$B$5+G29, G29)</f>
        <v>450</v>
      </c>
      <c r="I29" s="5">
        <f>IF('Master Truth'!I29=TRUE,Scoring!$B$2+H29, H29)</f>
        <v>650</v>
      </c>
      <c r="J29" s="5">
        <f>IF('Master Truth'!J29=TRUE,'Secret Scoring'!B$7+I29, I29)</f>
        <v>700</v>
      </c>
      <c r="K29" s="5">
        <f>IF('Master Truth'!K29=TRUE,'Secret Scoring'!B$8+J29, J29)</f>
        <v>700</v>
      </c>
      <c r="L29" s="5">
        <f>IF('Master Truth'!L29=TRUE,Scoring!B$9+K29, K29)</f>
        <v>700</v>
      </c>
      <c r="M29" s="5">
        <f>IF('Master Truth'!M29=TRUE,Scoring!B$4+L29, L29)</f>
        <v>700</v>
      </c>
      <c r="N29" s="5">
        <f>IF('Master Truth'!N29=TRUE,'Secret Scoring'!B$9+M29, M29)</f>
        <v>750</v>
      </c>
      <c r="O29" s="5">
        <f>IF('Master Truth'!O29=TRUE,Scoring!B$7+N29, N29)</f>
        <v>825</v>
      </c>
      <c r="P29" s="5">
        <f>IF('Master Truth'!P29=TRUE,Scoring!B$6+O29, O29)</f>
        <v>825</v>
      </c>
      <c r="Q29" s="5">
        <f>IF('Master Truth'!Q29=TRUE,'Secret Scoring'!B$4+P29, P29)</f>
        <v>825</v>
      </c>
      <c r="R29" s="7">
        <f>IF('Master Truth'!R29=TRUE,Scoring!B$5+Q29, Q29)</f>
        <v>825</v>
      </c>
      <c r="S29" s="7">
        <f>IF('Master Truth'!S29=TRUE,Scoring!B$8+R29, R29)</f>
        <v>825</v>
      </c>
      <c r="T29" s="7">
        <f t="shared" si="0"/>
        <v>825</v>
      </c>
      <c r="U29">
        <f>IF('Master Truth'!U29=TRUE,'Secret Scoring'!B$11+T29, T29)</f>
        <v>825</v>
      </c>
      <c r="V29">
        <f>IF('Master Truth'!V29=TRUE,'Secret Scoring'!B$12+U29, U29)</f>
        <v>825</v>
      </c>
    </row>
    <row r="30" spans="1:22" ht="15.75" customHeight="1" x14ac:dyDescent="0.15">
      <c r="A30" s="1" t="str">
        <f>'Master Truth'!A30</f>
        <v>Amanda Campbell</v>
      </c>
      <c r="B30" s="1" t="str">
        <f>'Master Truth'!B30</f>
        <v>236B</v>
      </c>
      <c r="C30" s="5">
        <f>IF('Master Truth'!C30=TRUE,Scoring!$B$2,0)</f>
        <v>200</v>
      </c>
      <c r="D30" s="5">
        <f>IF('Master Truth'!D30=TRUE,Scoring!$B$10+C30, C30)</f>
        <v>200</v>
      </c>
      <c r="E30" s="5">
        <f>IF('Master Truth'!E30=TRUE,'Secret Scoring'!$B$7+D30, D30)</f>
        <v>200</v>
      </c>
      <c r="F30" s="5">
        <f>IF('Master Truth'!F30=TRUE,'Secret Scoring'!$B$6+E30, E30)</f>
        <v>200</v>
      </c>
      <c r="G30" s="5">
        <f>IF('Master Truth'!G30=TRUE,'Secret Scoring'!$B$3+F30, F30)</f>
        <v>200</v>
      </c>
      <c r="H30" s="5">
        <f>IF('Master Truth'!H30=TRUE,'Secret Scoring'!$B$5+G30, G30)</f>
        <v>200</v>
      </c>
      <c r="I30" s="5">
        <f>IF('Master Truth'!I30=TRUE,Scoring!$B$2+H30, H30)</f>
        <v>200</v>
      </c>
      <c r="J30" s="5">
        <f>IF('Master Truth'!J30=TRUE,'Secret Scoring'!B$7+I30, I30)</f>
        <v>200</v>
      </c>
      <c r="K30" s="5">
        <f>IF('Master Truth'!K30=TRUE,'Secret Scoring'!B$8+J30, J30)</f>
        <v>200</v>
      </c>
      <c r="L30" s="5">
        <f>IF('Master Truth'!L30=TRUE,Scoring!B$9+K30, K30)</f>
        <v>200</v>
      </c>
      <c r="M30" s="5">
        <f>IF('Master Truth'!M30=TRUE,Scoring!B$4+L30, L30)</f>
        <v>200</v>
      </c>
      <c r="N30" s="5">
        <f>IF('Master Truth'!N30=TRUE,'Secret Scoring'!B$9+M30, M30)</f>
        <v>200</v>
      </c>
      <c r="O30" s="5">
        <f>IF('Master Truth'!O30=TRUE,Scoring!B$7+N30, N30)</f>
        <v>200</v>
      </c>
      <c r="P30" s="5">
        <f>IF('Master Truth'!P30=TRUE,Scoring!B$6+O30, O30)</f>
        <v>200</v>
      </c>
      <c r="Q30" s="5">
        <f>IF('Master Truth'!Q30=TRUE,'Secret Scoring'!B$4+P30, P30)</f>
        <v>200</v>
      </c>
      <c r="R30" s="7">
        <f>IF('Master Truth'!R30=TRUE,Scoring!B$5+Q30, Q30)</f>
        <v>200</v>
      </c>
      <c r="S30" s="7">
        <f>IF('Master Truth'!S30=TRUE,Scoring!B$8+R30, R30)</f>
        <v>200</v>
      </c>
      <c r="T30" s="7">
        <f t="shared" si="0"/>
        <v>200</v>
      </c>
      <c r="U30">
        <f>IF('Master Truth'!U30=TRUE,'Secret Scoring'!B$11+T30, T30)</f>
        <v>200</v>
      </c>
      <c r="V30">
        <f>IF('Master Truth'!V30=TRUE,'Secret Scoring'!B$12+U30, U30)</f>
        <v>200</v>
      </c>
    </row>
    <row r="31" spans="1:22" ht="15.75" customHeight="1" x14ac:dyDescent="0.15">
      <c r="A31" s="1" t="str">
        <f>'Master Truth'!A31</f>
        <v>Louis Walker</v>
      </c>
      <c r="B31" s="1" t="str">
        <f>'Master Truth'!B31</f>
        <v>2A30</v>
      </c>
      <c r="C31" s="5">
        <f>IF('Master Truth'!C31=TRUE,Scoring!$B$2,0)</f>
        <v>0</v>
      </c>
      <c r="D31" s="5">
        <f>IF('Master Truth'!D31=TRUE,Scoring!$B$10+C31, C31)</f>
        <v>0</v>
      </c>
      <c r="E31" s="5">
        <f>IF('Master Truth'!E31=TRUE,'Secret Scoring'!$B$7+D31, D31)</f>
        <v>0</v>
      </c>
      <c r="F31" s="5">
        <f>IF('Master Truth'!F31=TRUE,'Secret Scoring'!$B$6+E31, E31)</f>
        <v>0</v>
      </c>
      <c r="G31" s="5">
        <f>IF('Master Truth'!G31=TRUE,'Secret Scoring'!$B$3+F31, F31)</f>
        <v>0</v>
      </c>
      <c r="H31" s="5">
        <f>IF('Master Truth'!H31=TRUE,'Secret Scoring'!$B$5+G31, G31)</f>
        <v>0</v>
      </c>
      <c r="I31" s="5">
        <f>IF('Master Truth'!I31=TRUE,Scoring!$B$2+H31, H31)</f>
        <v>0</v>
      </c>
      <c r="J31" s="5">
        <f>IF('Master Truth'!J31=TRUE,'Secret Scoring'!B$7+I31, I31)</f>
        <v>0</v>
      </c>
      <c r="K31" s="5">
        <f>IF('Master Truth'!K31=TRUE,'Secret Scoring'!B$8+J31, J31)</f>
        <v>0</v>
      </c>
      <c r="L31" s="5">
        <f>IF('Master Truth'!L31=TRUE,Scoring!B$9+K31, K31)</f>
        <v>0</v>
      </c>
      <c r="M31" s="5">
        <f>IF('Master Truth'!M31=TRUE,Scoring!B$4+L31, L31)</f>
        <v>0</v>
      </c>
      <c r="N31" s="5">
        <f>IF('Master Truth'!N31=TRUE,'Secret Scoring'!B$9+M31, M31)</f>
        <v>0</v>
      </c>
      <c r="O31" s="5">
        <f>IF('Master Truth'!O31=TRUE,Scoring!B$7+N31, N31)</f>
        <v>75</v>
      </c>
      <c r="P31" s="5">
        <f>IF('Master Truth'!P31=TRUE,Scoring!B$6+O31, O31)</f>
        <v>75</v>
      </c>
      <c r="Q31" s="5">
        <f>IF('Master Truth'!Q31=TRUE,'Secret Scoring'!B$4+P31, P31)</f>
        <v>75</v>
      </c>
      <c r="R31" s="7">
        <f>IF('Master Truth'!R31=TRUE,Scoring!B$5+Q31, Q31)</f>
        <v>275</v>
      </c>
      <c r="S31" s="7">
        <f>IF('Master Truth'!S31=TRUE,Scoring!B$8+R31, R31)</f>
        <v>275</v>
      </c>
      <c r="T31" s="7">
        <f t="shared" si="0"/>
        <v>275</v>
      </c>
      <c r="U31">
        <f>IF('Master Truth'!U31=TRUE,'Secret Scoring'!B$11+T31, T31)</f>
        <v>275</v>
      </c>
      <c r="V31">
        <f>IF('Master Truth'!V31=TRUE,'Secret Scoring'!B$12+U31, U31)</f>
        <v>275</v>
      </c>
    </row>
    <row r="32" spans="1:22" ht="15.75" customHeight="1" x14ac:dyDescent="0.15">
      <c r="A32" s="1" t="str">
        <f>'Master Truth'!A32</f>
        <v>Allen Tong</v>
      </c>
      <c r="B32" s="1" t="str">
        <f>'Master Truth'!B32</f>
        <v>2A40</v>
      </c>
      <c r="C32" s="5">
        <f>IF('Master Truth'!C32=TRUE,Scoring!$B$2,0)</f>
        <v>0</v>
      </c>
      <c r="D32" s="5">
        <f>IF('Master Truth'!D32=TRUE,Scoring!$B$10+C32, C32)</f>
        <v>150</v>
      </c>
      <c r="E32" s="5">
        <f>IF('Master Truth'!E32=TRUE,'Secret Scoring'!$B$7+D32, D32)</f>
        <v>150</v>
      </c>
      <c r="F32" s="5">
        <f>IF('Master Truth'!F32=TRUE,'Secret Scoring'!$B$6+E32, E32)</f>
        <v>150</v>
      </c>
      <c r="G32" s="5">
        <f>IF('Master Truth'!G32=TRUE,'Secret Scoring'!$B$3+F32, F32)</f>
        <v>150</v>
      </c>
      <c r="H32" s="5">
        <f>IF('Master Truth'!H32=TRUE,'Secret Scoring'!$B$5+G32, G32)</f>
        <v>150</v>
      </c>
      <c r="I32" s="5">
        <f>IF('Master Truth'!I32=TRUE,Scoring!$B$2+H32, H32)</f>
        <v>150</v>
      </c>
      <c r="J32" s="5">
        <f>IF('Master Truth'!J32=TRUE,'Secret Scoring'!B$7+I32, I32)</f>
        <v>150</v>
      </c>
      <c r="K32" s="5">
        <f>IF('Master Truth'!K32=TRUE,'Secret Scoring'!B$8+J32, J32)</f>
        <v>150</v>
      </c>
      <c r="L32" s="5">
        <f>IF('Master Truth'!L32=TRUE,Scoring!B$9+K32, K32)</f>
        <v>150</v>
      </c>
      <c r="M32" s="5">
        <f>IF('Master Truth'!M32=TRUE,Scoring!B$4+L32, L32)</f>
        <v>150</v>
      </c>
      <c r="N32" s="5">
        <f>IF('Master Truth'!N32=TRUE,'Secret Scoring'!B$9+M32, M32)</f>
        <v>150</v>
      </c>
      <c r="O32" s="5">
        <f>IF('Master Truth'!O32=TRUE,Scoring!B$7+N32, N32)</f>
        <v>150</v>
      </c>
      <c r="P32" s="5">
        <f>IF('Master Truth'!P32=TRUE,Scoring!B$6+O32, O32)</f>
        <v>150</v>
      </c>
      <c r="Q32" s="5">
        <f>IF('Master Truth'!Q32=TRUE,'Secret Scoring'!B$4+P32, P32)</f>
        <v>150</v>
      </c>
      <c r="R32" s="7">
        <f>IF('Master Truth'!R32=TRUE,Scoring!B$5+Q32, Q32)</f>
        <v>150</v>
      </c>
      <c r="S32" s="7">
        <f>IF('Master Truth'!S32=TRUE,Scoring!B$8+R32, R32)</f>
        <v>150</v>
      </c>
      <c r="T32" s="7">
        <f t="shared" si="0"/>
        <v>150</v>
      </c>
      <c r="U32">
        <f>IF('Master Truth'!U32=TRUE,'Secret Scoring'!B$11+T32, T32)</f>
        <v>150</v>
      </c>
      <c r="V32">
        <f>IF('Master Truth'!V32=TRUE,'Secret Scoring'!B$12+U32, U32)</f>
        <v>150</v>
      </c>
    </row>
    <row r="33" spans="1:22" ht="15.75" customHeight="1" x14ac:dyDescent="0.15">
      <c r="A33" s="1" t="str">
        <f>'Master Truth'!A33</f>
        <v>Emma Tracy</v>
      </c>
      <c r="B33" s="1" t="str">
        <f>'Master Truth'!B33</f>
        <v>2B31</v>
      </c>
      <c r="C33" s="5">
        <f>IF('Master Truth'!C33=TRUE,Scoring!$B$2,0)</f>
        <v>200</v>
      </c>
      <c r="D33" s="5">
        <f>IF('Master Truth'!D33=TRUE,Scoring!$B$10+C33, C33)</f>
        <v>200</v>
      </c>
      <c r="E33" s="5">
        <f>IF('Master Truth'!E33=TRUE,'Secret Scoring'!$B$7+D33, D33)</f>
        <v>250</v>
      </c>
      <c r="F33" s="5">
        <f>IF('Master Truth'!F33=TRUE,'Secret Scoring'!$B$6+E33, E33)</f>
        <v>250</v>
      </c>
      <c r="G33" s="5">
        <f>IF('Master Truth'!G33=TRUE,'Secret Scoring'!$B$3+F33, F33)</f>
        <v>250</v>
      </c>
      <c r="H33" s="5">
        <f>IF('Master Truth'!H33=TRUE,'Secret Scoring'!$B$5+G33, G33)</f>
        <v>250</v>
      </c>
      <c r="I33" s="5">
        <f>IF('Master Truth'!I33=TRUE,Scoring!$B$2+H33, H33)</f>
        <v>250</v>
      </c>
      <c r="J33" s="5">
        <f>IF('Master Truth'!J33=TRUE,'Secret Scoring'!B$7+I33, I33)</f>
        <v>250</v>
      </c>
      <c r="K33" s="5">
        <f>IF('Master Truth'!K33=TRUE,'Secret Scoring'!B$8+J33, J33)</f>
        <v>250</v>
      </c>
      <c r="L33" s="5">
        <f>IF('Master Truth'!L33=TRUE,Scoring!B$9+K33, K33)</f>
        <v>325</v>
      </c>
      <c r="M33" s="5">
        <f>IF('Master Truth'!M33=TRUE,Scoring!B$4+L33, L33)</f>
        <v>325</v>
      </c>
      <c r="N33" s="5">
        <f>IF('Master Truth'!N33=TRUE,'Secret Scoring'!B$9+M33, M33)</f>
        <v>325</v>
      </c>
      <c r="O33" s="5">
        <f>IF('Master Truth'!O33=TRUE,Scoring!B$7+N33, N33)</f>
        <v>325</v>
      </c>
      <c r="P33" s="5">
        <f>IF('Master Truth'!P33=TRUE,Scoring!B$6+O33, O33)</f>
        <v>325</v>
      </c>
      <c r="Q33" s="5">
        <f>IF('Master Truth'!Q33=TRUE,'Secret Scoring'!B$4+P33, P33)</f>
        <v>325</v>
      </c>
      <c r="R33" s="7">
        <f>IF('Master Truth'!R33=TRUE,Scoring!B$5+Q33, Q33)</f>
        <v>325</v>
      </c>
      <c r="S33" s="7">
        <f>IF('Master Truth'!S33=TRUE,Scoring!B$8+R33, R33)</f>
        <v>325</v>
      </c>
      <c r="T33" s="7">
        <f t="shared" si="0"/>
        <v>325</v>
      </c>
      <c r="U33">
        <f>IF('Master Truth'!U33=TRUE,'Secret Scoring'!B$11+T33, T33)</f>
        <v>325</v>
      </c>
      <c r="V33">
        <f>IF('Master Truth'!V33=TRUE,'Secret Scoring'!B$12+U33, U33)</f>
        <v>325</v>
      </c>
    </row>
    <row r="34" spans="1:22" ht="15.75" customHeight="1" x14ac:dyDescent="0.15">
      <c r="A34" s="1" t="str">
        <f>'Master Truth'!A34</f>
        <v>Grace Chiang</v>
      </c>
      <c r="B34" s="1" t="str">
        <f>'Master Truth'!B34</f>
        <v>2B31</v>
      </c>
      <c r="C34" s="5">
        <f>IF('Master Truth'!C34=TRUE,Scoring!$B$2,0)</f>
        <v>200</v>
      </c>
      <c r="D34" s="5">
        <f>IF('Master Truth'!D34=TRUE,Scoring!$B$10+C34, C34)</f>
        <v>200</v>
      </c>
      <c r="E34" s="5">
        <f>IF('Master Truth'!E34=TRUE,'Secret Scoring'!$B$7+D34, D34)</f>
        <v>250</v>
      </c>
      <c r="F34" s="5">
        <f>IF('Master Truth'!F34=TRUE,'Secret Scoring'!$B$6+E34, E34)</f>
        <v>250</v>
      </c>
      <c r="G34" s="5">
        <f>IF('Master Truth'!G34=TRUE,'Secret Scoring'!$B$3+F34, F34)</f>
        <v>250</v>
      </c>
      <c r="H34" s="5">
        <f>IF('Master Truth'!H34=TRUE,'Secret Scoring'!$B$5+G34, G34)</f>
        <v>250</v>
      </c>
      <c r="I34" s="5">
        <f>IF('Master Truth'!I34=TRUE,Scoring!$B$2+H34, H34)</f>
        <v>250</v>
      </c>
      <c r="J34" s="5">
        <f>IF('Master Truth'!J34=TRUE,'Secret Scoring'!B$7+I34, I34)</f>
        <v>250</v>
      </c>
      <c r="K34" s="5">
        <f>IF('Master Truth'!K34=TRUE,'Secret Scoring'!B$8+J34, J34)</f>
        <v>250</v>
      </c>
      <c r="L34" s="5">
        <f>IF('Master Truth'!L34=TRUE,Scoring!B$9+K34, K34)</f>
        <v>250</v>
      </c>
      <c r="M34" s="5">
        <f>IF('Master Truth'!M34=TRUE,Scoring!B$4+L34, L34)</f>
        <v>250</v>
      </c>
      <c r="N34" s="5">
        <f>IF('Master Truth'!N34=TRUE,'Secret Scoring'!B$9+M34, M34)</f>
        <v>250</v>
      </c>
      <c r="O34" s="5">
        <f>IF('Master Truth'!O34=TRUE,Scoring!B$7+N34, N34)</f>
        <v>250</v>
      </c>
      <c r="P34" s="5">
        <f>IF('Master Truth'!P34=TRUE,Scoring!B$6+O34, O34)</f>
        <v>250</v>
      </c>
      <c r="Q34" s="5">
        <f>IF('Master Truth'!Q34=TRUE,'Secret Scoring'!B$4+P34, P34)</f>
        <v>250</v>
      </c>
      <c r="R34" s="7">
        <f>IF('Master Truth'!R34=TRUE,Scoring!B$5+Q34, Q34)</f>
        <v>250</v>
      </c>
      <c r="S34" s="7">
        <f>IF('Master Truth'!S34=TRUE,Scoring!B$8+R34, R34)</f>
        <v>250</v>
      </c>
      <c r="T34" s="7">
        <f t="shared" si="0"/>
        <v>250</v>
      </c>
      <c r="U34">
        <f>IF('Master Truth'!U34=TRUE,'Secret Scoring'!B$11+T34, T34)</f>
        <v>250</v>
      </c>
      <c r="V34">
        <f>IF('Master Truth'!V34=TRUE,'Secret Scoring'!B$12+U34, U34)</f>
        <v>250</v>
      </c>
    </row>
    <row r="35" spans="1:22" ht="15.75" customHeight="1" x14ac:dyDescent="0.15">
      <c r="A35" s="1" t="str">
        <f>'Master Truth'!A35</f>
        <v>Herman Bathla</v>
      </c>
      <c r="B35" s="1" t="str">
        <f>'Master Truth'!B35</f>
        <v>2B31</v>
      </c>
      <c r="C35" s="5">
        <f>IF('Master Truth'!C35=TRUE,Scoring!$B$2,0)</f>
        <v>200</v>
      </c>
      <c r="D35" s="5">
        <f>IF('Master Truth'!D35=TRUE,Scoring!$B$10+C35, C35)</f>
        <v>200</v>
      </c>
      <c r="E35" s="5">
        <f>IF('Master Truth'!E35=TRUE,'Secret Scoring'!$B$7+D35, D35)</f>
        <v>250</v>
      </c>
      <c r="F35" s="5">
        <f>IF('Master Truth'!F35=TRUE,'Secret Scoring'!$B$6+E35, E35)</f>
        <v>250</v>
      </c>
      <c r="G35" s="5">
        <f>IF('Master Truth'!G35=TRUE,'Secret Scoring'!$B$3+F35, F35)</f>
        <v>250</v>
      </c>
      <c r="H35" s="5">
        <f>IF('Master Truth'!H35=TRUE,'Secret Scoring'!$B$5+G35, G35)</f>
        <v>250</v>
      </c>
      <c r="I35" s="5">
        <f>IF('Master Truth'!I35=TRUE,Scoring!$B$2+H35, H35)</f>
        <v>250</v>
      </c>
      <c r="J35" s="5">
        <f>IF('Master Truth'!J35=TRUE,'Secret Scoring'!B$7+I35, I35)</f>
        <v>250</v>
      </c>
      <c r="K35" s="5">
        <f>IF('Master Truth'!K35=TRUE,'Secret Scoring'!B$8+J35, J35)</f>
        <v>250</v>
      </c>
      <c r="L35" s="5">
        <f>IF('Master Truth'!L35=TRUE,Scoring!B$9+K35, K35)</f>
        <v>250</v>
      </c>
      <c r="M35" s="5">
        <f>IF('Master Truth'!M35=TRUE,Scoring!B$4+L35, L35)</f>
        <v>250</v>
      </c>
      <c r="N35" s="5">
        <f>IF('Master Truth'!N35=TRUE,'Secret Scoring'!B$9+M35, M35)</f>
        <v>250</v>
      </c>
      <c r="O35" s="5">
        <f>IF('Master Truth'!O35=TRUE,Scoring!B$7+N35, N35)</f>
        <v>250</v>
      </c>
      <c r="P35" s="5">
        <f>IF('Master Truth'!P35=TRUE,Scoring!B$6+O35, O35)</f>
        <v>250</v>
      </c>
      <c r="Q35" s="5">
        <f>IF('Master Truth'!Q35=TRUE,'Secret Scoring'!B$4+P35, P35)</f>
        <v>250</v>
      </c>
      <c r="R35" s="7">
        <f>IF('Master Truth'!R35=TRUE,Scoring!B$5+Q35, Q35)</f>
        <v>250</v>
      </c>
      <c r="S35" s="7">
        <f>IF('Master Truth'!S35=TRUE,Scoring!B$8+R35, R35)</f>
        <v>250</v>
      </c>
      <c r="T35" s="7">
        <f t="shared" si="0"/>
        <v>250</v>
      </c>
      <c r="U35">
        <f>IF('Master Truth'!U35=TRUE,'Secret Scoring'!B$11+T35, T35)</f>
        <v>250</v>
      </c>
      <c r="V35">
        <f>IF('Master Truth'!V35=TRUE,'Secret Scoring'!B$12+U35, U35)</f>
        <v>250</v>
      </c>
    </row>
    <row r="36" spans="1:22" ht="15.75" customHeight="1" x14ac:dyDescent="0.15">
      <c r="A36" s="1" t="str">
        <f>'Master Truth'!A36</f>
        <v>Radhika</v>
      </c>
      <c r="B36" s="1" t="str">
        <f>'Master Truth'!B36</f>
        <v>2B31</v>
      </c>
      <c r="C36" s="5">
        <f>IF('Master Truth'!C36=TRUE,Scoring!$B$2,0)</f>
        <v>200</v>
      </c>
      <c r="D36" s="5">
        <f>IF('Master Truth'!D36=TRUE,Scoring!$B$10+C36, C36)</f>
        <v>200</v>
      </c>
      <c r="E36" s="5">
        <f>IF('Master Truth'!E36=TRUE,'Secret Scoring'!$B$7+D36, D36)</f>
        <v>250</v>
      </c>
      <c r="F36" s="5">
        <f>IF('Master Truth'!F36=TRUE,'Secret Scoring'!$B$6+E36, E36)</f>
        <v>250</v>
      </c>
      <c r="G36" s="5">
        <f>IF('Master Truth'!G36=TRUE,'Secret Scoring'!$B$3+F36, F36)</f>
        <v>250</v>
      </c>
      <c r="H36" s="5">
        <f>IF('Master Truth'!H36=TRUE,'Secret Scoring'!$B$5+G36, G36)</f>
        <v>250</v>
      </c>
      <c r="I36" s="5">
        <f>IF('Master Truth'!I36=TRUE,Scoring!$B$2+H36, H36)</f>
        <v>250</v>
      </c>
      <c r="J36" s="5">
        <f>IF('Master Truth'!J36=TRUE,'Secret Scoring'!B$7+I36, I36)</f>
        <v>250</v>
      </c>
      <c r="K36" s="5">
        <f>IF('Master Truth'!K36=TRUE,'Secret Scoring'!B$8+J36, J36)</f>
        <v>250</v>
      </c>
      <c r="L36" s="5">
        <f>IF('Master Truth'!L36=TRUE,Scoring!B$9+K36, K36)</f>
        <v>250</v>
      </c>
      <c r="M36" s="5">
        <f>IF('Master Truth'!M36=TRUE,Scoring!B$4+L36, L36)</f>
        <v>250</v>
      </c>
      <c r="N36" s="5">
        <f>IF('Master Truth'!N36=TRUE,'Secret Scoring'!B$9+M36, M36)</f>
        <v>250</v>
      </c>
      <c r="O36" s="5">
        <f>IF('Master Truth'!O36=TRUE,Scoring!B$7+N36, N36)</f>
        <v>250</v>
      </c>
      <c r="P36" s="5">
        <f>IF('Master Truth'!P36=TRUE,Scoring!B$6+O36, O36)</f>
        <v>250</v>
      </c>
      <c r="Q36" s="5">
        <f>IF('Master Truth'!Q36=TRUE,'Secret Scoring'!B$4+P36, P36)</f>
        <v>250</v>
      </c>
      <c r="R36" s="7">
        <f>IF('Master Truth'!R36=TRUE,Scoring!B$5+Q36, Q36)</f>
        <v>250</v>
      </c>
      <c r="S36" s="7">
        <f>IF('Master Truth'!S36=TRUE,Scoring!B$8+R36, R36)</f>
        <v>250</v>
      </c>
      <c r="T36" s="7">
        <f t="shared" si="0"/>
        <v>250</v>
      </c>
      <c r="U36">
        <f>IF('Master Truth'!U36=TRUE,'Secret Scoring'!B$11+T36, T36)</f>
        <v>250</v>
      </c>
      <c r="V36">
        <f>IF('Master Truth'!V36=TRUE,'Secret Scoring'!B$12+U36, U36)</f>
        <v>250</v>
      </c>
    </row>
    <row r="37" spans="1:22" ht="15.75" customHeight="1" x14ac:dyDescent="0.15">
      <c r="A37" s="1" t="str">
        <f>'Master Truth'!A37</f>
        <v>Rohan</v>
      </c>
      <c r="B37" s="1" t="str">
        <f>'Master Truth'!B37</f>
        <v>2B31</v>
      </c>
      <c r="C37" s="5">
        <f>IF('Master Truth'!C37=TRUE,Scoring!$B$2,0)</f>
        <v>200</v>
      </c>
      <c r="D37" s="5">
        <f>IF('Master Truth'!D37=TRUE,Scoring!$B$10+C37, C37)</f>
        <v>200</v>
      </c>
      <c r="E37" s="5">
        <f>IF('Master Truth'!E37=TRUE,'Secret Scoring'!$B$7+D37, D37)</f>
        <v>250</v>
      </c>
      <c r="F37" s="5">
        <f>IF('Master Truth'!F37=TRUE,'Secret Scoring'!$B$6+E37, E37)</f>
        <v>250</v>
      </c>
      <c r="G37" s="5">
        <f>IF('Master Truth'!G37=TRUE,'Secret Scoring'!$B$3+F37, F37)</f>
        <v>250</v>
      </c>
      <c r="H37" s="5">
        <f>IF('Master Truth'!H37=TRUE,'Secret Scoring'!$B$5+G37, G37)</f>
        <v>250</v>
      </c>
      <c r="I37" s="5">
        <f>IF('Master Truth'!I37=TRUE,Scoring!$B$2+H37, H37)</f>
        <v>250</v>
      </c>
      <c r="J37" s="5">
        <f>IF('Master Truth'!J37=TRUE,'Secret Scoring'!B$7+I37, I37)</f>
        <v>250</v>
      </c>
      <c r="K37" s="5">
        <f>IF('Master Truth'!K37=TRUE,'Secret Scoring'!B$8+J37, J37)</f>
        <v>250</v>
      </c>
      <c r="L37" s="5">
        <f>IF('Master Truth'!L37=TRUE,Scoring!B$9+K37, K37)</f>
        <v>250</v>
      </c>
      <c r="M37" s="5">
        <f>IF('Master Truth'!M37=TRUE,Scoring!B$4+L37, L37)</f>
        <v>250</v>
      </c>
      <c r="N37" s="5">
        <f>IF('Master Truth'!N37=TRUE,'Secret Scoring'!B$9+M37, M37)</f>
        <v>250</v>
      </c>
      <c r="O37" s="5">
        <f>IF('Master Truth'!O37=TRUE,Scoring!B$7+N37, N37)</f>
        <v>250</v>
      </c>
      <c r="P37" s="5">
        <f>IF('Master Truth'!P37=TRUE,Scoring!B$6+O37, O37)</f>
        <v>250</v>
      </c>
      <c r="Q37" s="5">
        <f>IF('Master Truth'!Q37=TRUE,'Secret Scoring'!B$4+P37, P37)</f>
        <v>250</v>
      </c>
      <c r="R37" s="7">
        <f>IF('Master Truth'!R37=TRUE,Scoring!B$5+Q37, Q37)</f>
        <v>250</v>
      </c>
      <c r="S37" s="7">
        <f>IF('Master Truth'!S37=TRUE,Scoring!B$8+R37, R37)</f>
        <v>250</v>
      </c>
      <c r="T37" s="7">
        <f t="shared" si="0"/>
        <v>250</v>
      </c>
      <c r="U37">
        <f>IF('Master Truth'!U37=TRUE,'Secret Scoring'!B$11+T37, T37)</f>
        <v>250</v>
      </c>
      <c r="V37">
        <f>IF('Master Truth'!V37=TRUE,'Secret Scoring'!B$12+U37, U37)</f>
        <v>250</v>
      </c>
    </row>
    <row r="38" spans="1:22" ht="15.75" customHeight="1" x14ac:dyDescent="0.15">
      <c r="A38" s="1" t="str">
        <f>'Master Truth'!A38</f>
        <v>Aidan Backus</v>
      </c>
      <c r="B38" s="1" t="str">
        <f>'Master Truth'!B38</f>
        <v>2B41</v>
      </c>
      <c r="C38" s="5">
        <f>IF('Master Truth'!C38=TRUE,Scoring!$B$2,0)</f>
        <v>0</v>
      </c>
      <c r="D38" s="5">
        <f>IF('Master Truth'!D38=TRUE,Scoring!$B$10+C38, C38)</f>
        <v>0</v>
      </c>
      <c r="E38" s="5">
        <f>IF('Master Truth'!E38=TRUE,'Secret Scoring'!$B$7+D38, D38)</f>
        <v>0</v>
      </c>
      <c r="F38" s="5">
        <f>IF('Master Truth'!F38=TRUE,'Secret Scoring'!$B$6+E38, E38)</f>
        <v>0</v>
      </c>
      <c r="G38" s="5">
        <f>IF('Master Truth'!G38=TRUE,'Secret Scoring'!$B$3+F38, F38)</f>
        <v>0</v>
      </c>
      <c r="H38" s="5">
        <f>IF('Master Truth'!H38=TRUE,'Secret Scoring'!$B$5+G38, G38)</f>
        <v>0</v>
      </c>
      <c r="I38" s="5">
        <f>IF('Master Truth'!I38=TRUE,Scoring!$B$2+H38, H38)</f>
        <v>200</v>
      </c>
      <c r="J38" s="5">
        <f>IF('Master Truth'!J38=TRUE,'Secret Scoring'!B$7+I38, I38)</f>
        <v>200</v>
      </c>
      <c r="K38" s="5">
        <f>IF('Master Truth'!K38=TRUE,'Secret Scoring'!B$8+J38, J38)</f>
        <v>200</v>
      </c>
      <c r="L38" s="5">
        <f>IF('Master Truth'!L38=TRUE,Scoring!B$9+K38, K38)</f>
        <v>200</v>
      </c>
      <c r="M38" s="5">
        <f>IF('Master Truth'!M38=TRUE,Scoring!B$4+L38, L38)</f>
        <v>400</v>
      </c>
      <c r="N38" s="5">
        <f>IF('Master Truth'!N38=TRUE,'Secret Scoring'!B$9+M38, M38)</f>
        <v>450</v>
      </c>
      <c r="O38" s="5">
        <f>IF('Master Truth'!O38=TRUE,Scoring!B$7+N38, N38)</f>
        <v>450</v>
      </c>
      <c r="P38" s="5">
        <f>IF('Master Truth'!P38=TRUE,Scoring!B$6+O38, O38)</f>
        <v>450</v>
      </c>
      <c r="Q38" s="5">
        <f>IF('Master Truth'!Q38=TRUE,'Secret Scoring'!B$4+P38, P38)</f>
        <v>450</v>
      </c>
      <c r="R38" s="7">
        <f>IF('Master Truth'!R38=TRUE,Scoring!B$5+Q38, Q38)</f>
        <v>450</v>
      </c>
      <c r="S38" s="7">
        <f>IF('Master Truth'!S38=TRUE,Scoring!B$8+R38, R38)</f>
        <v>450</v>
      </c>
      <c r="T38" s="7">
        <f t="shared" si="0"/>
        <v>450</v>
      </c>
      <c r="U38">
        <f>IF('Master Truth'!U38=TRUE,'Secret Scoring'!B$11+T38, T38)</f>
        <v>450</v>
      </c>
      <c r="V38">
        <f>IF('Master Truth'!V38=TRUE,'Secret Scoring'!B$12+U38, U38)</f>
        <v>450</v>
      </c>
    </row>
    <row r="39" spans="1:22" ht="15.75" customHeight="1" x14ac:dyDescent="0.15">
      <c r="A39" s="1" t="str">
        <f>'Master Truth'!A39</f>
        <v>Zachary Stillman</v>
      </c>
      <c r="B39" s="1" t="str">
        <f>'Master Truth'!B39</f>
        <v>2B41</v>
      </c>
      <c r="C39" s="5">
        <f>IF('Master Truth'!C39=TRUE,Scoring!$B$2,0)</f>
        <v>0</v>
      </c>
      <c r="D39" s="5">
        <f>IF('Master Truth'!D39=TRUE,Scoring!$B$10+C39, C39)</f>
        <v>0</v>
      </c>
      <c r="E39" s="5">
        <f>IF('Master Truth'!E39=TRUE,'Secret Scoring'!$B$7+D39, D39)</f>
        <v>0</v>
      </c>
      <c r="F39" s="5">
        <f>IF('Master Truth'!F39=TRUE,'Secret Scoring'!$B$6+E39, E39)</f>
        <v>0</v>
      </c>
      <c r="G39" s="5">
        <f>IF('Master Truth'!G39=TRUE,'Secret Scoring'!$B$3+F39, F39)</f>
        <v>0</v>
      </c>
      <c r="H39" s="5">
        <f>IF('Master Truth'!H39=TRUE,'Secret Scoring'!$B$5+G39, G39)</f>
        <v>0</v>
      </c>
      <c r="I39" s="5">
        <f>IF('Master Truth'!I39=TRUE,Scoring!$B$2+H39, H39)</f>
        <v>0</v>
      </c>
      <c r="J39" s="5">
        <f>IF('Master Truth'!J39=TRUE,'Secret Scoring'!B$7+I39, I39)</f>
        <v>0</v>
      </c>
      <c r="K39" s="5">
        <f>IF('Master Truth'!K39=TRUE,'Secret Scoring'!B$8+J39, J39)</f>
        <v>0</v>
      </c>
      <c r="L39" s="5">
        <f>IF('Master Truth'!L39=TRUE,Scoring!B$9+K39, K39)</f>
        <v>75</v>
      </c>
      <c r="M39" s="5">
        <f>IF('Master Truth'!M39=TRUE,Scoring!B$4+L39, L39)</f>
        <v>275</v>
      </c>
      <c r="N39" s="5">
        <f>IF('Master Truth'!N39=TRUE,'Secret Scoring'!B$9+M39, M39)</f>
        <v>325</v>
      </c>
      <c r="O39" s="5">
        <f>IF('Master Truth'!O39=TRUE,Scoring!B$7+N39, N39)</f>
        <v>400</v>
      </c>
      <c r="P39" s="5">
        <f>IF('Master Truth'!P39=TRUE,Scoring!B$6+O39, O39)</f>
        <v>475</v>
      </c>
      <c r="Q39" s="5">
        <f>IF('Master Truth'!Q39=TRUE,'Secret Scoring'!B$4+P39, P39)</f>
        <v>475</v>
      </c>
      <c r="R39" s="7">
        <f>IF('Master Truth'!R39=TRUE,Scoring!B$5+Q39, Q39)</f>
        <v>675</v>
      </c>
      <c r="S39" s="7">
        <f>IF('Master Truth'!S39=TRUE,Scoring!B$8+R39, R39)</f>
        <v>675</v>
      </c>
      <c r="T39" s="7">
        <f t="shared" si="0"/>
        <v>675</v>
      </c>
      <c r="U39">
        <f>IF('Master Truth'!U39=TRUE,'Secret Scoring'!B$11+T39, T39)</f>
        <v>675</v>
      </c>
      <c r="V39">
        <f>IF('Master Truth'!V39=TRUE,'Secret Scoring'!B$12+U39, U39)</f>
        <v>775</v>
      </c>
    </row>
    <row r="40" spans="1:22" ht="15.75" customHeight="1" x14ac:dyDescent="0.15">
      <c r="A40" s="1" t="str">
        <f>'Master Truth'!A40</f>
        <v>Alberto Cardosa</v>
      </c>
      <c r="B40" s="1" t="str">
        <f>'Master Truth'!B40</f>
        <v>2B61</v>
      </c>
      <c r="C40" s="5">
        <f>IF('Master Truth'!C40=TRUE,Scoring!$B$2,0)</f>
        <v>200</v>
      </c>
      <c r="D40" s="5">
        <f>IF('Master Truth'!D40=TRUE,Scoring!$B$10+C40, C40)</f>
        <v>200</v>
      </c>
      <c r="E40" s="5">
        <f>IF('Master Truth'!E40=TRUE,'Secret Scoring'!$B$7+D40, D40)</f>
        <v>200</v>
      </c>
      <c r="F40" s="5">
        <f>IF('Master Truth'!F40=TRUE,'Secret Scoring'!$B$6+E40, E40)</f>
        <v>200</v>
      </c>
      <c r="G40" s="5">
        <f>IF('Master Truth'!G40=TRUE,'Secret Scoring'!$B$3+F40, F40)</f>
        <v>200</v>
      </c>
      <c r="H40" s="5">
        <f>IF('Master Truth'!H40=TRUE,'Secret Scoring'!$B$5+G40, G40)</f>
        <v>200</v>
      </c>
      <c r="I40" s="5">
        <f>IF('Master Truth'!I40=TRUE,Scoring!$B$2+H40, H40)</f>
        <v>400</v>
      </c>
      <c r="J40" s="5">
        <f>IF('Master Truth'!J40=TRUE,'Secret Scoring'!B$7+I40, I40)</f>
        <v>400</v>
      </c>
      <c r="K40" s="5">
        <f>IF('Master Truth'!K40=TRUE,'Secret Scoring'!B$8+J40, J40)</f>
        <v>400</v>
      </c>
      <c r="L40" s="5">
        <f>IF('Master Truth'!L40=TRUE,Scoring!B$9+K40, K40)</f>
        <v>400</v>
      </c>
      <c r="M40" s="5">
        <f>IF('Master Truth'!M40=TRUE,Scoring!B$4+L40, L40)</f>
        <v>400</v>
      </c>
      <c r="N40" s="5">
        <f>IF('Master Truth'!N40=TRUE,'Secret Scoring'!B$9+M40, M40)</f>
        <v>400</v>
      </c>
      <c r="O40" s="5">
        <f>IF('Master Truth'!O40=TRUE,Scoring!B$7+N40, N40)</f>
        <v>400</v>
      </c>
      <c r="P40" s="5">
        <f>IF('Master Truth'!P40=TRUE,Scoring!B$6+O40, O40)</f>
        <v>400</v>
      </c>
      <c r="Q40" s="5">
        <f>IF('Master Truth'!Q40=TRUE,'Secret Scoring'!B$4+P40, P40)</f>
        <v>400</v>
      </c>
      <c r="R40" s="7">
        <f>IF('Master Truth'!R40=TRUE,Scoring!B$5+Q40, Q40)</f>
        <v>400</v>
      </c>
      <c r="S40" s="7">
        <f>IF('Master Truth'!S40=TRUE,Scoring!B$8+R40, R40)</f>
        <v>400</v>
      </c>
      <c r="T40" s="7">
        <f t="shared" si="0"/>
        <v>400</v>
      </c>
      <c r="U40">
        <f>IF('Master Truth'!U40=TRUE,'Secret Scoring'!B$11+T40, T40)</f>
        <v>400</v>
      </c>
      <c r="V40">
        <f>IF('Master Truth'!V40=TRUE,'Secret Scoring'!B$12+U40, U40)</f>
        <v>400</v>
      </c>
    </row>
    <row r="41" spans="1:22" ht="15.75" customHeight="1" x14ac:dyDescent="0.15">
      <c r="A41" s="1" t="str">
        <f>'Master Truth'!A41</f>
        <v>Colin Axner</v>
      </c>
      <c r="B41" s="1" t="str">
        <f>'Master Truth'!B41</f>
        <v>2B61</v>
      </c>
      <c r="C41" s="5">
        <f>IF('Master Truth'!C41=TRUE,Scoring!$B$2,0)</f>
        <v>0</v>
      </c>
      <c r="D41" s="5">
        <f>IF('Master Truth'!D41=TRUE,Scoring!$B$10+C41, C41)</f>
        <v>0</v>
      </c>
      <c r="E41" s="5">
        <f>IF('Master Truth'!E41=TRUE,'Secret Scoring'!$B$7+D41, D41)</f>
        <v>0</v>
      </c>
      <c r="F41" s="5">
        <f>IF('Master Truth'!F41=TRUE,'Secret Scoring'!$B$6+E41, E41)</f>
        <v>0</v>
      </c>
      <c r="G41" s="5">
        <f>IF('Master Truth'!G41=TRUE,'Secret Scoring'!$B$3+F41, F41)</f>
        <v>0</v>
      </c>
      <c r="H41" s="5">
        <f>IF('Master Truth'!H41=TRUE,'Secret Scoring'!$B$5+G41, G41)</f>
        <v>0</v>
      </c>
      <c r="I41" s="5">
        <f>IF('Master Truth'!I41=TRUE,Scoring!$B$2+H41, H41)</f>
        <v>200</v>
      </c>
      <c r="J41" s="5">
        <f>IF('Master Truth'!J41=TRUE,'Secret Scoring'!B$7+I41, I41)</f>
        <v>200</v>
      </c>
      <c r="K41" s="5">
        <f>IF('Master Truth'!K41=TRUE,'Secret Scoring'!B$8+J41, J41)</f>
        <v>200</v>
      </c>
      <c r="L41" s="5">
        <f>IF('Master Truth'!L41=TRUE,Scoring!B$9+K41, K41)</f>
        <v>200</v>
      </c>
      <c r="M41" s="5">
        <f>IF('Master Truth'!M41=TRUE,Scoring!B$4+L41, L41)</f>
        <v>200</v>
      </c>
      <c r="N41" s="5">
        <f>IF('Master Truth'!N41=TRUE,'Secret Scoring'!B$9+M41, M41)</f>
        <v>200</v>
      </c>
      <c r="O41" s="5">
        <f>IF('Master Truth'!O41=TRUE,Scoring!B$7+N41, N41)</f>
        <v>200</v>
      </c>
      <c r="P41" s="5">
        <f>IF('Master Truth'!P41=TRUE,Scoring!B$6+O41, O41)</f>
        <v>200</v>
      </c>
      <c r="Q41" s="5">
        <f>IF('Master Truth'!Q41=TRUE,'Secret Scoring'!B$4+P41, P41)</f>
        <v>200</v>
      </c>
      <c r="R41" s="7">
        <f>IF('Master Truth'!R41=TRUE,Scoring!B$5+Q41, Q41)</f>
        <v>200</v>
      </c>
      <c r="S41" s="7">
        <f>IF('Master Truth'!S41=TRUE,Scoring!B$8+R41, R41)</f>
        <v>200</v>
      </c>
      <c r="T41" s="7">
        <f t="shared" si="0"/>
        <v>200</v>
      </c>
      <c r="U41">
        <f>IF('Master Truth'!U41=TRUE,'Secret Scoring'!B$11+T41, T41)</f>
        <v>200</v>
      </c>
      <c r="V41">
        <f>IF('Master Truth'!V41=TRUE,'Secret Scoring'!B$12+U41, U41)</f>
        <v>200</v>
      </c>
    </row>
    <row r="42" spans="1:22" ht="15.75" customHeight="1" x14ac:dyDescent="0.15">
      <c r="A42" s="1" t="str">
        <f>'Master Truth'!A42</f>
        <v>Ezekiel Oien</v>
      </c>
      <c r="B42" s="1" t="str">
        <f>'Master Truth'!B42</f>
        <v>2B61</v>
      </c>
      <c r="C42" s="5">
        <f>IF('Master Truth'!C42=TRUE,Scoring!$B$2,0)</f>
        <v>0</v>
      </c>
      <c r="D42" s="5">
        <f>IF('Master Truth'!D42=TRUE,Scoring!$B$10+C42, C42)</f>
        <v>0</v>
      </c>
      <c r="E42" s="5">
        <f>IF('Master Truth'!E42=TRUE,'Secret Scoring'!$B$7+D42, D42)</f>
        <v>0</v>
      </c>
      <c r="F42" s="5">
        <f>IF('Master Truth'!F42=TRUE,'Secret Scoring'!$B$6+E42, E42)</f>
        <v>0</v>
      </c>
      <c r="G42" s="5">
        <f>IF('Master Truth'!G42=TRUE,'Secret Scoring'!$B$3+F42, F42)</f>
        <v>0</v>
      </c>
      <c r="H42" s="5">
        <f>IF('Master Truth'!H42=TRUE,'Secret Scoring'!$B$5+G42, G42)</f>
        <v>0</v>
      </c>
      <c r="I42" s="5">
        <f>IF('Master Truth'!I42=TRUE,Scoring!$B$2+H42, H42)</f>
        <v>200</v>
      </c>
      <c r="J42" s="5">
        <f>IF('Master Truth'!J42=TRUE,'Secret Scoring'!B$7+I42, I42)</f>
        <v>200</v>
      </c>
      <c r="K42" s="5">
        <f>IF('Master Truth'!K42=TRUE,'Secret Scoring'!B$8+J42, J42)</f>
        <v>200</v>
      </c>
      <c r="L42" s="5">
        <f>IF('Master Truth'!L42=TRUE,Scoring!B$9+K42, K42)</f>
        <v>200</v>
      </c>
      <c r="M42" s="5">
        <f>IF('Master Truth'!M42=TRUE,Scoring!B$4+L42, L42)</f>
        <v>200</v>
      </c>
      <c r="N42" s="5">
        <f>IF('Master Truth'!N42=TRUE,'Secret Scoring'!B$9+M42, M42)</f>
        <v>200</v>
      </c>
      <c r="O42" s="5">
        <f>IF('Master Truth'!O42=TRUE,Scoring!B$7+N42, N42)</f>
        <v>200</v>
      </c>
      <c r="P42" s="5">
        <f>IF('Master Truth'!P42=TRUE,Scoring!B$6+O42, O42)</f>
        <v>200</v>
      </c>
      <c r="Q42" s="5">
        <f>IF('Master Truth'!Q42=TRUE,'Secret Scoring'!B$4+P42, P42)</f>
        <v>200</v>
      </c>
      <c r="R42" s="7">
        <f>IF('Master Truth'!R42=TRUE,Scoring!B$5+Q42, Q42)</f>
        <v>200</v>
      </c>
      <c r="S42" s="7">
        <f>IF('Master Truth'!S42=TRUE,Scoring!B$8+R42, R42)</f>
        <v>200</v>
      </c>
      <c r="T42" s="7">
        <f t="shared" si="0"/>
        <v>200</v>
      </c>
      <c r="U42">
        <f>IF('Master Truth'!U42=TRUE,'Secret Scoring'!B$11+T42, T42)</f>
        <v>200</v>
      </c>
      <c r="V42">
        <f>IF('Master Truth'!V42=TRUE,'Secret Scoring'!B$12+U42, U42)</f>
        <v>200</v>
      </c>
    </row>
    <row r="43" spans="1:22" ht="15.75" customHeight="1" x14ac:dyDescent="0.15">
      <c r="A43" s="1" t="str">
        <f>'Master Truth'!A43</f>
        <v>Zeke Oien</v>
      </c>
      <c r="B43" s="1" t="str">
        <f>'Master Truth'!B43</f>
        <v>2B61</v>
      </c>
      <c r="C43" s="5">
        <f>IF('Master Truth'!C43=TRUE,Scoring!$B$2,0)</f>
        <v>200</v>
      </c>
      <c r="D43" s="5">
        <f>IF('Master Truth'!D43=TRUE,Scoring!$B$10+C43, C43)</f>
        <v>200</v>
      </c>
      <c r="E43" s="5">
        <f>IF('Master Truth'!E43=TRUE,'Secret Scoring'!$B$7+D43, D43)</f>
        <v>200</v>
      </c>
      <c r="F43" s="5">
        <f>IF('Master Truth'!F43=TRUE,'Secret Scoring'!$B$6+E43, E43)</f>
        <v>200</v>
      </c>
      <c r="G43" s="5">
        <f>IF('Master Truth'!G43=TRUE,'Secret Scoring'!$B$3+F43, F43)</f>
        <v>200</v>
      </c>
      <c r="H43" s="5">
        <f>IF('Master Truth'!H43=TRUE,'Secret Scoring'!$B$5+G43, G43)</f>
        <v>200</v>
      </c>
      <c r="I43" s="5">
        <f>IF('Master Truth'!I43=TRUE,Scoring!$B$2+H43, H43)</f>
        <v>200</v>
      </c>
      <c r="J43" s="5">
        <f>IF('Master Truth'!J43=TRUE,'Secret Scoring'!B$7+I43, I43)</f>
        <v>200</v>
      </c>
      <c r="K43" s="5">
        <f>IF('Master Truth'!K43=TRUE,'Secret Scoring'!B$8+J43, J43)</f>
        <v>200</v>
      </c>
      <c r="L43" s="5">
        <f>IF('Master Truth'!L43=TRUE,Scoring!B$9+K43, K43)</f>
        <v>200</v>
      </c>
      <c r="M43" s="5">
        <f>IF('Master Truth'!M43=TRUE,Scoring!B$4+L43, L43)</f>
        <v>200</v>
      </c>
      <c r="N43" s="5">
        <f>IF('Master Truth'!N43=TRUE,'Secret Scoring'!B$9+M43, M43)</f>
        <v>200</v>
      </c>
      <c r="O43" s="5">
        <f>IF('Master Truth'!O43=TRUE,Scoring!B$7+N43, N43)</f>
        <v>200</v>
      </c>
      <c r="P43" s="5">
        <f>IF('Master Truth'!P43=TRUE,Scoring!B$6+O43, O43)</f>
        <v>200</v>
      </c>
      <c r="Q43" s="5">
        <f>IF('Master Truth'!Q43=TRUE,'Secret Scoring'!B$4+P43, P43)</f>
        <v>200</v>
      </c>
      <c r="R43" s="7">
        <f>IF('Master Truth'!R43=TRUE,Scoring!B$5+Q43, Q43)</f>
        <v>200</v>
      </c>
      <c r="S43" s="7">
        <f>IF('Master Truth'!S43=TRUE,Scoring!B$8+R43, R43)</f>
        <v>200</v>
      </c>
      <c r="T43" s="7">
        <f t="shared" si="0"/>
        <v>200</v>
      </c>
      <c r="U43">
        <f>IF('Master Truth'!U43=TRUE,'Secret Scoring'!B$11+T43, T43)</f>
        <v>200</v>
      </c>
      <c r="V43">
        <f>IF('Master Truth'!V43=TRUE,'Secret Scoring'!B$12+U43, U43)</f>
        <v>200</v>
      </c>
    </row>
    <row r="44" spans="1:22" ht="15.75" customHeight="1" x14ac:dyDescent="0.15">
      <c r="A44" s="1" t="str">
        <f>'Master Truth'!A44</f>
        <v>Emily Hua</v>
      </c>
      <c r="B44" s="1" t="str">
        <f>'Master Truth'!B44</f>
        <v>3A20</v>
      </c>
      <c r="C44" s="5">
        <f>IF('Master Truth'!C44=TRUE,Scoring!$B$2,0)</f>
        <v>0</v>
      </c>
      <c r="D44" s="5">
        <f>IF('Master Truth'!D44=TRUE,Scoring!$B$10+C44, C44)</f>
        <v>0</v>
      </c>
      <c r="E44" s="5">
        <f>IF('Master Truth'!E44=TRUE,'Secret Scoring'!$B$7+D44, D44)</f>
        <v>0</v>
      </c>
      <c r="F44" s="5">
        <f>IF('Master Truth'!F44=TRUE,'Secret Scoring'!$B$6+E44, E44)</f>
        <v>0</v>
      </c>
      <c r="G44" s="5">
        <f>IF('Master Truth'!G44=TRUE,'Secret Scoring'!$B$3+F44, F44)</f>
        <v>0</v>
      </c>
      <c r="H44" s="5">
        <f>IF('Master Truth'!H44=TRUE,'Secret Scoring'!$B$5+G44, G44)</f>
        <v>0</v>
      </c>
      <c r="I44" s="5">
        <f>IF('Master Truth'!I44=TRUE,Scoring!$B$2+H44, H44)</f>
        <v>0</v>
      </c>
      <c r="J44" s="5">
        <f>IF('Master Truth'!J44=TRUE,'Secret Scoring'!B$7+I44, I44)</f>
        <v>0</v>
      </c>
      <c r="K44" s="5">
        <f>IF('Master Truth'!K44=TRUE,'Secret Scoring'!B$8+J44, J44)</f>
        <v>0</v>
      </c>
      <c r="L44" s="5">
        <f>IF('Master Truth'!L44=TRUE,Scoring!B$9+K44, K44)</f>
        <v>0</v>
      </c>
      <c r="M44" s="5">
        <f>IF('Master Truth'!M44=TRUE,Scoring!B$4+L44, L44)</f>
        <v>0</v>
      </c>
      <c r="N44" s="5">
        <f>IF('Master Truth'!N44=TRUE,'Secret Scoring'!B$9+M44, M44)</f>
        <v>0</v>
      </c>
      <c r="O44" s="5">
        <f>IF('Master Truth'!O44=TRUE,Scoring!B$7+N44, N44)</f>
        <v>0</v>
      </c>
      <c r="P44" s="5">
        <f>IF('Master Truth'!P44=TRUE,Scoring!B$6+O44, O44)</f>
        <v>0</v>
      </c>
      <c r="Q44" s="5">
        <f>IF('Master Truth'!Q44=TRUE,'Secret Scoring'!B$4+P44, P44)</f>
        <v>0</v>
      </c>
      <c r="R44" s="7">
        <f>IF('Master Truth'!R44=TRUE,Scoring!B$5+Q44, Q44)</f>
        <v>200</v>
      </c>
      <c r="S44" s="7">
        <f>IF('Master Truth'!S44=TRUE,Scoring!B$8+R44, R44)</f>
        <v>200</v>
      </c>
      <c r="T44" s="7">
        <f t="shared" si="0"/>
        <v>200</v>
      </c>
      <c r="U44">
        <f>IF('Master Truth'!U44=TRUE,'Secret Scoring'!B$11+T44, T44)</f>
        <v>200</v>
      </c>
      <c r="V44">
        <f>IF('Master Truth'!V44=TRUE,'Secret Scoring'!B$12+U44, U44)</f>
        <v>300</v>
      </c>
    </row>
    <row r="45" spans="1:22" ht="15.75" customHeight="1" x14ac:dyDescent="0.15">
      <c r="A45" s="1" t="str">
        <f>'Master Truth'!A45</f>
        <v>Emma Glover</v>
      </c>
      <c r="B45" s="1" t="str">
        <f>'Master Truth'!B45</f>
        <v>3A20</v>
      </c>
      <c r="C45" s="5">
        <f>IF('Master Truth'!C45=TRUE,Scoring!$B$2,0)</f>
        <v>200</v>
      </c>
      <c r="D45" s="5">
        <f>IF('Master Truth'!D45=TRUE,Scoring!$B$10+C45, C45)</f>
        <v>350</v>
      </c>
      <c r="E45" s="5">
        <f>IF('Master Truth'!E45=TRUE,'Secret Scoring'!$B$7+D45, D45)</f>
        <v>350</v>
      </c>
      <c r="F45" s="5">
        <f>IF('Master Truth'!F45=TRUE,'Secret Scoring'!$B$6+E45, E45)</f>
        <v>350</v>
      </c>
      <c r="G45" s="5">
        <f>IF('Master Truth'!G45=TRUE,'Secret Scoring'!$B$3+F45, F45)</f>
        <v>350</v>
      </c>
      <c r="H45" s="5">
        <f>IF('Master Truth'!H45=TRUE,'Secret Scoring'!$B$5+G45, G45)</f>
        <v>350</v>
      </c>
      <c r="I45" s="5">
        <f>IF('Master Truth'!I45=TRUE,Scoring!$B$2+H45, H45)</f>
        <v>350</v>
      </c>
      <c r="J45" s="5">
        <f>IF('Master Truth'!J45=TRUE,'Secret Scoring'!B$7+I45, I45)</f>
        <v>350</v>
      </c>
      <c r="K45" s="5">
        <f>IF('Master Truth'!K45=TRUE,'Secret Scoring'!B$8+J45, J45)</f>
        <v>350</v>
      </c>
      <c r="L45" s="5">
        <f>IF('Master Truth'!L45=TRUE,Scoring!B$9+K45, K45)</f>
        <v>425</v>
      </c>
      <c r="M45" s="5">
        <f>IF('Master Truth'!M45=TRUE,Scoring!B$4+L45, L45)</f>
        <v>425</v>
      </c>
      <c r="N45" s="5">
        <f>IF('Master Truth'!N45=TRUE,'Secret Scoring'!B$9+M45, M45)</f>
        <v>425</v>
      </c>
      <c r="O45" s="5">
        <f>IF('Master Truth'!O45=TRUE,Scoring!B$7+N45, N45)</f>
        <v>425</v>
      </c>
      <c r="P45" s="5">
        <f>IF('Master Truth'!P45=TRUE,Scoring!B$6+O45, O45)</f>
        <v>425</v>
      </c>
      <c r="Q45" s="5">
        <f>IF('Master Truth'!Q45=TRUE,'Secret Scoring'!B$4+P45, P45)</f>
        <v>425</v>
      </c>
      <c r="R45" s="7">
        <f>IF('Master Truth'!R45=TRUE,Scoring!B$5+Q45, Q45)</f>
        <v>425</v>
      </c>
      <c r="S45" s="7">
        <f>IF('Master Truth'!S45=TRUE,Scoring!B$8+R45, R45)</f>
        <v>425</v>
      </c>
      <c r="T45" s="7">
        <f t="shared" si="0"/>
        <v>425</v>
      </c>
      <c r="U45">
        <f>IF('Master Truth'!U45=TRUE,'Secret Scoring'!B$11+T45, T45)</f>
        <v>425</v>
      </c>
      <c r="V45">
        <f>IF('Master Truth'!V45=TRUE,'Secret Scoring'!B$12+U45, U45)</f>
        <v>425</v>
      </c>
    </row>
    <row r="46" spans="1:22" ht="15.75" customHeight="1" x14ac:dyDescent="0.15">
      <c r="A46" s="1" t="str">
        <f>'Master Truth'!A46</f>
        <v>Jenny Lamb</v>
      </c>
      <c r="B46" s="1" t="str">
        <f>'Master Truth'!B46</f>
        <v>3A20</v>
      </c>
      <c r="C46" s="5">
        <f>IF('Master Truth'!C46=TRUE,Scoring!$B$2,0)</f>
        <v>200</v>
      </c>
      <c r="D46" s="5">
        <f>IF('Master Truth'!D46=TRUE,Scoring!$B$10+C46, C46)</f>
        <v>350</v>
      </c>
      <c r="E46" s="5">
        <f>IF('Master Truth'!E46=TRUE,'Secret Scoring'!$B$7+D46, D46)</f>
        <v>350</v>
      </c>
      <c r="F46" s="5">
        <f>IF('Master Truth'!F46=TRUE,'Secret Scoring'!$B$6+E46, E46)</f>
        <v>400</v>
      </c>
      <c r="G46" s="5">
        <f>IF('Master Truth'!G46=TRUE,'Secret Scoring'!$B$3+F46, F46)</f>
        <v>400</v>
      </c>
      <c r="H46" s="5">
        <f>IF('Master Truth'!H46=TRUE,'Secret Scoring'!$B$5+G46, G46)</f>
        <v>400</v>
      </c>
      <c r="I46" s="5">
        <f>IF('Master Truth'!I46=TRUE,Scoring!$B$2+H46, H46)</f>
        <v>400</v>
      </c>
      <c r="J46" s="5">
        <f>IF('Master Truth'!J46=TRUE,'Secret Scoring'!B$7+I46, I46)</f>
        <v>400</v>
      </c>
      <c r="K46" s="5">
        <f>IF('Master Truth'!K46=TRUE,'Secret Scoring'!B$8+J46, J46)</f>
        <v>400</v>
      </c>
      <c r="L46" s="5">
        <f>IF('Master Truth'!L46=TRUE,Scoring!B$9+K46, K46)</f>
        <v>400</v>
      </c>
      <c r="M46" s="5">
        <f>IF('Master Truth'!M46=TRUE,Scoring!B$4+L46, L46)</f>
        <v>400</v>
      </c>
      <c r="N46" s="5">
        <f>IF('Master Truth'!N46=TRUE,'Secret Scoring'!B$9+M46, M46)</f>
        <v>400</v>
      </c>
      <c r="O46" s="5">
        <f>IF('Master Truth'!O46=TRUE,Scoring!B$7+N46, N46)</f>
        <v>400</v>
      </c>
      <c r="P46" s="5">
        <f>IF('Master Truth'!P46=TRUE,Scoring!B$6+O46, O46)</f>
        <v>400</v>
      </c>
      <c r="Q46" s="5">
        <f>IF('Master Truth'!Q46=TRUE,'Secret Scoring'!B$4+P46, P46)</f>
        <v>400</v>
      </c>
      <c r="R46" s="7">
        <f>IF('Master Truth'!R46=TRUE,Scoring!B$5+Q46, Q46)</f>
        <v>400</v>
      </c>
      <c r="S46" s="7">
        <f>IF('Master Truth'!S46=TRUE,Scoring!B$8+R46, R46)</f>
        <v>400</v>
      </c>
      <c r="T46" s="7">
        <f t="shared" si="0"/>
        <v>400</v>
      </c>
      <c r="U46">
        <f>IF('Master Truth'!U46=TRUE,'Secret Scoring'!B$11+T46, T46)</f>
        <v>400</v>
      </c>
      <c r="V46">
        <f>IF('Master Truth'!V46=TRUE,'Secret Scoring'!B$12+U46, U46)</f>
        <v>400</v>
      </c>
    </row>
    <row r="47" spans="1:22" ht="15.75" customHeight="1" x14ac:dyDescent="0.15">
      <c r="A47" s="1" t="str">
        <f>'Master Truth'!A47</f>
        <v>Naseeha</v>
      </c>
      <c r="B47" s="1" t="str">
        <f>'Master Truth'!B47</f>
        <v>3A20</v>
      </c>
      <c r="C47" s="5">
        <f>IF('Master Truth'!C47=TRUE,Scoring!$B$2,0)</f>
        <v>200</v>
      </c>
      <c r="D47" s="5">
        <f>IF('Master Truth'!D47=TRUE,Scoring!$B$10+C47, C47)</f>
        <v>350</v>
      </c>
      <c r="E47" s="5">
        <f>IF('Master Truth'!E47=TRUE,'Secret Scoring'!$B$7+D47, D47)</f>
        <v>350</v>
      </c>
      <c r="F47" s="5">
        <f>IF('Master Truth'!F47=TRUE,'Secret Scoring'!$B$6+E47, E47)</f>
        <v>400</v>
      </c>
      <c r="G47" s="5">
        <f>IF('Master Truth'!G47=TRUE,'Secret Scoring'!$B$3+F47, F47)</f>
        <v>400</v>
      </c>
      <c r="H47" s="5">
        <f>IF('Master Truth'!H47=TRUE,'Secret Scoring'!$B$5+G47, G47)</f>
        <v>400</v>
      </c>
      <c r="I47" s="5">
        <f>IF('Master Truth'!I47=TRUE,Scoring!$B$2+H47, H47)</f>
        <v>400</v>
      </c>
      <c r="J47" s="5">
        <f>IF('Master Truth'!J47=TRUE,'Secret Scoring'!B$7+I47, I47)</f>
        <v>400</v>
      </c>
      <c r="K47" s="5">
        <f>IF('Master Truth'!K47=TRUE,'Secret Scoring'!B$8+J47, J47)</f>
        <v>400</v>
      </c>
      <c r="L47" s="5">
        <f>IF('Master Truth'!L47=TRUE,Scoring!B$9+K47, K47)</f>
        <v>400</v>
      </c>
      <c r="M47" s="5">
        <f>IF('Master Truth'!M47=TRUE,Scoring!B$4+L47, L47)</f>
        <v>400</v>
      </c>
      <c r="N47" s="5">
        <f>IF('Master Truth'!N47=TRUE,'Secret Scoring'!B$9+M47, M47)</f>
        <v>400</v>
      </c>
      <c r="O47" s="5">
        <f>IF('Master Truth'!O47=TRUE,Scoring!B$7+N47, N47)</f>
        <v>400</v>
      </c>
      <c r="P47" s="5">
        <f>IF('Master Truth'!P47=TRUE,Scoring!B$6+O47, O47)</f>
        <v>400</v>
      </c>
      <c r="Q47" s="5">
        <f>IF('Master Truth'!Q47=TRUE,'Secret Scoring'!B$4+P47, P47)</f>
        <v>400</v>
      </c>
      <c r="R47" s="7">
        <f>IF('Master Truth'!R47=TRUE,Scoring!B$5+Q47, Q47)</f>
        <v>400</v>
      </c>
      <c r="S47" s="7">
        <f>IF('Master Truth'!S47=TRUE,Scoring!B$8+R47, R47)</f>
        <v>400</v>
      </c>
      <c r="T47" s="7">
        <f t="shared" si="0"/>
        <v>400</v>
      </c>
      <c r="U47">
        <f>IF('Master Truth'!U47=TRUE,'Secret Scoring'!B$11+T47, T47)</f>
        <v>400</v>
      </c>
      <c r="V47">
        <f>IF('Master Truth'!V47=TRUE,'Secret Scoring'!B$12+U47, U47)</f>
        <v>400</v>
      </c>
    </row>
    <row r="48" spans="1:22" ht="15.75" customHeight="1" x14ac:dyDescent="0.15">
      <c r="A48" s="1" t="str">
        <f>'Master Truth'!A48</f>
        <v>Sophia Gaynes</v>
      </c>
      <c r="B48" s="1" t="str">
        <f>'Master Truth'!B48</f>
        <v>3A20</v>
      </c>
      <c r="C48" s="5">
        <f>IF('Master Truth'!C48=TRUE,Scoring!$B$2,0)</f>
        <v>200</v>
      </c>
      <c r="D48" s="5">
        <f>IF('Master Truth'!D48=TRUE,Scoring!$B$10+C48, C48)</f>
        <v>350</v>
      </c>
      <c r="E48" s="5">
        <f>IF('Master Truth'!E48=TRUE,'Secret Scoring'!$B$7+D48, D48)</f>
        <v>350</v>
      </c>
      <c r="F48" s="5">
        <f>IF('Master Truth'!F48=TRUE,'Secret Scoring'!$B$6+E48, E48)</f>
        <v>400</v>
      </c>
      <c r="G48" s="5">
        <f>IF('Master Truth'!G48=TRUE,'Secret Scoring'!$B$3+F48, F48)</f>
        <v>400</v>
      </c>
      <c r="H48" s="5">
        <f>IF('Master Truth'!H48=TRUE,'Secret Scoring'!$B$5+G48, G48)</f>
        <v>400</v>
      </c>
      <c r="I48" s="5">
        <f>IF('Master Truth'!I48=TRUE,Scoring!$B$2+H48, H48)</f>
        <v>400</v>
      </c>
      <c r="J48" s="5">
        <f>IF('Master Truth'!J48=TRUE,'Secret Scoring'!B$7+I48, I48)</f>
        <v>400</v>
      </c>
      <c r="K48" s="5">
        <f>IF('Master Truth'!K48=TRUE,'Secret Scoring'!B$8+J48, J48)</f>
        <v>400</v>
      </c>
      <c r="L48" s="5">
        <f>IF('Master Truth'!L48=TRUE,Scoring!B$9+K48, K48)</f>
        <v>400</v>
      </c>
      <c r="M48" s="5">
        <f>IF('Master Truth'!M48=TRUE,Scoring!B$4+L48, L48)</f>
        <v>400</v>
      </c>
      <c r="N48" s="5">
        <f>IF('Master Truth'!N48=TRUE,'Secret Scoring'!B$9+M48, M48)</f>
        <v>400</v>
      </c>
      <c r="O48" s="5">
        <f>IF('Master Truth'!O48=TRUE,Scoring!B$7+N48, N48)</f>
        <v>400</v>
      </c>
      <c r="P48" s="5">
        <f>IF('Master Truth'!P48=TRUE,Scoring!B$6+O48, O48)</f>
        <v>400</v>
      </c>
      <c r="Q48" s="5">
        <f>IF('Master Truth'!Q48=TRUE,'Secret Scoring'!B$4+P48, P48)</f>
        <v>400</v>
      </c>
      <c r="R48" s="7">
        <f>IF('Master Truth'!R48=TRUE,Scoring!B$5+Q48, Q48)</f>
        <v>400</v>
      </c>
      <c r="S48" s="7">
        <f>IF('Master Truth'!S48=TRUE,Scoring!B$8+R48, R48)</f>
        <v>400</v>
      </c>
      <c r="T48" s="7">
        <f t="shared" si="0"/>
        <v>400</v>
      </c>
      <c r="U48">
        <f>IF('Master Truth'!U48=TRUE,'Secret Scoring'!B$11+T48, T48)</f>
        <v>400</v>
      </c>
      <c r="V48">
        <f>IF('Master Truth'!V48=TRUE,'Secret Scoring'!B$12+U48, U48)</f>
        <v>400</v>
      </c>
    </row>
    <row r="49" spans="1:22" ht="15.75" customHeight="1" x14ac:dyDescent="0.15">
      <c r="A49" s="1" t="str">
        <f>'Master Truth'!A49</f>
        <v>Chris Johnson</v>
      </c>
      <c r="B49" s="1" t="str">
        <f>'Master Truth'!B49</f>
        <v>3A21</v>
      </c>
      <c r="C49" s="5">
        <f>IF('Master Truth'!C49=TRUE,Scoring!$B$2,0)</f>
        <v>0</v>
      </c>
      <c r="D49" s="5">
        <f>IF('Master Truth'!D49=TRUE,Scoring!$B$10+C49, C49)</f>
        <v>0</v>
      </c>
      <c r="E49" s="5">
        <f>IF('Master Truth'!E49=TRUE,'Secret Scoring'!$B$7+D49, D49)</f>
        <v>0</v>
      </c>
      <c r="F49" s="5">
        <f>IF('Master Truth'!F49=TRUE,'Secret Scoring'!$B$6+E49, E49)</f>
        <v>0</v>
      </c>
      <c r="G49" s="5">
        <f>IF('Master Truth'!G49=TRUE,'Secret Scoring'!$B$3+F49, F49)</f>
        <v>0</v>
      </c>
      <c r="H49" s="5">
        <f>IF('Master Truth'!H49=TRUE,'Secret Scoring'!$B$5+G49, G49)</f>
        <v>0</v>
      </c>
      <c r="I49" s="5">
        <f>IF('Master Truth'!I49=TRUE,Scoring!$B$2+H49, H49)</f>
        <v>200</v>
      </c>
      <c r="J49" s="5">
        <f>IF('Master Truth'!J49=TRUE,'Secret Scoring'!B$7+I49, I49)</f>
        <v>200</v>
      </c>
      <c r="K49" s="5">
        <f>IF('Master Truth'!K49=TRUE,'Secret Scoring'!B$8+J49, J49)</f>
        <v>200</v>
      </c>
      <c r="L49" s="5">
        <f>IF('Master Truth'!L49=TRUE,Scoring!B$9+K49, K49)</f>
        <v>200</v>
      </c>
      <c r="M49" s="5">
        <f>IF('Master Truth'!M49=TRUE,Scoring!B$4+L49, L49)</f>
        <v>200</v>
      </c>
      <c r="N49" s="5">
        <f>IF('Master Truth'!N49=TRUE,'Secret Scoring'!B$9+M49, M49)</f>
        <v>200</v>
      </c>
      <c r="O49" s="5">
        <f>IF('Master Truth'!O49=TRUE,Scoring!B$7+N49, N49)</f>
        <v>200</v>
      </c>
      <c r="P49" s="5">
        <f>IF('Master Truth'!P49=TRUE,Scoring!B$6+O49, O49)</f>
        <v>200</v>
      </c>
      <c r="Q49" s="5">
        <f>IF('Master Truth'!Q49=TRUE,'Secret Scoring'!B$4+P49, P49)</f>
        <v>200</v>
      </c>
      <c r="R49" s="7">
        <f>IF('Master Truth'!R49=TRUE,Scoring!B$5+Q49, Q49)</f>
        <v>200</v>
      </c>
      <c r="S49" s="7">
        <f>IF('Master Truth'!S49=TRUE,Scoring!B$8+R49, R49)</f>
        <v>200</v>
      </c>
      <c r="T49" s="7">
        <f t="shared" si="0"/>
        <v>200</v>
      </c>
      <c r="U49">
        <f>IF('Master Truth'!U49=TRUE,'Secret Scoring'!B$11+T49, T49)</f>
        <v>200</v>
      </c>
      <c r="V49">
        <f>IF('Master Truth'!V49=TRUE,'Secret Scoring'!B$12+U49, U49)</f>
        <v>200</v>
      </c>
    </row>
    <row r="50" spans="1:22" ht="13" x14ac:dyDescent="0.15">
      <c r="A50" s="1" t="str">
        <f>'Master Truth'!A50</f>
        <v>Mong Ng</v>
      </c>
      <c r="B50" s="1" t="str">
        <f>'Master Truth'!B50</f>
        <v>3A21</v>
      </c>
      <c r="C50" s="5">
        <f>IF('Master Truth'!C50=TRUE,Scoring!$B$2,0)</f>
        <v>0</v>
      </c>
      <c r="D50" s="5">
        <f>IF('Master Truth'!D50=TRUE,Scoring!$B$10+C50, C50)</f>
        <v>0</v>
      </c>
      <c r="E50" s="5">
        <f>IF('Master Truth'!E50=TRUE,'Secret Scoring'!$B$7+D50, D50)</f>
        <v>0</v>
      </c>
      <c r="F50" s="5">
        <f>IF('Master Truth'!F50=TRUE,'Secret Scoring'!$B$6+E50, E50)</f>
        <v>0</v>
      </c>
      <c r="G50" s="5">
        <f>IF('Master Truth'!G50=TRUE,'Secret Scoring'!$B$3+F50, F50)</f>
        <v>0</v>
      </c>
      <c r="H50" s="5">
        <f>IF('Master Truth'!H50=TRUE,'Secret Scoring'!$B$5+G50, G50)</f>
        <v>0</v>
      </c>
      <c r="I50" s="5">
        <f>IF('Master Truth'!I50=TRUE,Scoring!$B$2+H50, H50)</f>
        <v>200</v>
      </c>
      <c r="J50" s="5">
        <f>IF('Master Truth'!J50=TRUE,'Secret Scoring'!B$7+I50, I50)</f>
        <v>200</v>
      </c>
      <c r="K50" s="5">
        <f>IF('Master Truth'!K50=TRUE,'Secret Scoring'!B$8+J50, J50)</f>
        <v>200</v>
      </c>
      <c r="L50" s="5">
        <f>IF('Master Truth'!L50=TRUE,Scoring!B$9+K50, K50)</f>
        <v>200</v>
      </c>
      <c r="M50" s="5">
        <f>IF('Master Truth'!M50=TRUE,Scoring!B$4+L50, L50)</f>
        <v>400</v>
      </c>
      <c r="N50" s="5">
        <f>IF('Master Truth'!N50=TRUE,'Secret Scoring'!B$9+M50, M50)</f>
        <v>400</v>
      </c>
      <c r="O50" s="5">
        <f>IF('Master Truth'!O50=TRUE,Scoring!B$7+N50, N50)</f>
        <v>475</v>
      </c>
      <c r="P50" s="5">
        <f>IF('Master Truth'!P50=TRUE,Scoring!B$6+O50, O50)</f>
        <v>475</v>
      </c>
      <c r="Q50" s="5">
        <f>IF('Master Truth'!Q50=TRUE,'Secret Scoring'!B$4+P50, P50)</f>
        <v>475</v>
      </c>
      <c r="R50" s="7">
        <f>IF('Master Truth'!R50=TRUE,Scoring!B$5+Q50, Q50)</f>
        <v>675</v>
      </c>
      <c r="S50" s="7">
        <f>IF('Master Truth'!S50=TRUE,Scoring!B$8+R50, R50)</f>
        <v>750</v>
      </c>
      <c r="T50" s="7">
        <f t="shared" si="0"/>
        <v>750</v>
      </c>
      <c r="U50">
        <f>IF('Master Truth'!U50=TRUE,'Secret Scoring'!B$11+T50, T50)</f>
        <v>850</v>
      </c>
      <c r="V50">
        <f>IF('Master Truth'!V50=TRUE,'Secret Scoring'!B$12+U50, U50)</f>
        <v>850</v>
      </c>
    </row>
    <row r="51" spans="1:22" ht="13" x14ac:dyDescent="0.15">
      <c r="A51" s="1" t="str">
        <f>'Master Truth'!A51</f>
        <v>Thanatcha Panpairoj</v>
      </c>
      <c r="B51" s="1" t="str">
        <f>'Master Truth'!B51</f>
        <v>3A21</v>
      </c>
      <c r="C51" s="5">
        <f>IF('Master Truth'!C51=TRUE,Scoring!$B$2,0)</f>
        <v>0</v>
      </c>
      <c r="D51" s="5">
        <f>IF('Master Truth'!D51=TRUE,Scoring!$B$10+C51, C51)</f>
        <v>0</v>
      </c>
      <c r="E51" s="5">
        <f>IF('Master Truth'!E51=TRUE,'Secret Scoring'!$B$7+D51, D51)</f>
        <v>0</v>
      </c>
      <c r="F51" s="5">
        <f>IF('Master Truth'!F51=TRUE,'Secret Scoring'!$B$6+E51, E51)</f>
        <v>0</v>
      </c>
      <c r="G51" s="5">
        <f>IF('Master Truth'!G51=TRUE,'Secret Scoring'!$B$3+F51, F51)</f>
        <v>0</v>
      </c>
      <c r="H51" s="5">
        <f>IF('Master Truth'!H51=TRUE,'Secret Scoring'!$B$5+G51, G51)</f>
        <v>0</v>
      </c>
      <c r="I51" s="5">
        <f>IF('Master Truth'!I51=TRUE,Scoring!$B$2+H51, H51)</f>
        <v>0</v>
      </c>
      <c r="J51" s="5">
        <f>IF('Master Truth'!J51=TRUE,'Secret Scoring'!B$7+I51, I51)</f>
        <v>0</v>
      </c>
      <c r="K51" s="5">
        <f>IF('Master Truth'!K51=TRUE,'Secret Scoring'!B$8+J51, J51)</f>
        <v>0</v>
      </c>
      <c r="L51" s="5">
        <f>IF('Master Truth'!L51=TRUE,Scoring!B$9+K51, K51)</f>
        <v>0</v>
      </c>
      <c r="M51" s="5">
        <f>IF('Master Truth'!M51=TRUE,Scoring!B$4+L51, L51)</f>
        <v>200</v>
      </c>
      <c r="N51" s="5">
        <f>IF('Master Truth'!N51=TRUE,'Secret Scoring'!B$9+M51, M51)</f>
        <v>200</v>
      </c>
      <c r="O51" s="5">
        <f>IF('Master Truth'!O51=TRUE,Scoring!B$7+N51, N51)</f>
        <v>275</v>
      </c>
      <c r="P51" s="5">
        <f>IF('Master Truth'!P51=TRUE,Scoring!B$6+O51, O51)</f>
        <v>275</v>
      </c>
      <c r="Q51" s="5">
        <f>IF('Master Truth'!Q51=TRUE,'Secret Scoring'!B$4+P51, P51)</f>
        <v>275</v>
      </c>
      <c r="R51" s="7">
        <f>IF('Master Truth'!R51=TRUE,Scoring!B$5+Q51, Q51)</f>
        <v>475</v>
      </c>
      <c r="S51" s="7">
        <f>IF('Master Truth'!S51=TRUE,Scoring!B$8+R51, R51)</f>
        <v>550</v>
      </c>
      <c r="T51" s="7">
        <f t="shared" si="0"/>
        <v>550</v>
      </c>
      <c r="U51">
        <f>IF('Master Truth'!U51=TRUE,'Secret Scoring'!B$11+T51, T51)</f>
        <v>650</v>
      </c>
      <c r="V51">
        <f>IF('Master Truth'!V51=TRUE,'Secret Scoring'!B$12+U51, U51)</f>
        <v>650</v>
      </c>
    </row>
    <row r="52" spans="1:22" ht="13" x14ac:dyDescent="0.15">
      <c r="A52" s="1" t="str">
        <f>'Master Truth'!A52</f>
        <v>Dennis Chiu</v>
      </c>
      <c r="B52" s="1" t="str">
        <f>'Master Truth'!B52</f>
        <v>3A31</v>
      </c>
      <c r="C52" s="5">
        <f>IF('Master Truth'!C52=TRUE,Scoring!$B$2,0)</f>
        <v>0</v>
      </c>
      <c r="D52" s="5">
        <f>IF('Master Truth'!D52=TRUE,Scoring!$B$10+C52, C52)</f>
        <v>0</v>
      </c>
      <c r="E52" s="5">
        <f>IF('Master Truth'!E52=TRUE,'Secret Scoring'!$B$7+D52, D52)</f>
        <v>0</v>
      </c>
      <c r="F52" s="5">
        <f>IF('Master Truth'!F52=TRUE,'Secret Scoring'!$B$6+E52, E52)</f>
        <v>0</v>
      </c>
      <c r="G52" s="5">
        <f>IF('Master Truth'!G52=TRUE,'Secret Scoring'!$B$3+F52, F52)</f>
        <v>0</v>
      </c>
      <c r="H52" s="5">
        <f>IF('Master Truth'!H52=TRUE,'Secret Scoring'!$B$5+G52, G52)</f>
        <v>0</v>
      </c>
      <c r="I52" s="5">
        <f>IF('Master Truth'!I52=TRUE,Scoring!$B$2+H52, H52)</f>
        <v>0</v>
      </c>
      <c r="J52" s="5">
        <f>IF('Master Truth'!J52=TRUE,'Secret Scoring'!B$7+I52, I52)</f>
        <v>0</v>
      </c>
      <c r="K52" s="5">
        <f>IF('Master Truth'!K52=TRUE,'Secret Scoring'!B$8+J52, J52)</f>
        <v>0</v>
      </c>
      <c r="L52" s="5">
        <f>IF('Master Truth'!L52=TRUE,Scoring!B$9+K52, K52)</f>
        <v>0</v>
      </c>
      <c r="M52" s="5">
        <f>IF('Master Truth'!M52=TRUE,Scoring!B$4+L52, L52)</f>
        <v>0</v>
      </c>
      <c r="N52" s="5">
        <f>IF('Master Truth'!N52=TRUE,'Secret Scoring'!B$9+M52, M52)</f>
        <v>0</v>
      </c>
      <c r="O52" s="5">
        <f>IF('Master Truth'!O52=TRUE,Scoring!B$7+N52, N52)</f>
        <v>0</v>
      </c>
      <c r="P52" s="5">
        <f>IF('Master Truth'!P52=TRUE,Scoring!B$6+O52, O52)</f>
        <v>0</v>
      </c>
      <c r="Q52" s="5">
        <f>IF('Master Truth'!Q52=TRUE,'Secret Scoring'!B$4+P52, P52)</f>
        <v>0</v>
      </c>
      <c r="R52" s="7">
        <f>IF('Master Truth'!R52=TRUE,Scoring!B$5+Q52, Q52)</f>
        <v>200</v>
      </c>
      <c r="S52" s="7">
        <f>IF('Master Truth'!S52=TRUE,Scoring!B$8+R52, R52)</f>
        <v>200</v>
      </c>
      <c r="T52" s="7">
        <f t="shared" si="0"/>
        <v>200</v>
      </c>
      <c r="U52">
        <f>IF('Master Truth'!U52=TRUE,'Secret Scoring'!B$11+T52, T52)</f>
        <v>200</v>
      </c>
      <c r="V52">
        <f>IF('Master Truth'!V52=TRUE,'Secret Scoring'!B$12+U52, U52)</f>
        <v>200</v>
      </c>
    </row>
    <row r="53" spans="1:22" ht="13" x14ac:dyDescent="0.15">
      <c r="A53" s="1" t="str">
        <f>'Master Truth'!A53</f>
        <v>Moet Takata</v>
      </c>
      <c r="B53" s="1" t="str">
        <f>'Master Truth'!B53</f>
        <v>3A40</v>
      </c>
      <c r="C53" s="5">
        <f>IF('Master Truth'!C53=TRUE,Scoring!$B$2,0)</f>
        <v>0</v>
      </c>
      <c r="D53" s="5">
        <f>IF('Master Truth'!D53=TRUE,Scoring!$B$10+C53, C53)</f>
        <v>0</v>
      </c>
      <c r="E53" s="5">
        <f>IF('Master Truth'!E53=TRUE,'Secret Scoring'!$B$7+D53, D53)</f>
        <v>0</v>
      </c>
      <c r="F53" s="5">
        <f>IF('Master Truth'!F53=TRUE,'Secret Scoring'!$B$6+E53, E53)</f>
        <v>0</v>
      </c>
      <c r="G53" s="5">
        <f>IF('Master Truth'!G53=TRUE,'Secret Scoring'!$B$3+F53, F53)</f>
        <v>0</v>
      </c>
      <c r="H53" s="5">
        <f>IF('Master Truth'!H53=TRUE,'Secret Scoring'!$B$5+G53, G53)</f>
        <v>0</v>
      </c>
      <c r="I53" s="5">
        <f>IF('Master Truth'!I53=TRUE,Scoring!$B$2+H53, H53)</f>
        <v>200</v>
      </c>
      <c r="J53" s="5">
        <f>IF('Master Truth'!J53=TRUE,'Secret Scoring'!B$7+I53, I53)</f>
        <v>200</v>
      </c>
      <c r="K53" s="5">
        <f>IF('Master Truth'!K53=TRUE,'Secret Scoring'!B$8+J53, J53)</f>
        <v>200</v>
      </c>
      <c r="L53" s="5">
        <f>IF('Master Truth'!L53=TRUE,Scoring!B$9+K53, K53)</f>
        <v>200</v>
      </c>
      <c r="M53" s="5">
        <f>IF('Master Truth'!M53=TRUE,Scoring!B$4+L53, L53)</f>
        <v>200</v>
      </c>
      <c r="N53" s="5">
        <f>IF('Master Truth'!N53=TRUE,'Secret Scoring'!B$9+M53, M53)</f>
        <v>200</v>
      </c>
      <c r="O53" s="5">
        <f>IF('Master Truth'!O53=TRUE,Scoring!B$7+N53, N53)</f>
        <v>275</v>
      </c>
      <c r="P53" s="5">
        <f>IF('Master Truth'!P53=TRUE,Scoring!B$6+O53, O53)</f>
        <v>275</v>
      </c>
      <c r="Q53" s="5">
        <f>IF('Master Truth'!Q53=TRUE,'Secret Scoring'!B$4+P53, P53)</f>
        <v>275</v>
      </c>
      <c r="R53" s="7">
        <f>IF('Master Truth'!R53=TRUE,Scoring!B$5+Q53, Q53)</f>
        <v>275</v>
      </c>
      <c r="S53" s="7">
        <f>IF('Master Truth'!S53=TRUE,Scoring!B$8+R53, R53)</f>
        <v>275</v>
      </c>
      <c r="T53" s="7">
        <f t="shared" si="0"/>
        <v>275</v>
      </c>
      <c r="U53">
        <f>IF('Master Truth'!U53=TRUE,'Secret Scoring'!B$11+T53, T53)</f>
        <v>275</v>
      </c>
      <c r="V53">
        <f>IF('Master Truth'!V53=TRUE,'Secret Scoring'!B$12+U53, U53)</f>
        <v>275</v>
      </c>
    </row>
    <row r="54" spans="1:22" ht="13" x14ac:dyDescent="0.15">
      <c r="A54" s="1" t="str">
        <f>'Master Truth'!A54</f>
        <v>Langston Swiecki</v>
      </c>
      <c r="B54" s="1" t="str">
        <f>'Master Truth'!B54</f>
        <v>3B33</v>
      </c>
      <c r="C54" s="5">
        <f>IF('Master Truth'!C54=TRUE,Scoring!$B$2,0)</f>
        <v>0</v>
      </c>
      <c r="D54" s="5">
        <f>IF('Master Truth'!D54=TRUE,Scoring!$B$10+C54, C54)</f>
        <v>0</v>
      </c>
      <c r="E54" s="5">
        <f>IF('Master Truth'!E54=TRUE,'Secret Scoring'!$B$7+D54, D54)</f>
        <v>0</v>
      </c>
      <c r="F54" s="5">
        <f>IF('Master Truth'!F54=TRUE,'Secret Scoring'!$B$6+E54, E54)</f>
        <v>0</v>
      </c>
      <c r="G54" s="5">
        <f>IF('Master Truth'!G54=TRUE,'Secret Scoring'!$B$3+F54, F54)</f>
        <v>0</v>
      </c>
      <c r="H54" s="5">
        <f>IF('Master Truth'!H54=TRUE,'Secret Scoring'!$B$5+G54, G54)</f>
        <v>0</v>
      </c>
      <c r="I54" s="5">
        <f>IF('Master Truth'!I54=TRUE,Scoring!$B$2+H54, H54)</f>
        <v>200</v>
      </c>
      <c r="J54" s="5">
        <f>IF('Master Truth'!J54=TRUE,'Secret Scoring'!B$7+I54, I54)</f>
        <v>200</v>
      </c>
      <c r="K54" s="5">
        <f>IF('Master Truth'!K54=TRUE,'Secret Scoring'!B$8+J54, J54)</f>
        <v>200</v>
      </c>
      <c r="L54" s="5">
        <f>IF('Master Truth'!L54=TRUE,Scoring!B$9+K54, K54)</f>
        <v>200</v>
      </c>
      <c r="M54" s="5">
        <f>IF('Master Truth'!M54=TRUE,Scoring!B$4+L54, L54)</f>
        <v>200</v>
      </c>
      <c r="N54" s="5">
        <f>IF('Master Truth'!N54=TRUE,'Secret Scoring'!B$9+M54, M54)</f>
        <v>200</v>
      </c>
      <c r="O54" s="5">
        <f>IF('Master Truth'!O54=TRUE,Scoring!B$7+N54, N54)</f>
        <v>200</v>
      </c>
      <c r="P54" s="5">
        <f>IF('Master Truth'!P54=TRUE,Scoring!B$6+O54, O54)</f>
        <v>200</v>
      </c>
      <c r="Q54" s="5">
        <f>IF('Master Truth'!Q54=TRUE,'Secret Scoring'!B$4+P54, P54)</f>
        <v>200</v>
      </c>
      <c r="R54" s="7">
        <f>IF('Master Truth'!R54=TRUE,Scoring!B$5+Q54, Q54)</f>
        <v>200</v>
      </c>
      <c r="S54" s="7">
        <f>IF('Master Truth'!S54=TRUE,Scoring!B$8+R54, R54)</f>
        <v>200</v>
      </c>
      <c r="T54" s="7">
        <f t="shared" si="0"/>
        <v>200</v>
      </c>
      <c r="U54">
        <f>IF('Master Truth'!U54=TRUE,'Secret Scoring'!B$11+T54, T54)</f>
        <v>200</v>
      </c>
      <c r="V54">
        <f>IF('Master Truth'!V54=TRUE,'Secret Scoring'!B$12+U54, U54)</f>
        <v>200</v>
      </c>
    </row>
    <row r="55" spans="1:22" ht="13" x14ac:dyDescent="0.15">
      <c r="A55" s="1" t="str">
        <f>'Master Truth'!A55</f>
        <v>Raul Alvarez</v>
      </c>
      <c r="B55" s="1" t="str">
        <f>'Master Truth'!B55</f>
        <v>3B33</v>
      </c>
      <c r="C55" s="5">
        <f>IF('Master Truth'!C55=TRUE,Scoring!$B$2,0)</f>
        <v>0</v>
      </c>
      <c r="D55" s="5">
        <f>IF('Master Truth'!D55=TRUE,Scoring!$B$10+C55, C55)</f>
        <v>0</v>
      </c>
      <c r="E55" s="5">
        <f>IF('Master Truth'!E55=TRUE,'Secret Scoring'!$B$7+D55, D55)</f>
        <v>0</v>
      </c>
      <c r="F55" s="5">
        <f>IF('Master Truth'!F55=TRUE,'Secret Scoring'!$B$6+E55, E55)</f>
        <v>0</v>
      </c>
      <c r="G55" s="5">
        <f>IF('Master Truth'!G55=TRUE,'Secret Scoring'!$B$3+F55, F55)</f>
        <v>0</v>
      </c>
      <c r="H55" s="5">
        <f>IF('Master Truth'!H55=TRUE,'Secret Scoring'!$B$5+G55, G55)</f>
        <v>0</v>
      </c>
      <c r="I55" s="5">
        <f>IF('Master Truth'!I55=TRUE,Scoring!$B$2+H55, H55)</f>
        <v>0</v>
      </c>
      <c r="J55" s="5">
        <f>IF('Master Truth'!J55=TRUE,'Secret Scoring'!B$7+I55, I55)</f>
        <v>0</v>
      </c>
      <c r="K55" s="5">
        <f>IF('Master Truth'!K55=TRUE,'Secret Scoring'!B$8+J55, J55)</f>
        <v>0</v>
      </c>
      <c r="L55" s="5">
        <f>IF('Master Truth'!L55=TRUE,Scoring!B$9+K55, K55)</f>
        <v>0</v>
      </c>
      <c r="M55" s="5">
        <f>IF('Master Truth'!M55=TRUE,Scoring!B$4+L55, L55)</f>
        <v>0</v>
      </c>
      <c r="N55" s="5">
        <f>IF('Master Truth'!N55=TRUE,'Secret Scoring'!B$9+M55, M55)</f>
        <v>0</v>
      </c>
      <c r="O55" s="5">
        <f>IF('Master Truth'!O55=TRUE,Scoring!B$7+N55, N55)</f>
        <v>0</v>
      </c>
      <c r="P55" s="5">
        <f>IF('Master Truth'!P55=TRUE,Scoring!B$6+O55, O55)</f>
        <v>0</v>
      </c>
      <c r="Q55" s="5">
        <f>IF('Master Truth'!Q55=TRUE,'Secret Scoring'!B$4+P55, P55)</f>
        <v>0</v>
      </c>
      <c r="R55" s="7">
        <f>IF('Master Truth'!R55=TRUE,Scoring!B$5+Q55, Q55)</f>
        <v>200</v>
      </c>
      <c r="S55" s="7">
        <f>IF('Master Truth'!S55=TRUE,Scoring!B$8+R55, R55)</f>
        <v>200</v>
      </c>
      <c r="T55" s="7">
        <f t="shared" si="0"/>
        <v>200</v>
      </c>
      <c r="U55">
        <f>IF('Master Truth'!U55=TRUE,'Secret Scoring'!B$11+T55, T55)</f>
        <v>200</v>
      </c>
      <c r="V55">
        <f>IF('Master Truth'!V55=TRUE,'Secret Scoring'!B$12+U55, U55)</f>
        <v>200</v>
      </c>
    </row>
    <row r="56" spans="1:22" ht="13" x14ac:dyDescent="0.15">
      <c r="A56" s="1" t="str">
        <f>'Master Truth'!A56</f>
        <v>Sam Phillips</v>
      </c>
      <c r="B56" s="1" t="str">
        <f>'Master Truth'!B56</f>
        <v>3B33</v>
      </c>
      <c r="C56" s="5">
        <f>IF('Master Truth'!C56=TRUE,Scoring!$B$2,0)</f>
        <v>0</v>
      </c>
      <c r="D56" s="5">
        <f>IF('Master Truth'!D56=TRUE,Scoring!$B$10+C56, C56)</f>
        <v>0</v>
      </c>
      <c r="E56" s="5">
        <f>IF('Master Truth'!E56=TRUE,'Secret Scoring'!$B$7+D56, D56)</f>
        <v>0</v>
      </c>
      <c r="F56" s="5">
        <f>IF('Master Truth'!F56=TRUE,'Secret Scoring'!$B$6+E56, E56)</f>
        <v>0</v>
      </c>
      <c r="G56" s="5">
        <f>IF('Master Truth'!G56=TRUE,'Secret Scoring'!$B$3+F56, F56)</f>
        <v>0</v>
      </c>
      <c r="H56" s="5">
        <f>IF('Master Truth'!H56=TRUE,'Secret Scoring'!$B$5+G56, G56)</f>
        <v>0</v>
      </c>
      <c r="I56" s="5">
        <f>IF('Master Truth'!I56=TRUE,Scoring!$B$2+H56, H56)</f>
        <v>200</v>
      </c>
      <c r="J56" s="5">
        <f>IF('Master Truth'!J56=TRUE,'Secret Scoring'!B$7+I56, I56)</f>
        <v>200</v>
      </c>
      <c r="K56" s="5">
        <f>IF('Master Truth'!K56=TRUE,'Secret Scoring'!B$8+J56, J56)</f>
        <v>200</v>
      </c>
      <c r="L56" s="5">
        <f>IF('Master Truth'!L56=TRUE,Scoring!B$9+K56, K56)</f>
        <v>200</v>
      </c>
      <c r="M56" s="5">
        <f>IF('Master Truth'!M56=TRUE,Scoring!B$4+L56, L56)</f>
        <v>400</v>
      </c>
      <c r="N56" s="5">
        <f>IF('Master Truth'!N56=TRUE,'Secret Scoring'!B$9+M56, M56)</f>
        <v>400</v>
      </c>
      <c r="O56" s="5">
        <f>IF('Master Truth'!O56=TRUE,Scoring!B$7+N56, N56)</f>
        <v>475</v>
      </c>
      <c r="P56" s="5">
        <f>IF('Master Truth'!P56=TRUE,Scoring!B$6+O56, O56)</f>
        <v>475</v>
      </c>
      <c r="Q56" s="5">
        <f>IF('Master Truth'!Q56=TRUE,'Secret Scoring'!B$4+P56, P56)</f>
        <v>475</v>
      </c>
      <c r="R56" s="7">
        <f>IF('Master Truth'!R56=TRUE,Scoring!B$5+Q56, Q56)</f>
        <v>475</v>
      </c>
      <c r="S56" s="7">
        <f>IF('Master Truth'!S56=TRUE,Scoring!B$8+R56, R56)</f>
        <v>475</v>
      </c>
      <c r="T56" s="7">
        <f t="shared" si="0"/>
        <v>475</v>
      </c>
      <c r="U56">
        <f>IF('Master Truth'!U56=TRUE,'Secret Scoring'!B$11+T56, T56)</f>
        <v>575</v>
      </c>
      <c r="V56">
        <f>IF('Master Truth'!V56=TRUE,'Secret Scoring'!B$12+U56, U56)</f>
        <v>575</v>
      </c>
    </row>
    <row r="57" spans="1:22" ht="13" x14ac:dyDescent="0.15">
      <c r="A57" s="1" t="str">
        <f>'Master Truth'!A57</f>
        <v>Adrian Meneses</v>
      </c>
      <c r="B57" s="1" t="str">
        <f>'Master Truth'!B57</f>
        <v>N/A</v>
      </c>
      <c r="C57" s="5">
        <f>IF('Master Truth'!C57=TRUE,Scoring!$B$2,0)</f>
        <v>0</v>
      </c>
      <c r="D57" s="5">
        <f>IF('Master Truth'!D57=TRUE,Scoring!$B$10+C57, C57)</f>
        <v>0</v>
      </c>
      <c r="E57" s="5">
        <f>IF('Master Truth'!E57=TRUE,'Secret Scoring'!$B$7+D57, D57)</f>
        <v>0</v>
      </c>
      <c r="F57" s="5">
        <f>IF('Master Truth'!F57=TRUE,'Secret Scoring'!$B$6+E57, E57)</f>
        <v>0</v>
      </c>
      <c r="G57" s="5">
        <f>IF('Master Truth'!G57=TRUE,'Secret Scoring'!$B$3+F57, F57)</f>
        <v>0</v>
      </c>
      <c r="H57" s="5">
        <f>IF('Master Truth'!H57=TRUE,'Secret Scoring'!$B$5+G57, G57)</f>
        <v>0</v>
      </c>
      <c r="I57" s="5">
        <f>IF('Master Truth'!I57=TRUE,Scoring!$B$2+H57, H57)</f>
        <v>0</v>
      </c>
      <c r="J57" s="5">
        <f>IF('Master Truth'!J57=TRUE,'Secret Scoring'!B$7+I57, I57)</f>
        <v>0</v>
      </c>
      <c r="K57" s="5">
        <f>IF('Master Truth'!K57=TRUE,'Secret Scoring'!B$8+J57, J57)</f>
        <v>0</v>
      </c>
      <c r="L57" s="5">
        <f>IF('Master Truth'!L57=TRUE,Scoring!B$9+K57, K57)</f>
        <v>75</v>
      </c>
      <c r="M57" s="5">
        <f>IF('Master Truth'!M57=TRUE,Scoring!B$4+L57, L57)</f>
        <v>75</v>
      </c>
      <c r="N57" s="5">
        <f>IF('Master Truth'!N57=TRUE,'Secret Scoring'!B$9+M57, M57)</f>
        <v>75</v>
      </c>
      <c r="O57" s="5">
        <f>IF('Master Truth'!O57=TRUE,Scoring!B$7+N57, N57)</f>
        <v>75</v>
      </c>
      <c r="P57" s="5">
        <f>IF('Master Truth'!P57=TRUE,Scoring!B$6+O57, O57)</f>
        <v>75</v>
      </c>
      <c r="Q57" s="5">
        <f>IF('Master Truth'!Q57=TRUE,'Secret Scoring'!B$4+P57, P57)</f>
        <v>75</v>
      </c>
      <c r="R57" s="7">
        <f>IF('Master Truth'!R57=TRUE,Scoring!B$5+Q57, Q57)</f>
        <v>75</v>
      </c>
      <c r="S57" s="7">
        <f>IF('Master Truth'!S57=TRUE,Scoring!B$8+R57, R57)</f>
        <v>75</v>
      </c>
      <c r="T57" s="7">
        <f t="shared" si="0"/>
        <v>75</v>
      </c>
      <c r="U57">
        <f>IF('Master Truth'!U57=TRUE,'Secret Scoring'!B$11+T57, T57)</f>
        <v>75</v>
      </c>
      <c r="V57">
        <f>IF('Master Truth'!V57=TRUE,'Secret Scoring'!B$12+U57, U57)</f>
        <v>75</v>
      </c>
    </row>
    <row r="58" spans="1:22" ht="13" x14ac:dyDescent="0.15">
      <c r="A58" s="1" t="str">
        <f>'Master Truth'!A58</f>
        <v>Aks Nemana</v>
      </c>
      <c r="B58" s="1" t="str">
        <f>'Master Truth'!B58</f>
        <v>N/A</v>
      </c>
      <c r="C58" s="5">
        <f>IF('Master Truth'!C58=TRUE,Scoring!$B$2,0)</f>
        <v>0</v>
      </c>
      <c r="D58" s="5">
        <f>IF('Master Truth'!D58=TRUE,Scoring!$B$10+C58, C58)</f>
        <v>0</v>
      </c>
      <c r="E58" s="5">
        <f>IF('Master Truth'!E58=TRUE,'Secret Scoring'!$B$7+D58, D58)</f>
        <v>0</v>
      </c>
      <c r="F58" s="5">
        <f>IF('Master Truth'!F58=TRUE,'Secret Scoring'!$B$6+E58, E58)</f>
        <v>0</v>
      </c>
      <c r="G58" s="5">
        <f>IF('Master Truth'!G58=TRUE,'Secret Scoring'!$B$3+F58, F58)</f>
        <v>0</v>
      </c>
      <c r="H58" s="5">
        <f>IF('Master Truth'!H58=TRUE,'Secret Scoring'!$B$5+G58, G58)</f>
        <v>0</v>
      </c>
      <c r="I58" s="5">
        <f>IF('Master Truth'!I58=TRUE,Scoring!$B$2+H58, H58)</f>
        <v>0</v>
      </c>
      <c r="J58" s="5">
        <f>IF('Master Truth'!J58=TRUE,'Secret Scoring'!B$7+I58, I58)</f>
        <v>0</v>
      </c>
      <c r="K58" s="5">
        <f>IF('Master Truth'!K58=TRUE,'Secret Scoring'!B$8+J58, J58)</f>
        <v>0</v>
      </c>
      <c r="L58" s="5">
        <f>IF('Master Truth'!L58=TRUE,Scoring!B$9+K58, K58)</f>
        <v>75</v>
      </c>
      <c r="M58" s="5">
        <f>IF('Master Truth'!M58=TRUE,Scoring!B$4+L58, L58)</f>
        <v>75</v>
      </c>
      <c r="N58" s="5">
        <f>IF('Master Truth'!N58=TRUE,'Secret Scoring'!B$9+M58, M58)</f>
        <v>75</v>
      </c>
      <c r="O58" s="5">
        <f>IF('Master Truth'!O58=TRUE,Scoring!B$7+N58, N58)</f>
        <v>75</v>
      </c>
      <c r="P58" s="5">
        <f>IF('Master Truth'!P58=TRUE,Scoring!B$6+O58, O58)</f>
        <v>75</v>
      </c>
      <c r="Q58" s="5">
        <f>IF('Master Truth'!Q58=TRUE,'Secret Scoring'!B$4+P58, P58)</f>
        <v>75</v>
      </c>
      <c r="R58" s="7">
        <f>IF('Master Truth'!R58=TRUE,Scoring!B$5+Q58, Q58)</f>
        <v>75</v>
      </c>
      <c r="S58" s="7">
        <f>IF('Master Truth'!S58=TRUE,Scoring!B$8+R58, R58)</f>
        <v>75</v>
      </c>
      <c r="T58" s="7">
        <f t="shared" si="0"/>
        <v>75</v>
      </c>
      <c r="U58">
        <f>IF('Master Truth'!U58=TRUE,'Secret Scoring'!B$11+T58, T58)</f>
        <v>75</v>
      </c>
      <c r="V58">
        <f>IF('Master Truth'!V58=TRUE,'Secret Scoring'!B$12+U58, U58)</f>
        <v>75</v>
      </c>
    </row>
    <row r="59" spans="1:22" ht="13" x14ac:dyDescent="0.15">
      <c r="A59" s="1" t="str">
        <f>'Master Truth'!A59</f>
        <v>Alex Wu</v>
      </c>
      <c r="B59" s="1" t="str">
        <f>'Master Truth'!B59</f>
        <v>N/A</v>
      </c>
      <c r="C59" s="5">
        <f>IF('Master Truth'!C59=TRUE,Scoring!$B$2,0)</f>
        <v>0</v>
      </c>
      <c r="D59" s="5">
        <f>IF('Master Truth'!D59=TRUE,Scoring!$B$10+C59, C59)</f>
        <v>0</v>
      </c>
      <c r="E59" s="5">
        <f>IF('Master Truth'!E59=TRUE,'Secret Scoring'!$B$7+D59, D59)</f>
        <v>0</v>
      </c>
      <c r="F59" s="5">
        <f>IF('Master Truth'!F59=TRUE,'Secret Scoring'!$B$6+E59, E59)</f>
        <v>0</v>
      </c>
      <c r="G59" s="5">
        <f>IF('Master Truth'!G59=TRUE,'Secret Scoring'!$B$3+F59, F59)</f>
        <v>0</v>
      </c>
      <c r="H59" s="5">
        <f>IF('Master Truth'!H59=TRUE,'Secret Scoring'!$B$5+G59, G59)</f>
        <v>0</v>
      </c>
      <c r="I59" s="5">
        <f>IF('Master Truth'!I59=TRUE,Scoring!$B$2+H59, H59)</f>
        <v>0</v>
      </c>
      <c r="J59" s="5">
        <f>IF('Master Truth'!J59=TRUE,'Secret Scoring'!B$7+I59, I59)</f>
        <v>0</v>
      </c>
      <c r="K59" s="5">
        <f>IF('Master Truth'!K59=TRUE,'Secret Scoring'!B$8+J59, J59)</f>
        <v>0</v>
      </c>
      <c r="L59" s="5">
        <f>IF('Master Truth'!L59=TRUE,Scoring!B$9+K59, K59)</f>
        <v>0</v>
      </c>
      <c r="M59" s="5">
        <f>IF('Master Truth'!M59=TRUE,Scoring!B$4+L59, L59)</f>
        <v>200</v>
      </c>
      <c r="N59" s="5">
        <f>IF('Master Truth'!N59=TRUE,'Secret Scoring'!B$9+M59, M59)</f>
        <v>250</v>
      </c>
      <c r="O59" s="5">
        <f>IF('Master Truth'!O59=TRUE,Scoring!B$7+N59, N59)</f>
        <v>325</v>
      </c>
      <c r="P59" s="5">
        <f>IF('Master Truth'!P59=TRUE,Scoring!B$6+O59, O59)</f>
        <v>325</v>
      </c>
      <c r="Q59" s="5">
        <f>IF('Master Truth'!Q59=TRUE,'Secret Scoring'!B$4+P59, P59)</f>
        <v>325</v>
      </c>
      <c r="R59" s="7">
        <f>IF('Master Truth'!R59=TRUE,Scoring!B$5+Q59, Q59)</f>
        <v>325</v>
      </c>
      <c r="S59" s="7">
        <f>IF('Master Truth'!S59=TRUE,Scoring!B$8+R59, R59)</f>
        <v>325</v>
      </c>
      <c r="T59" s="7">
        <f t="shared" si="0"/>
        <v>325</v>
      </c>
      <c r="U59">
        <f>IF('Master Truth'!U59=TRUE,'Secret Scoring'!B$11+T59, T59)</f>
        <v>325</v>
      </c>
      <c r="V59">
        <f>IF('Master Truth'!V59=TRUE,'Secret Scoring'!B$12+U59, U59)</f>
        <v>325</v>
      </c>
    </row>
    <row r="60" spans="1:22" ht="13" x14ac:dyDescent="0.15">
      <c r="A60" s="1" t="str">
        <f>'Master Truth'!A60</f>
        <v>Alyssa Huang</v>
      </c>
      <c r="B60" s="1" t="str">
        <f>'Master Truth'!B60</f>
        <v>N/A</v>
      </c>
      <c r="C60" s="5">
        <f>IF('Master Truth'!C60=TRUE,Scoring!$B$2,0)</f>
        <v>0</v>
      </c>
      <c r="D60" s="5">
        <f>IF('Master Truth'!D60=TRUE,Scoring!$B$10+C60, C60)</f>
        <v>0</v>
      </c>
      <c r="E60" s="5">
        <f>IF('Master Truth'!E60=TRUE,'Secret Scoring'!$B$7+D60, D60)</f>
        <v>0</v>
      </c>
      <c r="F60" s="5">
        <f>IF('Master Truth'!F60=TRUE,'Secret Scoring'!$B$6+E60, E60)</f>
        <v>0</v>
      </c>
      <c r="G60" s="5">
        <f>IF('Master Truth'!G60=TRUE,'Secret Scoring'!$B$3+F60, F60)</f>
        <v>0</v>
      </c>
      <c r="H60" s="5">
        <f>IF('Master Truth'!H60=TRUE,'Secret Scoring'!$B$5+G60, G60)</f>
        <v>0</v>
      </c>
      <c r="I60" s="5">
        <f>IF('Master Truth'!I60=TRUE,Scoring!$B$2+H60, H60)</f>
        <v>0</v>
      </c>
      <c r="J60" s="5">
        <f>IF('Master Truth'!J60=TRUE,'Secret Scoring'!B$7+I60, I60)</f>
        <v>0</v>
      </c>
      <c r="K60" s="5">
        <f>IF('Master Truth'!K60=TRUE,'Secret Scoring'!B$8+J60, J60)</f>
        <v>0</v>
      </c>
      <c r="L60" s="5">
        <f>IF('Master Truth'!L60=TRUE,Scoring!B$9+K60, K60)</f>
        <v>0</v>
      </c>
      <c r="M60" s="5">
        <f>IF('Master Truth'!M60=TRUE,Scoring!B$4+L60, L60)</f>
        <v>200</v>
      </c>
      <c r="N60" s="5">
        <f>IF('Master Truth'!N60=TRUE,'Secret Scoring'!B$9+M60, M60)</f>
        <v>200</v>
      </c>
      <c r="O60" s="5">
        <f>IF('Master Truth'!O60=TRUE,Scoring!B$7+N60, N60)</f>
        <v>200</v>
      </c>
      <c r="P60" s="5">
        <f>IF('Master Truth'!P60=TRUE,Scoring!B$6+O60, O60)</f>
        <v>200</v>
      </c>
      <c r="Q60" s="5">
        <f>IF('Master Truth'!Q60=TRUE,'Secret Scoring'!B$4+P60, P60)</f>
        <v>200</v>
      </c>
      <c r="R60" s="7">
        <f>IF('Master Truth'!R60=TRUE,Scoring!B$5+Q60, Q60)</f>
        <v>200</v>
      </c>
      <c r="S60" s="7">
        <f>IF('Master Truth'!S60=TRUE,Scoring!B$8+R60, R60)</f>
        <v>200</v>
      </c>
      <c r="T60" s="7">
        <f t="shared" si="0"/>
        <v>200</v>
      </c>
      <c r="U60">
        <f>IF('Master Truth'!U60=TRUE,'Secret Scoring'!B$11+T60, T60)</f>
        <v>200</v>
      </c>
      <c r="V60">
        <f>IF('Master Truth'!V60=TRUE,'Secret Scoring'!B$12+U60, U60)</f>
        <v>200</v>
      </c>
    </row>
    <row r="61" spans="1:22" ht="13" x14ac:dyDescent="0.15">
      <c r="A61" s="1" t="str">
        <f>'Master Truth'!A61</f>
        <v>Bobo The Clown</v>
      </c>
      <c r="B61" s="1" t="str">
        <f>'Master Truth'!B61</f>
        <v>N/A</v>
      </c>
      <c r="C61" s="5">
        <f>IF('Master Truth'!C61=TRUE,Scoring!$B$2,0)</f>
        <v>0</v>
      </c>
      <c r="D61" s="5">
        <f>IF('Master Truth'!D61=TRUE,Scoring!$B$10+C61, C61)</f>
        <v>0</v>
      </c>
      <c r="E61" s="5">
        <f>IF('Master Truth'!E61=TRUE,'Secret Scoring'!$B$7+D61, D61)</f>
        <v>0</v>
      </c>
      <c r="F61" s="5">
        <f>IF('Master Truth'!F61=TRUE,'Secret Scoring'!$B$6+E61, E61)</f>
        <v>0</v>
      </c>
      <c r="G61" s="5">
        <f>IF('Master Truth'!G61=TRUE,'Secret Scoring'!$B$3+F61, F61)</f>
        <v>0</v>
      </c>
      <c r="H61" s="5">
        <f>IF('Master Truth'!H61=TRUE,'Secret Scoring'!$B$5+G61, G61)</f>
        <v>0</v>
      </c>
      <c r="I61" s="5">
        <f>IF('Master Truth'!I61=TRUE,Scoring!$B$2+H61, H61)</f>
        <v>0</v>
      </c>
      <c r="J61" s="5">
        <f>IF('Master Truth'!J61=TRUE,'Secret Scoring'!B$7+I61, I61)</f>
        <v>0</v>
      </c>
      <c r="K61" s="5">
        <f>IF('Master Truth'!K61=TRUE,'Secret Scoring'!B$8+J61, J61)</f>
        <v>0</v>
      </c>
      <c r="L61" s="5">
        <f>IF('Master Truth'!L61=TRUE,Scoring!B$9+K61, K61)</f>
        <v>0</v>
      </c>
      <c r="M61" s="5">
        <f>IF('Master Truth'!M61=TRUE,Scoring!B$4+L61, L61)</f>
        <v>0</v>
      </c>
      <c r="N61" s="5">
        <f>IF('Master Truth'!N61=TRUE,'Secret Scoring'!B$9+M61, M61)</f>
        <v>0</v>
      </c>
      <c r="O61" s="5">
        <f>IF('Master Truth'!O61=TRUE,Scoring!B$7+N61, N61)</f>
        <v>0</v>
      </c>
      <c r="P61" s="5">
        <f>IF('Master Truth'!P61=TRUE,Scoring!B$6+O61, O61)</f>
        <v>0</v>
      </c>
      <c r="Q61" s="5">
        <f>IF('Master Truth'!Q61=TRUE,'Secret Scoring'!B$4+P61, P61)</f>
        <v>0</v>
      </c>
      <c r="R61" s="7">
        <f>IF('Master Truth'!R61=TRUE,Scoring!B$5+Q61, Q61)</f>
        <v>0</v>
      </c>
      <c r="S61" s="7">
        <f>IF('Master Truth'!S61=TRUE,Scoring!B$8+R61, R61)</f>
        <v>0</v>
      </c>
      <c r="T61" s="7">
        <f t="shared" si="0"/>
        <v>0</v>
      </c>
      <c r="U61">
        <f>IF('Master Truth'!U61=TRUE,'Secret Scoring'!B$11+T61, T61)</f>
        <v>0</v>
      </c>
      <c r="V61">
        <f>IF('Master Truth'!V61=TRUE,'Secret Scoring'!B$12+U61, U61)</f>
        <v>0</v>
      </c>
    </row>
    <row r="62" spans="1:22" ht="13" x14ac:dyDescent="0.15">
      <c r="A62" s="1" t="str">
        <f>'Master Truth'!A62</f>
        <v>Ellen Chang</v>
      </c>
      <c r="B62" s="1" t="str">
        <f>'Master Truth'!B62</f>
        <v>N/A</v>
      </c>
      <c r="C62" s="5">
        <f>IF('Master Truth'!C62=TRUE,Scoring!$B$2,0)</f>
        <v>0</v>
      </c>
      <c r="D62" s="5">
        <f>IF('Master Truth'!D62=TRUE,Scoring!$B$10+C62, C62)</f>
        <v>0</v>
      </c>
      <c r="E62" s="5">
        <f>IF('Master Truth'!E62=TRUE,'Secret Scoring'!$B$7+D62, D62)</f>
        <v>0</v>
      </c>
      <c r="F62" s="5">
        <f>IF('Master Truth'!F62=TRUE,'Secret Scoring'!$B$6+E62, E62)</f>
        <v>0</v>
      </c>
      <c r="G62" s="5">
        <f>IF('Master Truth'!G62=TRUE,'Secret Scoring'!$B$3+F62, F62)</f>
        <v>0</v>
      </c>
      <c r="H62" s="5">
        <f>IF('Master Truth'!H62=TRUE,'Secret Scoring'!$B$5+G62, G62)</f>
        <v>0</v>
      </c>
      <c r="I62" s="5">
        <f>IF('Master Truth'!I62=TRUE,Scoring!$B$2+H62, H62)</f>
        <v>0</v>
      </c>
      <c r="J62" s="5">
        <f>IF('Master Truth'!J62=TRUE,'Secret Scoring'!B$7+I62, I62)</f>
        <v>0</v>
      </c>
      <c r="K62" s="5">
        <f>IF('Master Truth'!K62=TRUE,'Secret Scoring'!B$8+J62, J62)</f>
        <v>0</v>
      </c>
      <c r="L62" s="5">
        <f>IF('Master Truth'!L62=TRUE,Scoring!B$9+K62, K62)</f>
        <v>0</v>
      </c>
      <c r="M62" s="5">
        <f>IF('Master Truth'!M62=TRUE,Scoring!B$4+L62, L62)</f>
        <v>0</v>
      </c>
      <c r="N62" s="5">
        <f>IF('Master Truth'!N62=TRUE,'Secret Scoring'!B$9+M62, M62)</f>
        <v>50</v>
      </c>
      <c r="O62" s="5">
        <f>IF('Master Truth'!O62=TRUE,Scoring!B$7+N62, N62)</f>
        <v>125</v>
      </c>
      <c r="P62" s="5">
        <f>IF('Master Truth'!P62=TRUE,Scoring!B$6+O62, O62)</f>
        <v>125</v>
      </c>
      <c r="Q62" s="5">
        <f>IF('Master Truth'!Q62=TRUE,'Secret Scoring'!B$4+P62, P62)</f>
        <v>125</v>
      </c>
      <c r="R62" s="7">
        <f>IF('Master Truth'!R62=TRUE,Scoring!B$5+Q62, Q62)</f>
        <v>125</v>
      </c>
      <c r="S62" s="7">
        <f>IF('Master Truth'!S62=TRUE,Scoring!B$8+R62, R62)</f>
        <v>125</v>
      </c>
      <c r="T62" s="7">
        <f t="shared" si="0"/>
        <v>125</v>
      </c>
      <c r="U62">
        <f>IF('Master Truth'!U62=TRUE,'Secret Scoring'!B$11+T62, T62)</f>
        <v>125</v>
      </c>
      <c r="V62">
        <f>IF('Master Truth'!V62=TRUE,'Secret Scoring'!B$12+U62, U62)</f>
        <v>125</v>
      </c>
    </row>
    <row r="63" spans="1:22" ht="13" x14ac:dyDescent="0.15">
      <c r="A63" s="1" t="str">
        <f>'Master Truth'!A63</f>
        <v>Isaac Witte</v>
      </c>
      <c r="B63" s="1" t="str">
        <f>'Master Truth'!B63</f>
        <v>N/A</v>
      </c>
      <c r="C63" s="5">
        <f>IF('Master Truth'!C63=TRUE,Scoring!$B$2,0)</f>
        <v>0</v>
      </c>
      <c r="D63" s="5">
        <f>IF('Master Truth'!D63=TRUE,Scoring!$B$10+C63, C63)</f>
        <v>0</v>
      </c>
      <c r="E63" s="5">
        <f>IF('Master Truth'!E63=TRUE,'Secret Scoring'!$B$7+D63, D63)</f>
        <v>0</v>
      </c>
      <c r="F63" s="5">
        <f>IF('Master Truth'!F63=TRUE,'Secret Scoring'!$B$6+E63, E63)</f>
        <v>0</v>
      </c>
      <c r="G63" s="5">
        <f>IF('Master Truth'!G63=TRUE,'Secret Scoring'!$B$3+F63, F63)</f>
        <v>0</v>
      </c>
      <c r="H63" s="5">
        <f>IF('Master Truth'!H63=TRUE,'Secret Scoring'!$B$5+G63, G63)</f>
        <v>0</v>
      </c>
      <c r="I63" s="5">
        <f>IF('Master Truth'!I63=TRUE,Scoring!$B$2+H63, H63)</f>
        <v>0</v>
      </c>
      <c r="J63" s="5">
        <f>IF('Master Truth'!J63=TRUE,'Secret Scoring'!B$7+I63, I63)</f>
        <v>0</v>
      </c>
      <c r="K63" s="5">
        <f>IF('Master Truth'!K63=TRUE,'Secret Scoring'!B$8+J63, J63)</f>
        <v>0</v>
      </c>
      <c r="L63" s="5">
        <f>IF('Master Truth'!L63=TRUE,Scoring!B$9+K63, K63)</f>
        <v>75</v>
      </c>
      <c r="M63" s="5">
        <f>IF('Master Truth'!M63=TRUE,Scoring!B$4+L63, L63)</f>
        <v>75</v>
      </c>
      <c r="N63" s="5">
        <f>IF('Master Truth'!N63=TRUE,'Secret Scoring'!B$9+M63, M63)</f>
        <v>75</v>
      </c>
      <c r="O63" s="5">
        <f>IF('Master Truth'!O63=TRUE,Scoring!B$7+N63, N63)</f>
        <v>75</v>
      </c>
      <c r="P63" s="5">
        <f>IF('Master Truth'!P63=TRUE,Scoring!B$6+O63, O63)</f>
        <v>75</v>
      </c>
      <c r="Q63" s="5">
        <f>IF('Master Truth'!Q63=TRUE,'Secret Scoring'!B$4+P63, P63)</f>
        <v>75</v>
      </c>
      <c r="R63" s="7">
        <f>IF('Master Truth'!R63=TRUE,Scoring!B$5+Q63, Q63)</f>
        <v>75</v>
      </c>
      <c r="S63" s="7">
        <f>IF('Master Truth'!S63=TRUE,Scoring!B$8+R63, R63)</f>
        <v>75</v>
      </c>
      <c r="T63" s="7">
        <f t="shared" si="0"/>
        <v>75</v>
      </c>
      <c r="U63">
        <f>IF('Master Truth'!U63=TRUE,'Secret Scoring'!B$11+T63, T63)</f>
        <v>75</v>
      </c>
      <c r="V63">
        <f>IF('Master Truth'!V63=TRUE,'Secret Scoring'!B$12+U63, U63)</f>
        <v>75</v>
      </c>
    </row>
    <row r="64" spans="1:22" ht="13" x14ac:dyDescent="0.15">
      <c r="A64" s="1" t="str">
        <f>'Master Truth'!A64</f>
        <v>Jonah Phipps</v>
      </c>
      <c r="B64" s="1" t="str">
        <f>'Master Truth'!B64</f>
        <v>N/A</v>
      </c>
      <c r="C64" s="5">
        <f>IF('Master Truth'!C64=TRUE,Scoring!$B$2,0)</f>
        <v>0</v>
      </c>
      <c r="D64" s="5">
        <f>IF('Master Truth'!D64=TRUE,Scoring!$B$10+C64, C64)</f>
        <v>0</v>
      </c>
      <c r="E64" s="5">
        <f>IF('Master Truth'!E64=TRUE,'Secret Scoring'!$B$7+D64, D64)</f>
        <v>0</v>
      </c>
      <c r="F64" s="5">
        <f>IF('Master Truth'!F64=TRUE,'Secret Scoring'!$B$6+E64, E64)</f>
        <v>0</v>
      </c>
      <c r="G64" s="5">
        <f>IF('Master Truth'!G64=TRUE,'Secret Scoring'!$B$3+F64, F64)</f>
        <v>0</v>
      </c>
      <c r="H64" s="5">
        <f>IF('Master Truth'!H64=TRUE,'Secret Scoring'!$B$5+G64, G64)</f>
        <v>0</v>
      </c>
      <c r="I64" s="5">
        <f>IF('Master Truth'!I64=TRUE,Scoring!$B$2+H64, H64)</f>
        <v>0</v>
      </c>
      <c r="J64" s="5">
        <f>IF('Master Truth'!J64=TRUE,'Secret Scoring'!B$7+I64, I64)</f>
        <v>0</v>
      </c>
      <c r="K64" s="5">
        <f>IF('Master Truth'!K64=TRUE,'Secret Scoring'!B$8+J64, J64)</f>
        <v>0</v>
      </c>
      <c r="L64" s="5">
        <f>IF('Master Truth'!L64=TRUE,Scoring!B$9+K64, K64)</f>
        <v>75</v>
      </c>
      <c r="M64" s="5">
        <f>IF('Master Truth'!M64=TRUE,Scoring!B$4+L64, L64)</f>
        <v>75</v>
      </c>
      <c r="N64" s="5">
        <f>IF('Master Truth'!N64=TRUE,'Secret Scoring'!B$9+M64, M64)</f>
        <v>75</v>
      </c>
      <c r="O64" s="5">
        <f>IF('Master Truth'!O64=TRUE,Scoring!B$7+N64, N64)</f>
        <v>75</v>
      </c>
      <c r="P64" s="5">
        <f>IF('Master Truth'!P64=TRUE,Scoring!B$6+O64, O64)</f>
        <v>75</v>
      </c>
      <c r="Q64" s="5">
        <f>IF('Master Truth'!Q64=TRUE,'Secret Scoring'!B$4+P64, P64)</f>
        <v>75</v>
      </c>
      <c r="R64" s="7">
        <f>IF('Master Truth'!R64=TRUE,Scoring!B$5+Q64, Q64)</f>
        <v>75</v>
      </c>
      <c r="S64" s="7">
        <f>IF('Master Truth'!S64=TRUE,Scoring!B$8+R64, R64)</f>
        <v>75</v>
      </c>
      <c r="T64" s="7">
        <f t="shared" si="0"/>
        <v>75</v>
      </c>
      <c r="U64">
        <f>IF('Master Truth'!U64=TRUE,'Secret Scoring'!B$11+T64, T64)</f>
        <v>75</v>
      </c>
      <c r="V64">
        <f>IF('Master Truth'!V64=TRUE,'Secret Scoring'!B$12+U64, U64)</f>
        <v>75</v>
      </c>
    </row>
    <row r="65" spans="1:22" ht="13" x14ac:dyDescent="0.15">
      <c r="A65" s="1" t="str">
        <f>'Master Truth'!A65</f>
        <v>Kevin Gao</v>
      </c>
      <c r="B65" s="1" t="str">
        <f>'Master Truth'!B65</f>
        <v>N/A</v>
      </c>
      <c r="C65" s="5">
        <f>IF('Master Truth'!C65=TRUE,Scoring!$B$2,0)</f>
        <v>0</v>
      </c>
      <c r="D65" s="5">
        <f>IF('Master Truth'!D65=TRUE,Scoring!$B$10+C65, C65)</f>
        <v>0</v>
      </c>
      <c r="E65" s="5">
        <f>IF('Master Truth'!E65=TRUE,'Secret Scoring'!$B$7+D65, D65)</f>
        <v>0</v>
      </c>
      <c r="F65" s="5">
        <f>IF('Master Truth'!F65=TRUE,'Secret Scoring'!$B$6+E65, E65)</f>
        <v>0</v>
      </c>
      <c r="G65" s="5">
        <f>IF('Master Truth'!G65=TRUE,'Secret Scoring'!$B$3+F65, F65)</f>
        <v>0</v>
      </c>
      <c r="H65" s="5">
        <f>IF('Master Truth'!H65=TRUE,'Secret Scoring'!$B$5+G65, G65)</f>
        <v>0</v>
      </c>
      <c r="I65" s="5">
        <f>IF('Master Truth'!I65=TRUE,Scoring!$B$2+H65, H65)</f>
        <v>0</v>
      </c>
      <c r="J65" s="5">
        <f>IF('Master Truth'!J65=TRUE,'Secret Scoring'!B$7+I65, I65)</f>
        <v>0</v>
      </c>
      <c r="K65" s="5">
        <f>IF('Master Truth'!K65=TRUE,'Secret Scoring'!B$8+J65, J65)</f>
        <v>0</v>
      </c>
      <c r="L65" s="5">
        <f>IF('Master Truth'!L65=TRUE,Scoring!B$9+K65, K65)</f>
        <v>75</v>
      </c>
      <c r="M65" s="5">
        <f>IF('Master Truth'!M65=TRUE,Scoring!B$4+L65, L65)</f>
        <v>75</v>
      </c>
      <c r="N65" s="5">
        <f>IF('Master Truth'!N65=TRUE,'Secret Scoring'!B$9+M65, M65)</f>
        <v>75</v>
      </c>
      <c r="O65" s="5">
        <f>IF('Master Truth'!O65=TRUE,Scoring!B$7+N65, N65)</f>
        <v>75</v>
      </c>
      <c r="P65" s="5">
        <f>IF('Master Truth'!P65=TRUE,Scoring!B$6+O65, O65)</f>
        <v>75</v>
      </c>
      <c r="Q65" s="5">
        <f>IF('Master Truth'!Q65=TRUE,'Secret Scoring'!B$4+P65, P65)</f>
        <v>75</v>
      </c>
      <c r="R65" s="7">
        <f>IF('Master Truth'!R65=TRUE,Scoring!B$5+Q65, Q65)</f>
        <v>75</v>
      </c>
      <c r="S65" s="7">
        <f>IF('Master Truth'!S65=TRUE,Scoring!B$8+R65, R65)</f>
        <v>75</v>
      </c>
      <c r="T65" s="7">
        <f t="shared" si="0"/>
        <v>75</v>
      </c>
      <c r="U65">
        <f>IF('Master Truth'!U65=TRUE,'Secret Scoring'!B$11+T65, T65)</f>
        <v>75</v>
      </c>
      <c r="V65">
        <f>IF('Master Truth'!V65=TRUE,'Secret Scoring'!B$12+U65, U65)</f>
        <v>75</v>
      </c>
    </row>
    <row r="66" spans="1:22" ht="13" x14ac:dyDescent="0.15">
      <c r="A66" s="1" t="str">
        <f>'Master Truth'!A66</f>
        <v>Liyuan Guo</v>
      </c>
      <c r="B66" s="1" t="str">
        <f>'Master Truth'!B66</f>
        <v>N/A</v>
      </c>
      <c r="C66" s="5">
        <f>IF('Master Truth'!C66=TRUE,Scoring!$B$2,0)</f>
        <v>0</v>
      </c>
      <c r="D66" s="5">
        <f>IF('Master Truth'!D66=TRUE,Scoring!$B$10+C66, C66)</f>
        <v>0</v>
      </c>
      <c r="E66" s="5">
        <f>IF('Master Truth'!E66=TRUE,'Secret Scoring'!$B$7+D66, D66)</f>
        <v>0</v>
      </c>
      <c r="F66" s="5">
        <f>IF('Master Truth'!F66=TRUE,'Secret Scoring'!$B$6+E66, E66)</f>
        <v>0</v>
      </c>
      <c r="G66" s="5">
        <f>IF('Master Truth'!G66=TRUE,'Secret Scoring'!$B$3+F66, F66)</f>
        <v>0</v>
      </c>
      <c r="H66" s="5">
        <f>IF('Master Truth'!H66=TRUE,'Secret Scoring'!$B$5+G66, G66)</f>
        <v>0</v>
      </c>
      <c r="I66" s="5">
        <f>IF('Master Truth'!I66=TRUE,Scoring!$B$2+H66, H66)</f>
        <v>0</v>
      </c>
      <c r="J66" s="5">
        <f>IF('Master Truth'!J66=TRUE,'Secret Scoring'!B$7+I66, I66)</f>
        <v>0</v>
      </c>
      <c r="K66" s="5">
        <f>IF('Master Truth'!K66=TRUE,'Secret Scoring'!B$8+J66, J66)</f>
        <v>0</v>
      </c>
      <c r="L66" s="5">
        <f>IF('Master Truth'!L66=TRUE,Scoring!B$9+K66, K66)</f>
        <v>75</v>
      </c>
      <c r="M66" s="5">
        <f>IF('Master Truth'!M66=TRUE,Scoring!B$4+L66, L66)</f>
        <v>75</v>
      </c>
      <c r="N66" s="5">
        <f>IF('Master Truth'!N66=TRUE,'Secret Scoring'!B$9+M66, M66)</f>
        <v>75</v>
      </c>
      <c r="O66" s="5">
        <f>IF('Master Truth'!O66=TRUE,Scoring!B$7+N66, N66)</f>
        <v>75</v>
      </c>
      <c r="P66" s="5">
        <f>IF('Master Truth'!P66=TRUE,Scoring!B$6+O66, O66)</f>
        <v>75</v>
      </c>
      <c r="Q66" s="5">
        <f>IF('Master Truth'!Q66=TRUE,'Secret Scoring'!B$4+P66, P66)</f>
        <v>75</v>
      </c>
      <c r="R66" s="7">
        <f>IF('Master Truth'!R66=TRUE,Scoring!B$5+Q66, Q66)</f>
        <v>75</v>
      </c>
      <c r="S66" s="7">
        <f>IF('Master Truth'!S66=TRUE,Scoring!B$8+R66, R66)</f>
        <v>75</v>
      </c>
      <c r="T66" s="7">
        <f t="shared" si="0"/>
        <v>75</v>
      </c>
      <c r="U66">
        <f>IF('Master Truth'!U66=TRUE,'Secret Scoring'!B$11+T66, T66)</f>
        <v>75</v>
      </c>
      <c r="V66">
        <f>IF('Master Truth'!V66=TRUE,'Secret Scoring'!B$12+U66, U66)</f>
        <v>75</v>
      </c>
    </row>
    <row r="67" spans="1:22" ht="13" x14ac:dyDescent="0.15">
      <c r="A67" s="1" t="str">
        <f>'Master Truth'!A67</f>
        <v>Matthew Worden</v>
      </c>
      <c r="B67" s="1" t="str">
        <f>'Master Truth'!B67</f>
        <v>N/A</v>
      </c>
      <c r="C67" s="5">
        <f>IF('Master Truth'!C67=TRUE,Scoring!$B$2,0)</f>
        <v>0</v>
      </c>
      <c r="D67" s="5">
        <f>IF('Master Truth'!D67=TRUE,Scoring!$B$10+C67, C67)</f>
        <v>0</v>
      </c>
      <c r="E67" s="5">
        <f>IF('Master Truth'!E67=TRUE,'Secret Scoring'!$B$7+D67, D67)</f>
        <v>0</v>
      </c>
      <c r="F67" s="5">
        <f>IF('Master Truth'!F67=TRUE,'Secret Scoring'!$B$6+E67, E67)</f>
        <v>0</v>
      </c>
      <c r="G67" s="5">
        <f>IF('Master Truth'!G67=TRUE,'Secret Scoring'!$B$3+F67, F67)</f>
        <v>0</v>
      </c>
      <c r="H67" s="5">
        <f>IF('Master Truth'!H67=TRUE,'Secret Scoring'!$B$5+G67, G67)</f>
        <v>0</v>
      </c>
      <c r="I67" s="5">
        <f>IF('Master Truth'!I67=TRUE,Scoring!$B$2+H67, H67)</f>
        <v>0</v>
      </c>
      <c r="J67" s="5">
        <f>IF('Master Truth'!J67=TRUE,'Secret Scoring'!B$7+I67, I67)</f>
        <v>0</v>
      </c>
      <c r="K67" s="5">
        <f>IF('Master Truth'!K67=TRUE,'Secret Scoring'!B$8+J67, J67)</f>
        <v>0</v>
      </c>
      <c r="L67" s="5">
        <f>IF('Master Truth'!L67=TRUE,Scoring!B$9+K67, K67)</f>
        <v>75</v>
      </c>
      <c r="M67" s="5">
        <f>IF('Master Truth'!M67=TRUE,Scoring!B$4+L67, L67)</f>
        <v>75</v>
      </c>
      <c r="N67" s="5">
        <f>IF('Master Truth'!N67=TRUE,'Secret Scoring'!B$9+M67, M67)</f>
        <v>75</v>
      </c>
      <c r="O67" s="5">
        <f>IF('Master Truth'!O67=TRUE,Scoring!B$7+N67, N67)</f>
        <v>75</v>
      </c>
      <c r="P67" s="5">
        <f>IF('Master Truth'!P67=TRUE,Scoring!B$6+O67, O67)</f>
        <v>75</v>
      </c>
      <c r="Q67" s="5">
        <f>IF('Master Truth'!Q67=TRUE,'Secret Scoring'!B$4+P67, P67)</f>
        <v>75</v>
      </c>
      <c r="R67" s="7">
        <f>IF('Master Truth'!R67=TRUE,Scoring!B$5+Q67, Q67)</f>
        <v>75</v>
      </c>
      <c r="S67" s="7">
        <f>IF('Master Truth'!S67=TRUE,Scoring!B$8+R67, R67)</f>
        <v>75</v>
      </c>
      <c r="T67" s="7">
        <f t="shared" si="0"/>
        <v>75</v>
      </c>
      <c r="U67">
        <f>IF('Master Truth'!U67=TRUE,'Secret Scoring'!B$11+T67, T67)</f>
        <v>75</v>
      </c>
      <c r="V67">
        <f>IF('Master Truth'!V67=TRUE,'Secret Scoring'!B$12+U67, U67)</f>
        <v>75</v>
      </c>
    </row>
    <row r="68" spans="1:22" ht="13" x14ac:dyDescent="0.15">
      <c r="A68" s="1" t="str">
        <f>'Master Truth'!A68</f>
        <v>Peter Ren</v>
      </c>
      <c r="B68" s="1" t="str">
        <f>'Master Truth'!B68</f>
        <v>N/A</v>
      </c>
      <c r="C68" s="5">
        <f>IF('Master Truth'!C68=TRUE,Scoring!$B$2,0)</f>
        <v>0</v>
      </c>
      <c r="D68" s="5">
        <f>IF('Master Truth'!D68=TRUE,Scoring!$B$10+C68, C68)</f>
        <v>0</v>
      </c>
      <c r="E68" s="5">
        <f>IF('Master Truth'!E68=TRUE,'Secret Scoring'!$B$7+D68, D68)</f>
        <v>0</v>
      </c>
      <c r="F68" s="5">
        <f>IF('Master Truth'!F68=TRUE,'Secret Scoring'!$B$6+E68, E68)</f>
        <v>0</v>
      </c>
      <c r="G68" s="5">
        <f>IF('Master Truth'!G68=TRUE,'Secret Scoring'!$B$3+F68, F68)</f>
        <v>0</v>
      </c>
      <c r="H68" s="5">
        <f>IF('Master Truth'!H68=TRUE,'Secret Scoring'!$B$5+G68, G68)</f>
        <v>0</v>
      </c>
      <c r="I68" s="5">
        <f>IF('Master Truth'!I68=TRUE,Scoring!$B$2+H68, H68)</f>
        <v>0</v>
      </c>
      <c r="J68" s="5">
        <f>IF('Master Truth'!J68=TRUE,'Secret Scoring'!B$7+I68, I68)</f>
        <v>0</v>
      </c>
      <c r="K68" s="5">
        <f>IF('Master Truth'!K68=TRUE,'Secret Scoring'!B$8+J68, J68)</f>
        <v>0</v>
      </c>
      <c r="L68" s="5">
        <f>IF('Master Truth'!L68=TRUE,Scoring!B$9+K68, K68)</f>
        <v>75</v>
      </c>
      <c r="M68" s="5">
        <f>IF('Master Truth'!M68=TRUE,Scoring!B$4+L68, L68)</f>
        <v>75</v>
      </c>
      <c r="N68" s="5">
        <f>IF('Master Truth'!N68=TRUE,'Secret Scoring'!B$9+M68, M68)</f>
        <v>75</v>
      </c>
      <c r="O68" s="5">
        <f>IF('Master Truth'!O68=TRUE,Scoring!B$7+N68, N68)</f>
        <v>75</v>
      </c>
      <c r="P68" s="5">
        <f>IF('Master Truth'!P68=TRUE,Scoring!B$6+O68, O68)</f>
        <v>75</v>
      </c>
      <c r="Q68" s="5">
        <f>IF('Master Truth'!Q68=TRUE,'Secret Scoring'!B$4+P68, P68)</f>
        <v>75</v>
      </c>
      <c r="R68" s="7">
        <f>IF('Master Truth'!R68=TRUE,Scoring!B$5+Q68, Q68)</f>
        <v>75</v>
      </c>
      <c r="S68" s="7">
        <f>IF('Master Truth'!S68=TRUE,Scoring!B$8+R68, R68)</f>
        <v>75</v>
      </c>
      <c r="T68" s="7">
        <f t="shared" si="0"/>
        <v>75</v>
      </c>
      <c r="U68">
        <f>IF('Master Truth'!U68=TRUE,'Secret Scoring'!B$11+T68, T68)</f>
        <v>75</v>
      </c>
      <c r="V68">
        <f>IF('Master Truth'!V68=TRUE,'Secret Scoring'!B$12+U68, U68)</f>
        <v>75</v>
      </c>
    </row>
    <row r="69" spans="1:22" ht="13" x14ac:dyDescent="0.15">
      <c r="A69" s="1" t="str">
        <f>'Master Truth'!A69</f>
        <v>Pyotr Wu</v>
      </c>
      <c r="B69" s="1" t="str">
        <f>'Master Truth'!B69</f>
        <v>N/A</v>
      </c>
      <c r="C69" s="5">
        <f>IF('Master Truth'!C69=TRUE,Scoring!$B$2,0)</f>
        <v>0</v>
      </c>
      <c r="D69" s="5">
        <f>IF('Master Truth'!D69=TRUE,Scoring!$B$10+C69, C69)</f>
        <v>0</v>
      </c>
      <c r="E69" s="5">
        <f>IF('Master Truth'!E69=TRUE,'Secret Scoring'!$B$7+D69, D69)</f>
        <v>0</v>
      </c>
      <c r="F69" s="5">
        <f>IF('Master Truth'!F69=TRUE,'Secret Scoring'!$B$6+E69, E69)</f>
        <v>0</v>
      </c>
      <c r="G69" s="5">
        <f>IF('Master Truth'!G69=TRUE,'Secret Scoring'!$B$3+F69, F69)</f>
        <v>0</v>
      </c>
      <c r="H69" s="5">
        <f>IF('Master Truth'!H69=TRUE,'Secret Scoring'!$B$5+G69, G69)</f>
        <v>0</v>
      </c>
      <c r="I69" s="5">
        <f>IF('Master Truth'!I69=TRUE,Scoring!$B$2+H69, H69)</f>
        <v>0</v>
      </c>
      <c r="J69" s="5">
        <f>IF('Master Truth'!J69=TRUE,'Secret Scoring'!B$7+I69, I69)</f>
        <v>0</v>
      </c>
      <c r="K69" s="5">
        <f>IF('Master Truth'!K69=TRUE,'Secret Scoring'!B$8+J69, J69)</f>
        <v>0</v>
      </c>
      <c r="L69" s="5">
        <f>IF('Master Truth'!L69=TRUE,Scoring!B$9+K69, K69)</f>
        <v>0</v>
      </c>
      <c r="M69" s="5">
        <f>IF('Master Truth'!M69=TRUE,Scoring!B$4+L69, L69)</f>
        <v>200</v>
      </c>
      <c r="N69" s="5">
        <f>IF('Master Truth'!N69=TRUE,'Secret Scoring'!B$9+M69, M69)</f>
        <v>250</v>
      </c>
      <c r="O69" s="5">
        <f>IF('Master Truth'!O69=TRUE,Scoring!B$7+N69, N69)</f>
        <v>325</v>
      </c>
      <c r="P69" s="5">
        <f>IF('Master Truth'!P69=TRUE,Scoring!B$6+O69, O69)</f>
        <v>400</v>
      </c>
      <c r="Q69" s="5">
        <f>IF('Master Truth'!Q69=TRUE,'Secret Scoring'!B$4+P69, P69)</f>
        <v>400</v>
      </c>
      <c r="R69" s="7">
        <f>IF('Master Truth'!R69=TRUE,Scoring!B$5+Q69, Q69)</f>
        <v>400</v>
      </c>
      <c r="S69" s="7">
        <f>IF('Master Truth'!S69=TRUE,Scoring!B$8+R69, R69)</f>
        <v>400</v>
      </c>
      <c r="T69" s="7">
        <f t="shared" si="0"/>
        <v>400</v>
      </c>
      <c r="U69">
        <f>IF('Master Truth'!U69=TRUE,'Secret Scoring'!B$11+T69, T69)</f>
        <v>400</v>
      </c>
      <c r="V69">
        <f>IF('Master Truth'!V69=TRUE,'Secret Scoring'!B$12+U69, U69)</f>
        <v>400</v>
      </c>
    </row>
    <row r="70" spans="1:22" ht="13" x14ac:dyDescent="0.15">
      <c r="A70" s="1" t="str">
        <f>'Master Truth'!A70</f>
        <v>Radhika Mardikar</v>
      </c>
      <c r="B70" s="1" t="str">
        <f>'Master Truth'!B70</f>
        <v>N/A</v>
      </c>
      <c r="C70" s="5">
        <f>IF('Master Truth'!C70=TRUE,Scoring!$B$2,0)</f>
        <v>0</v>
      </c>
      <c r="D70" s="5">
        <f>IF('Master Truth'!D70=TRUE,Scoring!$B$10+C70, C70)</f>
        <v>0</v>
      </c>
      <c r="E70" s="5">
        <f>IF('Master Truth'!E70=TRUE,'Secret Scoring'!$B$7+D70, D70)</f>
        <v>0</v>
      </c>
      <c r="F70" s="5">
        <f>IF('Master Truth'!F70=TRUE,'Secret Scoring'!$B$6+E70, E70)</f>
        <v>0</v>
      </c>
      <c r="G70" s="5">
        <f>IF('Master Truth'!G70=TRUE,'Secret Scoring'!$B$3+F70, F70)</f>
        <v>0</v>
      </c>
      <c r="H70" s="5">
        <f>IF('Master Truth'!H70=TRUE,'Secret Scoring'!$B$5+G70, G70)</f>
        <v>0</v>
      </c>
      <c r="I70" s="5">
        <f>IF('Master Truth'!I70=TRUE,Scoring!$B$2+H70, H70)</f>
        <v>0</v>
      </c>
      <c r="J70" s="5">
        <f>IF('Master Truth'!J70=TRUE,'Secret Scoring'!B$7+I70, I70)</f>
        <v>0</v>
      </c>
      <c r="K70" s="5">
        <f>IF('Master Truth'!K70=TRUE,'Secret Scoring'!B$8+J70, J70)</f>
        <v>0</v>
      </c>
      <c r="L70" s="5">
        <f>IF('Master Truth'!L70=TRUE,Scoring!B$9+K70, K70)</f>
        <v>75</v>
      </c>
      <c r="M70" s="5">
        <f>IF('Master Truth'!M70=TRUE,Scoring!B$4+L70, L70)</f>
        <v>75</v>
      </c>
      <c r="N70" s="5">
        <f>IF('Master Truth'!N70=TRUE,'Secret Scoring'!B$9+M70, M70)</f>
        <v>75</v>
      </c>
      <c r="O70" s="5">
        <f>IF('Master Truth'!O70=TRUE,Scoring!B$7+N70, N70)</f>
        <v>75</v>
      </c>
      <c r="P70" s="5">
        <f>IF('Master Truth'!P70=TRUE,Scoring!B$6+O70, O70)</f>
        <v>75</v>
      </c>
      <c r="Q70" s="5">
        <f>IF('Master Truth'!Q70=TRUE,'Secret Scoring'!B$4+P70, P70)</f>
        <v>75</v>
      </c>
      <c r="R70" s="7">
        <f>IF('Master Truth'!R70=TRUE,Scoring!B$5+Q70, Q70)</f>
        <v>75</v>
      </c>
      <c r="S70" s="7">
        <f>IF('Master Truth'!S70=TRUE,Scoring!B$8+R70, R70)</f>
        <v>75</v>
      </c>
      <c r="T70" s="7">
        <f t="shared" si="0"/>
        <v>75</v>
      </c>
      <c r="U70">
        <f>IF('Master Truth'!U70=TRUE,'Secret Scoring'!B$11+T70, T70)</f>
        <v>75</v>
      </c>
      <c r="V70">
        <f>IF('Master Truth'!V70=TRUE,'Secret Scoring'!B$12+U70, U70)</f>
        <v>75</v>
      </c>
    </row>
    <row r="71" spans="1:22" ht="13" x14ac:dyDescent="0.15">
      <c r="A71" s="1" t="str">
        <f>'Master Truth'!A71</f>
        <v>Rajeswari Kalidhindi</v>
      </c>
      <c r="B71" s="1" t="str">
        <f>'Master Truth'!B71</f>
        <v>N/A</v>
      </c>
      <c r="C71" s="5">
        <f>IF('Master Truth'!C71=TRUE,Scoring!$B$2,0)</f>
        <v>0</v>
      </c>
      <c r="D71" s="5">
        <f>IF('Master Truth'!D71=TRUE,Scoring!$B$10+C71, C71)</f>
        <v>0</v>
      </c>
      <c r="E71" s="5">
        <f>IF('Master Truth'!E71=TRUE,'Secret Scoring'!$B$7+D71, D71)</f>
        <v>0</v>
      </c>
      <c r="F71" s="5">
        <f>IF('Master Truth'!F71=TRUE,'Secret Scoring'!$B$6+E71, E71)</f>
        <v>0</v>
      </c>
      <c r="G71" s="5">
        <f>IF('Master Truth'!G71=TRUE,'Secret Scoring'!$B$3+F71, F71)</f>
        <v>0</v>
      </c>
      <c r="H71" s="5">
        <f>IF('Master Truth'!H71=TRUE,'Secret Scoring'!$B$5+G71, G71)</f>
        <v>0</v>
      </c>
      <c r="I71" s="5">
        <f>IF('Master Truth'!I71=TRUE,Scoring!$B$2+H71, H71)</f>
        <v>0</v>
      </c>
      <c r="J71" s="5">
        <f>IF('Master Truth'!J71=TRUE,'Secret Scoring'!B$7+I71, I71)</f>
        <v>0</v>
      </c>
      <c r="K71" s="5">
        <f>IF('Master Truth'!K71=TRUE,'Secret Scoring'!B$8+J71, J71)</f>
        <v>0</v>
      </c>
      <c r="L71" s="5">
        <f>IF('Master Truth'!L71=TRUE,Scoring!B$9+K71, K71)</f>
        <v>75</v>
      </c>
      <c r="M71" s="5">
        <f>IF('Master Truth'!M71=TRUE,Scoring!B$4+L71, L71)</f>
        <v>75</v>
      </c>
      <c r="N71" s="5">
        <f>IF('Master Truth'!N71=TRUE,'Secret Scoring'!B$9+M71, M71)</f>
        <v>75</v>
      </c>
      <c r="O71" s="5">
        <f>IF('Master Truth'!O71=TRUE,Scoring!B$7+N71, N71)</f>
        <v>75</v>
      </c>
      <c r="P71" s="5">
        <f>IF('Master Truth'!P71=TRUE,Scoring!B$6+O71, O71)</f>
        <v>75</v>
      </c>
      <c r="Q71" s="5">
        <f>IF('Master Truth'!Q71=TRUE,'Secret Scoring'!B$4+P71, P71)</f>
        <v>75</v>
      </c>
      <c r="R71" s="7">
        <f>IF('Master Truth'!R71=TRUE,Scoring!B$5+Q71, Q71)</f>
        <v>75</v>
      </c>
      <c r="S71" s="7">
        <f>IF('Master Truth'!S71=TRUE,Scoring!B$8+R71, R71)</f>
        <v>75</v>
      </c>
      <c r="T71" s="7">
        <f t="shared" si="0"/>
        <v>75</v>
      </c>
      <c r="U71">
        <f>IF('Master Truth'!U71=TRUE,'Secret Scoring'!B$11+T71, T71)</f>
        <v>75</v>
      </c>
      <c r="V71">
        <f>IF('Master Truth'!V71=TRUE,'Secret Scoring'!B$12+U71, U71)</f>
        <v>75</v>
      </c>
    </row>
    <row r="72" spans="1:22" ht="13" x14ac:dyDescent="0.15">
      <c r="A72" s="1" t="str">
        <f>'Master Truth'!A72</f>
        <v>Rebecca Martin</v>
      </c>
      <c r="B72" s="1" t="str">
        <f>'Master Truth'!B72</f>
        <v>N/A</v>
      </c>
      <c r="C72" s="5">
        <f>IF('Master Truth'!C72=TRUE,Scoring!$B$2,0)</f>
        <v>0</v>
      </c>
      <c r="D72" s="5">
        <f>IF('Master Truth'!D72=TRUE,Scoring!$B$10+C72, C72)</f>
        <v>0</v>
      </c>
      <c r="E72" s="5">
        <f>IF('Master Truth'!E72=TRUE,'Secret Scoring'!$B$7+D72, D72)</f>
        <v>0</v>
      </c>
      <c r="F72" s="5">
        <f>IF('Master Truth'!F72=TRUE,'Secret Scoring'!$B$6+E72, E72)</f>
        <v>0</v>
      </c>
      <c r="G72" s="5">
        <f>IF('Master Truth'!G72=TRUE,'Secret Scoring'!$B$3+F72, F72)</f>
        <v>0</v>
      </c>
      <c r="H72" s="5">
        <f>IF('Master Truth'!H72=TRUE,'Secret Scoring'!$B$5+G72, G72)</f>
        <v>0</v>
      </c>
      <c r="I72" s="5">
        <f>IF('Master Truth'!I72=TRUE,Scoring!$B$2+H72, H72)</f>
        <v>0</v>
      </c>
      <c r="J72" s="5">
        <f>IF('Master Truth'!J72=TRUE,'Secret Scoring'!B$7+I72, I72)</f>
        <v>0</v>
      </c>
      <c r="K72" s="5">
        <f>IF('Master Truth'!K72=TRUE,'Secret Scoring'!B$8+J72, J72)</f>
        <v>0</v>
      </c>
      <c r="L72" s="5">
        <f>IF('Master Truth'!L72=TRUE,Scoring!B$9+K72, K72)</f>
        <v>75</v>
      </c>
      <c r="M72" s="5">
        <f>IF('Master Truth'!M72=TRUE,Scoring!B$4+L72, L72)</f>
        <v>75</v>
      </c>
      <c r="N72" s="5">
        <f>IF('Master Truth'!N72=TRUE,'Secret Scoring'!B$9+M72, M72)</f>
        <v>75</v>
      </c>
      <c r="O72" s="5">
        <f>IF('Master Truth'!O72=TRUE,Scoring!B$7+N72, N72)</f>
        <v>75</v>
      </c>
      <c r="P72" s="5">
        <f>IF('Master Truth'!P72=TRUE,Scoring!B$6+O72, O72)</f>
        <v>75</v>
      </c>
      <c r="Q72" s="5">
        <f>IF('Master Truth'!Q72=TRUE,'Secret Scoring'!B$4+P72, P72)</f>
        <v>75</v>
      </c>
      <c r="R72" s="7">
        <f>IF('Master Truth'!R72=TRUE,Scoring!B$5+Q72, Q72)</f>
        <v>75</v>
      </c>
      <c r="S72" s="7">
        <f>IF('Master Truth'!S72=TRUE,Scoring!B$8+R72, R72)</f>
        <v>75</v>
      </c>
      <c r="T72" s="7">
        <f t="shared" si="0"/>
        <v>75</v>
      </c>
      <c r="U72">
        <f>IF('Master Truth'!U72=TRUE,'Secret Scoring'!B$11+T72, T72)</f>
        <v>75</v>
      </c>
      <c r="V72">
        <f>IF('Master Truth'!V72=TRUE,'Secret Scoring'!B$12+U72, U72)</f>
        <v>75</v>
      </c>
    </row>
    <row r="73" spans="1:22" ht="13" x14ac:dyDescent="0.15">
      <c r="A73" s="1" t="str">
        <f>'Master Truth'!A73</f>
        <v>Robert Chen</v>
      </c>
      <c r="B73" s="1" t="str">
        <f>'Master Truth'!B73</f>
        <v>N/A</v>
      </c>
      <c r="C73" s="5">
        <f>IF('Master Truth'!C73=TRUE,Scoring!$B$2,0)</f>
        <v>0</v>
      </c>
      <c r="D73" s="5">
        <f>IF('Master Truth'!D73=TRUE,Scoring!$B$10+C73, C73)</f>
        <v>0</v>
      </c>
      <c r="E73" s="5">
        <f>IF('Master Truth'!E73=TRUE,'Secret Scoring'!$B$7+D73, D73)</f>
        <v>0</v>
      </c>
      <c r="F73" s="5">
        <f>IF('Master Truth'!F73=TRUE,'Secret Scoring'!$B$6+E73, E73)</f>
        <v>0</v>
      </c>
      <c r="G73" s="5">
        <f>IF('Master Truth'!G73=TRUE,'Secret Scoring'!$B$3+F73, F73)</f>
        <v>0</v>
      </c>
      <c r="H73" s="5">
        <f>IF('Master Truth'!H73=TRUE,'Secret Scoring'!$B$5+G73, G73)</f>
        <v>0</v>
      </c>
      <c r="I73" s="5">
        <f>IF('Master Truth'!I73=TRUE,Scoring!$B$2+H73, H73)</f>
        <v>0</v>
      </c>
      <c r="J73" s="5">
        <f>IF('Master Truth'!J73=TRUE,'Secret Scoring'!B$7+I73, I73)</f>
        <v>0</v>
      </c>
      <c r="K73" s="5">
        <f>IF('Master Truth'!K73=TRUE,'Secret Scoring'!B$8+J73, J73)</f>
        <v>0</v>
      </c>
      <c r="L73" s="5">
        <f>IF('Master Truth'!L73=TRUE,Scoring!B$9+K73, K73)</f>
        <v>75</v>
      </c>
      <c r="M73" s="5">
        <f>IF('Master Truth'!M73=TRUE,Scoring!B$4+L73, L73)</f>
        <v>75</v>
      </c>
      <c r="N73" s="5">
        <f>IF('Master Truth'!N73=TRUE,'Secret Scoring'!B$9+M73, M73)</f>
        <v>75</v>
      </c>
      <c r="O73" s="5">
        <f>IF('Master Truth'!O73=TRUE,Scoring!B$7+N73, N73)</f>
        <v>75</v>
      </c>
      <c r="P73" s="5">
        <f>IF('Master Truth'!P73=TRUE,Scoring!B$6+O73, O73)</f>
        <v>75</v>
      </c>
      <c r="Q73" s="5">
        <f>IF('Master Truth'!Q73=TRUE,'Secret Scoring'!B$4+P73, P73)</f>
        <v>75</v>
      </c>
      <c r="R73" s="7">
        <f>IF('Master Truth'!R73=TRUE,Scoring!B$5+Q73, Q73)</f>
        <v>75</v>
      </c>
      <c r="S73" s="7">
        <f>IF('Master Truth'!S73=TRUE,Scoring!B$8+R73, R73)</f>
        <v>75</v>
      </c>
      <c r="T73" s="7">
        <f t="shared" si="0"/>
        <v>75</v>
      </c>
      <c r="U73">
        <f>IF('Master Truth'!U73=TRUE,'Secret Scoring'!B$11+T73, T73)</f>
        <v>75</v>
      </c>
      <c r="V73">
        <f>IF('Master Truth'!V73=TRUE,'Secret Scoring'!B$12+U73, U73)</f>
        <v>75</v>
      </c>
    </row>
    <row r="74" spans="1:22" ht="13" x14ac:dyDescent="0.15">
      <c r="A74" s="1" t="str">
        <f>'Master Truth'!A74</f>
        <v>Rohan Srivastava</v>
      </c>
      <c r="B74" s="1" t="str">
        <f>'Master Truth'!B74</f>
        <v>N/A</v>
      </c>
      <c r="C74" s="5">
        <f>IF('Master Truth'!C74=TRUE,Scoring!$B$2,0)</f>
        <v>0</v>
      </c>
      <c r="D74" s="5">
        <f>IF('Master Truth'!D74=TRUE,Scoring!$B$10+C74, C74)</f>
        <v>0</v>
      </c>
      <c r="E74" s="5">
        <f>IF('Master Truth'!E74=TRUE,'Secret Scoring'!$B$7+D74, D74)</f>
        <v>0</v>
      </c>
      <c r="F74" s="5">
        <f>IF('Master Truth'!F74=TRUE,'Secret Scoring'!$B$6+E74, E74)</f>
        <v>0</v>
      </c>
      <c r="G74" s="5">
        <f>IF('Master Truth'!G74=TRUE,'Secret Scoring'!$B$3+F74, F74)</f>
        <v>0</v>
      </c>
      <c r="H74" s="5">
        <f>IF('Master Truth'!H74=TRUE,'Secret Scoring'!$B$5+G74, G74)</f>
        <v>0</v>
      </c>
      <c r="I74" s="5">
        <f>IF('Master Truth'!I74=TRUE,Scoring!$B$2+H74, H74)</f>
        <v>0</v>
      </c>
      <c r="J74" s="5">
        <f>IF('Master Truth'!J74=TRUE,'Secret Scoring'!B$7+I74, I74)</f>
        <v>0</v>
      </c>
      <c r="K74" s="5">
        <f>IF('Master Truth'!K74=TRUE,'Secret Scoring'!B$8+J74, J74)</f>
        <v>0</v>
      </c>
      <c r="L74" s="5">
        <f>IF('Master Truth'!L74=TRUE,Scoring!B$9+K74, K74)</f>
        <v>75</v>
      </c>
      <c r="M74" s="5">
        <f>IF('Master Truth'!M74=TRUE,Scoring!B$4+L74, L74)</f>
        <v>75</v>
      </c>
      <c r="N74" s="5">
        <f>IF('Master Truth'!N74=TRUE,'Secret Scoring'!B$9+M74, M74)</f>
        <v>75</v>
      </c>
      <c r="O74" s="5">
        <f>IF('Master Truth'!O74=TRUE,Scoring!B$7+N74, N74)</f>
        <v>75</v>
      </c>
      <c r="P74" s="5">
        <f>IF('Master Truth'!P74=TRUE,Scoring!B$6+O74, O74)</f>
        <v>75</v>
      </c>
      <c r="Q74" s="5">
        <f>IF('Master Truth'!Q74=TRUE,'Secret Scoring'!B$4+P74, P74)</f>
        <v>75</v>
      </c>
      <c r="R74" s="7">
        <f>IF('Master Truth'!R74=TRUE,Scoring!B$5+Q74, Q74)</f>
        <v>75</v>
      </c>
      <c r="S74" s="7">
        <f>IF('Master Truth'!S74=TRUE,Scoring!B$8+R74, R74)</f>
        <v>75</v>
      </c>
      <c r="T74" s="7">
        <f t="shared" si="0"/>
        <v>75</v>
      </c>
      <c r="U74">
        <f>IF('Master Truth'!U74=TRUE,'Secret Scoring'!B$11+T74, T74)</f>
        <v>75</v>
      </c>
      <c r="V74">
        <f>IF('Master Truth'!V74=TRUE,'Secret Scoring'!B$12+U74, U74)</f>
        <v>75</v>
      </c>
    </row>
    <row r="75" spans="1:22" ht="13" x14ac:dyDescent="0.15">
      <c r="A75" s="1" t="str">
        <f>'Master Truth'!A75</f>
        <v>Sean Pak</v>
      </c>
      <c r="B75" s="1" t="str">
        <f>'Master Truth'!B75</f>
        <v>N/A</v>
      </c>
      <c r="C75" s="5">
        <f>IF('Master Truth'!C75=TRUE,Scoring!$B$2,0)</f>
        <v>0</v>
      </c>
      <c r="D75" s="5">
        <f>IF('Master Truth'!D75=TRUE,Scoring!$B$10+C75, C75)</f>
        <v>0</v>
      </c>
      <c r="E75" s="5">
        <f>IF('Master Truth'!E75=TRUE,'Secret Scoring'!$B$7+D75, D75)</f>
        <v>0</v>
      </c>
      <c r="F75" s="5">
        <f>IF('Master Truth'!F75=TRUE,'Secret Scoring'!$B$6+E75, E75)</f>
        <v>0</v>
      </c>
      <c r="G75" s="5">
        <f>IF('Master Truth'!G75=TRUE,'Secret Scoring'!$B$3+F75, F75)</f>
        <v>0</v>
      </c>
      <c r="H75" s="5">
        <f>IF('Master Truth'!H75=TRUE,'Secret Scoring'!$B$5+G75, G75)</f>
        <v>0</v>
      </c>
      <c r="I75" s="5">
        <f>IF('Master Truth'!I75=TRUE,Scoring!$B$2+H75, H75)</f>
        <v>0</v>
      </c>
      <c r="J75" s="5">
        <f>IF('Master Truth'!J75=TRUE,'Secret Scoring'!B$7+I75, I75)</f>
        <v>0</v>
      </c>
      <c r="K75" s="5">
        <f>IF('Master Truth'!K75=TRUE,'Secret Scoring'!B$8+J75, J75)</f>
        <v>0</v>
      </c>
      <c r="L75" s="5">
        <f>IF('Master Truth'!L75=TRUE,Scoring!B$9+K75, K75)</f>
        <v>75</v>
      </c>
      <c r="M75" s="5">
        <f>IF('Master Truth'!M75=TRUE,Scoring!B$4+L75, L75)</f>
        <v>75</v>
      </c>
      <c r="N75" s="5">
        <f>IF('Master Truth'!N75=TRUE,'Secret Scoring'!B$9+M75, M75)</f>
        <v>75</v>
      </c>
      <c r="O75" s="5">
        <f>IF('Master Truth'!O75=TRUE,Scoring!B$7+N75, N75)</f>
        <v>75</v>
      </c>
      <c r="P75" s="5">
        <f>IF('Master Truth'!P75=TRUE,Scoring!B$6+O75, O75)</f>
        <v>75</v>
      </c>
      <c r="Q75" s="5">
        <f>IF('Master Truth'!Q75=TRUE,'Secret Scoring'!B$4+P75, P75)</f>
        <v>75</v>
      </c>
      <c r="R75" s="7">
        <f>IF('Master Truth'!R75=TRUE,Scoring!B$5+Q75, Q75)</f>
        <v>75</v>
      </c>
      <c r="S75" s="7">
        <f>IF('Master Truth'!S75=TRUE,Scoring!B$8+R75, R75)</f>
        <v>75</v>
      </c>
      <c r="T75" s="7">
        <f t="shared" si="0"/>
        <v>75</v>
      </c>
      <c r="U75">
        <f>IF('Master Truth'!U75=TRUE,'Secret Scoring'!B$11+T75, T75)</f>
        <v>75</v>
      </c>
      <c r="V75">
        <f>IF('Master Truth'!V75=TRUE,'Secret Scoring'!B$12+U75, U75)</f>
        <v>75</v>
      </c>
    </row>
    <row r="76" spans="1:22" ht="13" x14ac:dyDescent="0.15">
      <c r="A76" s="1" t="str">
        <f>'Master Truth'!A76</f>
        <v>Thomas Lloyd</v>
      </c>
      <c r="B76" s="1" t="str">
        <f>'Master Truth'!B76</f>
        <v>N/A</v>
      </c>
      <c r="C76" s="5">
        <f>IF('Master Truth'!C76=TRUE,Scoring!$B$2,0)</f>
        <v>0</v>
      </c>
      <c r="D76" s="5">
        <f>IF('Master Truth'!D76=TRUE,Scoring!$B$10+C76, C76)</f>
        <v>0</v>
      </c>
      <c r="E76" s="5">
        <f>IF('Master Truth'!E76=TRUE,'Secret Scoring'!$B$7+D76, D76)</f>
        <v>0</v>
      </c>
      <c r="F76" s="5">
        <f>IF('Master Truth'!F76=TRUE,'Secret Scoring'!$B$6+E76, E76)</f>
        <v>0</v>
      </c>
      <c r="G76" s="5">
        <f>IF('Master Truth'!G76=TRUE,'Secret Scoring'!$B$3+F76, F76)</f>
        <v>0</v>
      </c>
      <c r="H76" s="5">
        <f>IF('Master Truth'!H76=TRUE,'Secret Scoring'!$B$5+G76, G76)</f>
        <v>0</v>
      </c>
      <c r="I76" s="5">
        <f>IF('Master Truth'!I76=TRUE,Scoring!$B$2+H76, H76)</f>
        <v>0</v>
      </c>
      <c r="J76" s="5">
        <f>IF('Master Truth'!J76=TRUE,'Secret Scoring'!B$7+I76, I76)</f>
        <v>0</v>
      </c>
      <c r="K76" s="5">
        <f>IF('Master Truth'!K76=TRUE,'Secret Scoring'!B$8+J76, J76)</f>
        <v>0</v>
      </c>
      <c r="L76" s="5">
        <f>IF('Master Truth'!L76=TRUE,Scoring!B$9+K76, K76)</f>
        <v>75</v>
      </c>
      <c r="M76" s="5">
        <f>IF('Master Truth'!M76=TRUE,Scoring!B$4+L76, L76)</f>
        <v>75</v>
      </c>
      <c r="N76" s="5">
        <f>IF('Master Truth'!N76=TRUE,'Secret Scoring'!B$9+M76, M76)</f>
        <v>75</v>
      </c>
      <c r="O76" s="5">
        <f>IF('Master Truth'!O76=TRUE,Scoring!B$7+N76, N76)</f>
        <v>75</v>
      </c>
      <c r="P76" s="5">
        <f>IF('Master Truth'!P76=TRUE,Scoring!B$6+O76, O76)</f>
        <v>75</v>
      </c>
      <c r="Q76" s="5">
        <f>IF('Master Truth'!Q76=TRUE,'Secret Scoring'!B$4+P76, P76)</f>
        <v>75</v>
      </c>
      <c r="R76" s="7">
        <f>IF('Master Truth'!R76=TRUE,Scoring!B$5+Q76, Q76)</f>
        <v>75</v>
      </c>
      <c r="S76" s="7">
        <f>IF('Master Truth'!S76=TRUE,Scoring!B$8+R76, R76)</f>
        <v>75</v>
      </c>
      <c r="T76" s="7">
        <f t="shared" si="0"/>
        <v>75</v>
      </c>
      <c r="U76">
        <f>IF('Master Truth'!U76=TRUE,'Secret Scoring'!B$11+T76, T76)</f>
        <v>75</v>
      </c>
      <c r="V76">
        <f>IF('Master Truth'!V76=TRUE,'Secret Scoring'!B$12+U76, U76)</f>
        <v>75</v>
      </c>
    </row>
    <row r="77" spans="1:22" ht="13" x14ac:dyDescent="0.15">
      <c r="A77" s="1" t="str">
        <f>'Master Truth'!A77</f>
        <v>Wesley Chen</v>
      </c>
      <c r="B77" s="1" t="str">
        <f>'Master Truth'!B77</f>
        <v>N/A</v>
      </c>
      <c r="C77" s="5">
        <f>IF('Master Truth'!C77=TRUE,Scoring!$B$2,0)</f>
        <v>0</v>
      </c>
      <c r="D77" s="5">
        <f>IF('Master Truth'!D77=TRUE,Scoring!$B$10+C77, C77)</f>
        <v>0</v>
      </c>
      <c r="E77" s="5">
        <f>IF('Master Truth'!E77=TRUE,'Secret Scoring'!$B$7+D77, D77)</f>
        <v>0</v>
      </c>
      <c r="F77" s="5">
        <f>IF('Master Truth'!F77=TRUE,'Secret Scoring'!$B$6+E77, E77)</f>
        <v>0</v>
      </c>
      <c r="G77" s="5">
        <f>IF('Master Truth'!G77=TRUE,'Secret Scoring'!$B$3+F77, F77)</f>
        <v>0</v>
      </c>
      <c r="H77" s="5">
        <f>IF('Master Truth'!H77=TRUE,'Secret Scoring'!$B$5+G77, G77)</f>
        <v>0</v>
      </c>
      <c r="I77" s="5">
        <f>IF('Master Truth'!I77=TRUE,Scoring!$B$2+H77, H77)</f>
        <v>0</v>
      </c>
      <c r="J77" s="5">
        <f>IF('Master Truth'!J77=TRUE,'Secret Scoring'!B$7+I77, I77)</f>
        <v>0</v>
      </c>
      <c r="K77" s="5">
        <f>IF('Master Truth'!K77=TRUE,'Secret Scoring'!B$8+J77, J77)</f>
        <v>0</v>
      </c>
      <c r="L77" s="5">
        <f>IF('Master Truth'!L77=TRUE,Scoring!B$9+K77, K77)</f>
        <v>0</v>
      </c>
      <c r="M77" s="5">
        <f>IF('Master Truth'!M77=TRUE,Scoring!B$4+L77, L77)</f>
        <v>200</v>
      </c>
      <c r="N77" s="5">
        <f>IF('Master Truth'!N77=TRUE,'Secret Scoring'!B$9+M77, M77)</f>
        <v>250</v>
      </c>
      <c r="O77" s="5">
        <f>IF('Master Truth'!O77=TRUE,Scoring!B$7+N77, N77)</f>
        <v>325</v>
      </c>
      <c r="P77" s="5">
        <f>IF('Master Truth'!P77=TRUE,Scoring!B$6+O77, O77)</f>
        <v>400</v>
      </c>
      <c r="Q77" s="5">
        <f>IF('Master Truth'!Q77=TRUE,'Secret Scoring'!B$4+P77, P77)</f>
        <v>400</v>
      </c>
      <c r="R77" s="7">
        <f>IF('Master Truth'!R77=TRUE,Scoring!B$5+Q77, Q77)</f>
        <v>400</v>
      </c>
      <c r="S77" s="7">
        <f>IF('Master Truth'!S77=TRUE,Scoring!B$8+R77, R77)</f>
        <v>400</v>
      </c>
      <c r="T77" s="7">
        <f t="shared" si="0"/>
        <v>400</v>
      </c>
      <c r="U77">
        <f>IF('Master Truth'!U77=TRUE,'Secret Scoring'!B$11+T77, T77)</f>
        <v>400</v>
      </c>
      <c r="V77">
        <f>IF('Master Truth'!V77=TRUE,'Secret Scoring'!B$12+U77, U77)</f>
        <v>400</v>
      </c>
    </row>
    <row r="78" spans="1:22" ht="13" x14ac:dyDescent="0.15">
      <c r="A78" s="1" t="str">
        <f>'Master Truth'!A78</f>
        <v>Yajushi Mattegunta</v>
      </c>
      <c r="B78" s="1" t="str">
        <f>'Master Truth'!B78</f>
        <v>N/A</v>
      </c>
      <c r="C78" s="5">
        <f>IF('Master Truth'!C78=TRUE,Scoring!$B$2,0)</f>
        <v>0</v>
      </c>
      <c r="D78" s="5">
        <f>IF('Master Truth'!D78=TRUE,Scoring!$B$10+C78, C78)</f>
        <v>0</v>
      </c>
      <c r="E78" s="5">
        <f>IF('Master Truth'!E78=TRUE,'Secret Scoring'!$B$7+D78, D78)</f>
        <v>0</v>
      </c>
      <c r="F78" s="5">
        <f>IF('Master Truth'!F78=TRUE,'Secret Scoring'!$B$6+E78, E78)</f>
        <v>0</v>
      </c>
      <c r="G78" s="5">
        <f>IF('Master Truth'!G78=TRUE,'Secret Scoring'!$B$3+F78, F78)</f>
        <v>0</v>
      </c>
      <c r="H78" s="5">
        <f>IF('Master Truth'!H78=TRUE,'Secret Scoring'!$B$5+G78, G78)</f>
        <v>0</v>
      </c>
      <c r="I78" s="5">
        <f>IF('Master Truth'!I78=TRUE,Scoring!$B$2+H78, H78)</f>
        <v>0</v>
      </c>
      <c r="J78" s="5">
        <f>IF('Master Truth'!J78=TRUE,'Secret Scoring'!B$7+I78, I78)</f>
        <v>0</v>
      </c>
      <c r="K78" s="5">
        <f>IF('Master Truth'!K78=TRUE,'Secret Scoring'!B$8+J78, J78)</f>
        <v>0</v>
      </c>
      <c r="L78" s="5">
        <f>IF('Master Truth'!L78=TRUE,Scoring!B$9+K78, K78)</f>
        <v>75</v>
      </c>
      <c r="M78" s="5">
        <f>IF('Master Truth'!M78=TRUE,Scoring!B$4+L78, L78)</f>
        <v>275</v>
      </c>
      <c r="N78" s="5">
        <f>IF('Master Truth'!N78=TRUE,'Secret Scoring'!B$9+M78, M78)</f>
        <v>325</v>
      </c>
      <c r="O78" s="5">
        <f>IF('Master Truth'!O78=TRUE,Scoring!B$7+N78, N78)</f>
        <v>400</v>
      </c>
      <c r="P78" s="5">
        <f>IF('Master Truth'!P78=TRUE,Scoring!B$6+O78, O78)</f>
        <v>475</v>
      </c>
      <c r="Q78" s="5">
        <f>IF('Master Truth'!Q78=TRUE,'Secret Scoring'!B$4+P78, P78)</f>
        <v>475</v>
      </c>
      <c r="R78" s="7">
        <f>IF('Master Truth'!R78=TRUE,Scoring!B$5+Q78, Q78)</f>
        <v>475</v>
      </c>
      <c r="S78" s="7">
        <f>IF('Master Truth'!S78=TRUE,Scoring!B$8+R78, R78)</f>
        <v>475</v>
      </c>
      <c r="T78" s="7">
        <f t="shared" si="0"/>
        <v>475</v>
      </c>
      <c r="U78">
        <f>IF('Master Truth'!U78=TRUE,'Secret Scoring'!B$11+T78, T78)</f>
        <v>475</v>
      </c>
      <c r="V78">
        <f>IF('Master Truth'!V78=TRUE,'Secret Scoring'!B$12+U78, U78)</f>
        <v>475</v>
      </c>
    </row>
    <row r="79" spans="1:22" ht="13" x14ac:dyDescent="0.15">
      <c r="A79" s="1" t="str">
        <f>'Master Truth'!A79</f>
        <v>Kana Mishra</v>
      </c>
      <c r="B79" s="1" t="str">
        <f>'Master Truth'!B79</f>
        <v>N/A</v>
      </c>
      <c r="C79" s="5">
        <f>IF('Master Truth'!C79=TRUE,Scoring!$B$2,0)</f>
        <v>0</v>
      </c>
      <c r="D79" s="5">
        <f>IF('Master Truth'!D79=TRUE,Scoring!$B$10+C79, C79)</f>
        <v>150</v>
      </c>
      <c r="E79" s="5">
        <f>IF('Master Truth'!E79=TRUE,'Secret Scoring'!$B$7+D79, D79)</f>
        <v>150</v>
      </c>
      <c r="F79" s="5">
        <f>IF('Master Truth'!F79=TRUE,'Secret Scoring'!$B$6+E79, E79)</f>
        <v>150</v>
      </c>
      <c r="G79" s="5">
        <f>IF('Master Truth'!G79=TRUE,'Secret Scoring'!$B$3+F79, F79)</f>
        <v>175</v>
      </c>
      <c r="H79" s="5">
        <f>IF('Master Truth'!H79=TRUE,'Secret Scoring'!$B$5+G79, G79)</f>
        <v>175</v>
      </c>
      <c r="I79" s="5">
        <f>IF('Master Truth'!I79=TRUE,Scoring!$B$2+H79, H79)</f>
        <v>175</v>
      </c>
      <c r="J79" s="5">
        <f>IF('Master Truth'!J79=TRUE,'Secret Scoring'!B$7+I79, I79)</f>
        <v>175</v>
      </c>
      <c r="K79" s="5">
        <f>IF('Master Truth'!K79=TRUE,'Secret Scoring'!B$8+J79, J79)</f>
        <v>175</v>
      </c>
      <c r="L79" s="5">
        <f>IF('Master Truth'!L79=TRUE,Scoring!B$9+K79, K79)</f>
        <v>175</v>
      </c>
      <c r="M79" s="5">
        <f>IF('Master Truth'!M79=TRUE,Scoring!B$4+L79, L79)</f>
        <v>175</v>
      </c>
      <c r="N79" s="5">
        <f>IF('Master Truth'!N79=TRUE,'Secret Scoring'!B$9+M79, M79)</f>
        <v>225</v>
      </c>
      <c r="O79" s="5">
        <f>IF('Master Truth'!O79=TRUE,Scoring!B$7+N79, N79)</f>
        <v>300</v>
      </c>
      <c r="P79" s="5">
        <f>IF('Master Truth'!P79=TRUE,Scoring!B$6+O79, O79)</f>
        <v>300</v>
      </c>
      <c r="Q79" s="5">
        <f>IF('Master Truth'!Q79=TRUE,'Secret Scoring'!B$4+P79, P79)</f>
        <v>300</v>
      </c>
      <c r="R79" s="7">
        <f>IF('Master Truth'!R79=TRUE,Scoring!B$5+Q79, Q79)</f>
        <v>300</v>
      </c>
      <c r="S79" s="7">
        <f>IF('Master Truth'!S79=TRUE,Scoring!B$8+R79, R79)</f>
        <v>300</v>
      </c>
      <c r="T79" s="7">
        <f t="shared" si="0"/>
        <v>300</v>
      </c>
      <c r="U79">
        <f>IF('Master Truth'!U79=TRUE,'Secret Scoring'!B$11+T79, T79)</f>
        <v>300</v>
      </c>
      <c r="V79">
        <f>IF('Master Truth'!V79=TRUE,'Secret Scoring'!B$12+U79, U79)</f>
        <v>300</v>
      </c>
    </row>
    <row r="80" spans="1:22" ht="13" x14ac:dyDescent="0.15">
      <c r="A80" s="1">
        <f>'Master Truth'!A80</f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2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22.6640625" customWidth="1"/>
    <col min="2" max="2" width="15" customWidth="1"/>
    <col min="3" max="3" width="16.6640625" customWidth="1"/>
    <col min="8" max="10" width="17.5" customWidth="1"/>
    <col min="13" max="13" width="16.33203125" customWidth="1"/>
    <col min="17" max="19" width="19.5" customWidth="1"/>
  </cols>
  <sheetData>
    <row r="1" spans="1:22" ht="15.75" customHeight="1" x14ac:dyDescent="0.1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</row>
    <row r="2" spans="1:22" ht="15.75" customHeight="1" x14ac:dyDescent="0.15">
      <c r="A2" s="8" t="s">
        <v>27</v>
      </c>
      <c r="B2" s="8" t="s">
        <v>28</v>
      </c>
      <c r="C2" s="9" t="b">
        <v>1</v>
      </c>
      <c r="D2" s="10" t="b">
        <v>1</v>
      </c>
      <c r="E2" s="9" t="b">
        <v>0</v>
      </c>
      <c r="F2" s="9" t="b">
        <v>1</v>
      </c>
      <c r="G2" s="9" t="b">
        <v>0</v>
      </c>
      <c r="H2" s="9" t="b">
        <v>0</v>
      </c>
      <c r="I2" s="9" t="b">
        <v>1</v>
      </c>
      <c r="J2" s="9" t="b">
        <v>0</v>
      </c>
      <c r="K2" s="11" t="b">
        <v>1</v>
      </c>
      <c r="L2" s="11" t="b">
        <v>0</v>
      </c>
      <c r="M2" s="11" t="b">
        <v>1</v>
      </c>
      <c r="N2" s="11" t="b">
        <v>0</v>
      </c>
      <c r="O2" s="11" t="b">
        <v>1</v>
      </c>
      <c r="P2" s="11" t="b">
        <v>0</v>
      </c>
      <c r="Q2" s="11" t="b">
        <v>0</v>
      </c>
      <c r="R2" s="2" t="b">
        <v>0</v>
      </c>
      <c r="S2" s="2" t="b">
        <v>0</v>
      </c>
      <c r="T2" s="2" t="b">
        <v>0</v>
      </c>
      <c r="U2" s="2" t="b">
        <v>1</v>
      </c>
      <c r="V2" s="2" t="b">
        <v>0</v>
      </c>
    </row>
    <row r="3" spans="1:22" ht="15.75" customHeight="1" x14ac:dyDescent="0.15">
      <c r="A3" s="9" t="s">
        <v>29</v>
      </c>
      <c r="B3" s="9" t="s">
        <v>30</v>
      </c>
      <c r="C3" s="9" t="b">
        <v>0</v>
      </c>
      <c r="D3" s="8" t="b">
        <v>0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1</v>
      </c>
      <c r="J3" s="9" t="b">
        <v>1</v>
      </c>
      <c r="K3" s="11" t="b">
        <v>1</v>
      </c>
      <c r="L3" s="11" t="b">
        <v>0</v>
      </c>
      <c r="M3" s="11" t="b">
        <v>0</v>
      </c>
      <c r="N3" s="11" t="b">
        <v>0</v>
      </c>
      <c r="O3" s="11" t="b">
        <v>0</v>
      </c>
      <c r="P3" s="11" t="b">
        <v>0</v>
      </c>
      <c r="Q3" s="11" t="b">
        <v>0</v>
      </c>
      <c r="R3" s="2" t="b">
        <v>0</v>
      </c>
      <c r="S3" s="2" t="b">
        <v>0</v>
      </c>
      <c r="T3" s="2" t="b">
        <v>0</v>
      </c>
      <c r="U3" s="2" t="b">
        <v>0</v>
      </c>
      <c r="V3" s="2" t="b">
        <v>0</v>
      </c>
    </row>
    <row r="4" spans="1:22" ht="15.75" customHeight="1" x14ac:dyDescent="0.15">
      <c r="A4" s="8" t="s">
        <v>31</v>
      </c>
      <c r="B4" s="8" t="s">
        <v>30</v>
      </c>
      <c r="C4" s="9" t="b">
        <v>1</v>
      </c>
      <c r="D4" s="8" t="b">
        <v>0</v>
      </c>
      <c r="E4" s="9" t="b">
        <v>1</v>
      </c>
      <c r="F4" s="9" t="b">
        <v>0</v>
      </c>
      <c r="G4" s="9" t="b">
        <v>0</v>
      </c>
      <c r="H4" s="9" t="b">
        <v>0</v>
      </c>
      <c r="I4" s="9" t="b">
        <v>1</v>
      </c>
      <c r="J4" s="9" t="b">
        <v>1</v>
      </c>
      <c r="K4" s="11" t="b">
        <v>1</v>
      </c>
      <c r="L4" s="11" t="b">
        <v>0</v>
      </c>
      <c r="M4" s="11" t="b">
        <v>1</v>
      </c>
      <c r="N4" s="11" t="b">
        <v>1</v>
      </c>
      <c r="O4" s="11" t="b">
        <v>1</v>
      </c>
      <c r="P4" s="11" t="b">
        <v>0</v>
      </c>
      <c r="Q4" s="11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0</v>
      </c>
    </row>
    <row r="5" spans="1:22" ht="15.75" customHeight="1" x14ac:dyDescent="0.15">
      <c r="A5" s="9" t="s">
        <v>32</v>
      </c>
      <c r="B5" s="9" t="s">
        <v>30</v>
      </c>
      <c r="C5" s="9" t="b">
        <v>1</v>
      </c>
      <c r="D5" s="8" t="b">
        <v>1</v>
      </c>
      <c r="E5" s="8" t="b">
        <v>1</v>
      </c>
      <c r="F5" s="8" t="b">
        <v>1</v>
      </c>
      <c r="G5" s="8" t="b">
        <v>0</v>
      </c>
      <c r="H5" s="8" t="b">
        <v>0</v>
      </c>
      <c r="I5" s="8" t="b">
        <v>1</v>
      </c>
      <c r="J5" s="8" t="b">
        <v>1</v>
      </c>
      <c r="K5" s="8" t="b">
        <v>1</v>
      </c>
      <c r="L5" s="8" t="b">
        <v>0</v>
      </c>
      <c r="M5" s="11" t="b">
        <v>1</v>
      </c>
      <c r="N5" s="11" t="b">
        <v>1</v>
      </c>
      <c r="O5" s="11" t="b">
        <v>1</v>
      </c>
      <c r="P5" s="11" t="b">
        <v>0</v>
      </c>
      <c r="Q5" s="11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</row>
    <row r="6" spans="1:22" ht="15.75" customHeight="1" x14ac:dyDescent="0.15">
      <c r="A6" s="8" t="s">
        <v>33</v>
      </c>
      <c r="B6" s="8" t="s">
        <v>30</v>
      </c>
      <c r="C6" s="9" t="b">
        <v>1</v>
      </c>
      <c r="D6" s="8" t="b">
        <v>1</v>
      </c>
      <c r="E6" s="9" t="b">
        <v>1</v>
      </c>
      <c r="F6" s="9" t="b">
        <v>1</v>
      </c>
      <c r="G6" s="9" t="b">
        <v>1</v>
      </c>
      <c r="H6" s="9" t="b">
        <v>0</v>
      </c>
      <c r="I6" s="9" t="b">
        <v>1</v>
      </c>
      <c r="J6" s="9" t="b">
        <v>1</v>
      </c>
      <c r="K6" s="11" t="b">
        <v>1</v>
      </c>
      <c r="L6" s="11" t="b">
        <v>0</v>
      </c>
      <c r="M6" s="11" t="b">
        <v>1</v>
      </c>
      <c r="N6" s="11" t="b">
        <v>1</v>
      </c>
      <c r="O6" s="11" t="b">
        <v>1</v>
      </c>
      <c r="P6" s="11" t="b">
        <v>0</v>
      </c>
      <c r="Q6" s="11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</row>
    <row r="7" spans="1:22" ht="15.75" customHeight="1" x14ac:dyDescent="0.15">
      <c r="A7" s="9" t="s">
        <v>34</v>
      </c>
      <c r="B7" s="9" t="s">
        <v>35</v>
      </c>
      <c r="C7" s="9" t="b">
        <v>0</v>
      </c>
      <c r="D7" s="8" t="b">
        <v>0</v>
      </c>
      <c r="E7" s="9" t="b">
        <v>0</v>
      </c>
      <c r="F7" s="9" t="b">
        <v>0</v>
      </c>
      <c r="G7" s="9" t="b">
        <v>0</v>
      </c>
      <c r="H7" s="9" t="b">
        <v>0</v>
      </c>
      <c r="I7" s="9" t="b">
        <v>1</v>
      </c>
      <c r="J7" s="9" t="b">
        <v>0</v>
      </c>
      <c r="K7" s="11" t="b">
        <v>1</v>
      </c>
      <c r="L7" s="11" t="b">
        <v>0</v>
      </c>
      <c r="M7" s="11" t="b">
        <v>0</v>
      </c>
      <c r="N7" s="11" t="b">
        <v>0</v>
      </c>
      <c r="O7" s="11" t="b">
        <v>0</v>
      </c>
      <c r="P7" s="11" t="b">
        <v>0</v>
      </c>
      <c r="Q7" s="11" t="b">
        <v>0</v>
      </c>
      <c r="R7" s="2" t="b">
        <v>0</v>
      </c>
      <c r="S7" s="2" t="b">
        <v>0</v>
      </c>
      <c r="T7" s="2" t="b">
        <v>0</v>
      </c>
      <c r="U7" s="2" t="b">
        <v>0</v>
      </c>
      <c r="V7" s="2" t="b">
        <v>0</v>
      </c>
    </row>
    <row r="8" spans="1:22" ht="15.75" customHeight="1" x14ac:dyDescent="0.15">
      <c r="A8" s="8" t="s">
        <v>36</v>
      </c>
      <c r="B8" s="8" t="s">
        <v>35</v>
      </c>
      <c r="C8" s="9" t="b">
        <v>1</v>
      </c>
      <c r="D8" s="9" t="b">
        <v>1</v>
      </c>
      <c r="E8" s="9" t="b">
        <v>0</v>
      </c>
      <c r="F8" s="9" t="b">
        <v>0</v>
      </c>
      <c r="G8" s="9" t="b">
        <v>0</v>
      </c>
      <c r="H8" s="9" t="b">
        <v>0</v>
      </c>
      <c r="I8" s="9" t="b">
        <v>1</v>
      </c>
      <c r="J8" s="9" t="b">
        <v>0</v>
      </c>
      <c r="K8" s="11" t="b">
        <v>1</v>
      </c>
      <c r="L8" s="11" t="b">
        <v>0</v>
      </c>
      <c r="M8" s="11" t="b">
        <v>0</v>
      </c>
      <c r="N8" s="11" t="b">
        <v>0</v>
      </c>
      <c r="O8" s="11" t="b">
        <v>0</v>
      </c>
      <c r="P8" s="11" t="b">
        <v>0</v>
      </c>
      <c r="Q8" s="11" t="b">
        <v>0</v>
      </c>
      <c r="R8" s="2" t="b">
        <v>0</v>
      </c>
      <c r="S8" s="2" t="b">
        <v>0</v>
      </c>
      <c r="T8" s="2" t="b">
        <v>0</v>
      </c>
      <c r="U8" s="2" t="b">
        <v>0</v>
      </c>
      <c r="V8" s="2" t="b">
        <v>0</v>
      </c>
    </row>
    <row r="9" spans="1:22" ht="15.75" customHeight="1" x14ac:dyDescent="0.15">
      <c r="A9" s="9" t="s">
        <v>37</v>
      </c>
      <c r="B9" s="9" t="s">
        <v>38</v>
      </c>
      <c r="C9" s="9" t="b">
        <v>0</v>
      </c>
      <c r="D9" s="8" t="b">
        <v>0</v>
      </c>
      <c r="E9" s="9" t="b">
        <v>0</v>
      </c>
      <c r="F9" s="9" t="b">
        <v>0</v>
      </c>
      <c r="G9" s="9" t="b">
        <v>0</v>
      </c>
      <c r="H9" s="9" t="b">
        <v>0</v>
      </c>
      <c r="I9" s="9" t="b">
        <v>1</v>
      </c>
      <c r="J9" s="9" t="b">
        <v>0</v>
      </c>
      <c r="K9" s="11" t="b">
        <v>1</v>
      </c>
      <c r="L9" s="11" t="b">
        <v>0</v>
      </c>
      <c r="M9" s="11" t="b">
        <v>1</v>
      </c>
      <c r="N9" s="11" t="b">
        <v>1</v>
      </c>
      <c r="O9" s="11" t="b">
        <v>1</v>
      </c>
      <c r="P9" s="11" t="b">
        <v>0</v>
      </c>
      <c r="Q9" s="11" t="b">
        <v>0</v>
      </c>
      <c r="R9" s="2" t="b">
        <v>1</v>
      </c>
      <c r="S9" s="2" t="b">
        <v>0</v>
      </c>
      <c r="T9" s="2" t="b">
        <v>0</v>
      </c>
      <c r="U9" s="2" t="b">
        <v>0</v>
      </c>
      <c r="V9" s="2" t="b">
        <v>1</v>
      </c>
    </row>
    <row r="10" spans="1:22" ht="15.75" customHeight="1" x14ac:dyDescent="0.15">
      <c r="A10" s="9" t="s">
        <v>39</v>
      </c>
      <c r="B10" s="9" t="s">
        <v>38</v>
      </c>
      <c r="C10" s="9" t="b">
        <v>0</v>
      </c>
      <c r="D10" s="8" t="b">
        <v>0</v>
      </c>
      <c r="E10" s="9" t="b">
        <v>0</v>
      </c>
      <c r="F10" s="9" t="b">
        <v>0</v>
      </c>
      <c r="G10" s="9" t="b">
        <v>0</v>
      </c>
      <c r="H10" s="9" t="b">
        <v>0</v>
      </c>
      <c r="I10" s="9" t="b">
        <v>1</v>
      </c>
      <c r="J10" s="9" t="b">
        <v>0</v>
      </c>
      <c r="K10" s="11" t="b">
        <v>1</v>
      </c>
      <c r="L10" s="11" t="b">
        <v>0</v>
      </c>
      <c r="M10" s="11" t="b">
        <v>1</v>
      </c>
      <c r="N10" s="11" t="b">
        <v>1</v>
      </c>
      <c r="O10" s="11" t="b">
        <v>1</v>
      </c>
      <c r="P10" s="11" t="b">
        <v>0</v>
      </c>
      <c r="Q10" s="11" t="b">
        <v>0</v>
      </c>
      <c r="R10" s="2" t="b">
        <v>1</v>
      </c>
      <c r="S10" s="2" t="b">
        <v>0</v>
      </c>
      <c r="T10" s="2" t="b">
        <v>0</v>
      </c>
      <c r="U10" s="2" t="b">
        <v>0</v>
      </c>
      <c r="V10" s="2" t="b">
        <v>1</v>
      </c>
    </row>
    <row r="11" spans="1:22" ht="15.75" customHeight="1" x14ac:dyDescent="0.15">
      <c r="A11" s="9" t="s">
        <v>40</v>
      </c>
      <c r="B11" s="9" t="s">
        <v>38</v>
      </c>
      <c r="C11" s="9" t="b">
        <v>0</v>
      </c>
      <c r="D11" s="8" t="b">
        <v>1</v>
      </c>
      <c r="E11" s="9" t="b">
        <v>0</v>
      </c>
      <c r="F11" s="9" t="b">
        <v>0</v>
      </c>
      <c r="G11" s="9" t="b">
        <v>0</v>
      </c>
      <c r="H11" s="9" t="b">
        <v>0</v>
      </c>
      <c r="I11" s="9" t="b">
        <v>1</v>
      </c>
      <c r="J11" s="9" t="b">
        <v>0</v>
      </c>
      <c r="K11" s="11" t="b">
        <v>1</v>
      </c>
      <c r="L11" s="11" t="b">
        <v>0</v>
      </c>
      <c r="M11" s="11" t="b">
        <v>1</v>
      </c>
      <c r="N11" s="11" t="b">
        <v>1</v>
      </c>
      <c r="O11" s="11" t="b">
        <v>1</v>
      </c>
      <c r="P11" s="11" t="b">
        <v>0</v>
      </c>
      <c r="Q11" s="11" t="b">
        <v>0</v>
      </c>
      <c r="R11" s="2" t="b">
        <v>0</v>
      </c>
      <c r="S11" s="2" t="b">
        <v>0</v>
      </c>
      <c r="T11" s="2" t="b">
        <v>0</v>
      </c>
      <c r="U11" s="2" t="b">
        <v>0</v>
      </c>
      <c r="V11" s="2" t="b">
        <v>0</v>
      </c>
    </row>
    <row r="12" spans="1:22" ht="15.75" customHeight="1" x14ac:dyDescent="0.15">
      <c r="A12" s="9" t="s">
        <v>41</v>
      </c>
      <c r="B12" s="9" t="s">
        <v>42</v>
      </c>
      <c r="C12" s="9" t="b">
        <v>0</v>
      </c>
      <c r="D12" s="8" t="b">
        <v>1</v>
      </c>
      <c r="E12" s="9" t="b">
        <v>0</v>
      </c>
      <c r="F12" s="9" t="b">
        <v>1</v>
      </c>
      <c r="G12" s="9" t="b">
        <v>0</v>
      </c>
      <c r="H12" s="9" t="b">
        <v>0</v>
      </c>
      <c r="I12" s="9" t="b">
        <v>1</v>
      </c>
      <c r="J12" s="9" t="b">
        <v>0</v>
      </c>
      <c r="K12" s="11" t="b">
        <v>1</v>
      </c>
      <c r="L12" s="11" t="b">
        <v>0</v>
      </c>
      <c r="M12" s="11" t="b">
        <v>0</v>
      </c>
      <c r="N12" s="11" t="b">
        <v>0</v>
      </c>
      <c r="O12" s="11" t="b">
        <v>1</v>
      </c>
      <c r="P12" s="11" t="b">
        <v>0</v>
      </c>
      <c r="Q12" s="11" t="b">
        <v>1</v>
      </c>
      <c r="R12" s="2" t="b">
        <v>0</v>
      </c>
      <c r="S12" s="2" t="b">
        <v>0</v>
      </c>
      <c r="T12" s="2" t="b">
        <v>0</v>
      </c>
      <c r="U12" s="2" t="b">
        <v>0</v>
      </c>
      <c r="V12" s="2" t="b">
        <v>0</v>
      </c>
    </row>
    <row r="13" spans="1:22" ht="15.75" customHeight="1" x14ac:dyDescent="0.15">
      <c r="A13" s="9" t="s">
        <v>43</v>
      </c>
      <c r="B13" s="9" t="s">
        <v>44</v>
      </c>
      <c r="C13" s="9" t="b">
        <v>0</v>
      </c>
      <c r="D13" s="8" t="b">
        <v>1</v>
      </c>
      <c r="E13" s="9" t="b">
        <v>0</v>
      </c>
      <c r="F13" s="9" t="b">
        <v>0</v>
      </c>
      <c r="G13" s="9" t="b">
        <v>0</v>
      </c>
      <c r="H13" s="9" t="b">
        <v>0</v>
      </c>
      <c r="I13" s="9" t="b">
        <v>1</v>
      </c>
      <c r="J13" s="9" t="b">
        <v>0</v>
      </c>
      <c r="K13" s="11" t="b">
        <v>1</v>
      </c>
      <c r="L13" s="11" t="b">
        <v>0</v>
      </c>
      <c r="M13" s="11" t="b">
        <v>1</v>
      </c>
      <c r="N13" s="11" t="b">
        <v>0</v>
      </c>
      <c r="O13" s="11" t="b">
        <v>1</v>
      </c>
      <c r="P13" s="11" t="b">
        <v>0</v>
      </c>
      <c r="Q13" s="11" t="b">
        <v>0</v>
      </c>
      <c r="R13" s="2" t="b">
        <v>0</v>
      </c>
      <c r="S13" s="2" t="b">
        <v>0</v>
      </c>
      <c r="T13" s="2" t="b">
        <v>0</v>
      </c>
      <c r="U13" s="2" t="b">
        <v>1</v>
      </c>
      <c r="V13" s="2" t="b">
        <v>0</v>
      </c>
    </row>
    <row r="14" spans="1:22" ht="15.75" customHeight="1" x14ac:dyDescent="0.15">
      <c r="A14" s="8" t="s">
        <v>45</v>
      </c>
      <c r="B14" s="8" t="s">
        <v>46</v>
      </c>
      <c r="C14" s="9" t="b">
        <v>1</v>
      </c>
      <c r="D14" s="8" t="b">
        <v>0</v>
      </c>
      <c r="E14" s="9" t="b">
        <v>0</v>
      </c>
      <c r="F14" s="9" t="b">
        <v>0</v>
      </c>
      <c r="G14" s="9" t="b">
        <v>0</v>
      </c>
      <c r="H14" s="9" t="b">
        <v>0</v>
      </c>
      <c r="I14" s="9" t="b">
        <v>0</v>
      </c>
      <c r="J14" s="9" t="b">
        <v>0</v>
      </c>
      <c r="K14" s="11" t="b">
        <v>0</v>
      </c>
      <c r="L14" s="11" t="b">
        <v>0</v>
      </c>
      <c r="M14" s="11" t="b">
        <v>0</v>
      </c>
      <c r="N14" s="11" t="b">
        <v>0</v>
      </c>
      <c r="O14" s="11" t="b">
        <v>0</v>
      </c>
      <c r="P14" s="11" t="b">
        <v>0</v>
      </c>
      <c r="Q14" s="11" t="b">
        <v>0</v>
      </c>
      <c r="R14" s="2" t="b">
        <v>0</v>
      </c>
      <c r="S14" s="2" t="b">
        <v>0</v>
      </c>
      <c r="T14" s="2" t="b">
        <v>0</v>
      </c>
      <c r="U14" s="2" t="b">
        <v>0</v>
      </c>
      <c r="V14" s="2" t="b">
        <v>0</v>
      </c>
    </row>
    <row r="15" spans="1:22" ht="15.75" customHeight="1" x14ac:dyDescent="0.15">
      <c r="A15" s="8" t="s">
        <v>47</v>
      </c>
      <c r="B15" s="8" t="s">
        <v>46</v>
      </c>
      <c r="C15" s="9" t="b">
        <v>1</v>
      </c>
      <c r="D15" s="8" t="b">
        <v>0</v>
      </c>
      <c r="E15" s="9" t="b">
        <v>0</v>
      </c>
      <c r="F15" s="9" t="b">
        <v>0</v>
      </c>
      <c r="G15" s="9" t="b">
        <v>0</v>
      </c>
      <c r="H15" s="9" t="b">
        <v>0</v>
      </c>
      <c r="I15" s="9" t="b">
        <v>0</v>
      </c>
      <c r="J15" s="9" t="b">
        <v>0</v>
      </c>
      <c r="K15" s="11" t="b">
        <v>0</v>
      </c>
      <c r="L15" s="11" t="b">
        <v>0</v>
      </c>
      <c r="M15" s="11" t="b">
        <v>0</v>
      </c>
      <c r="N15" s="11" t="b">
        <v>0</v>
      </c>
      <c r="O15" s="11" t="b">
        <v>0</v>
      </c>
      <c r="P15" s="11" t="b">
        <v>0</v>
      </c>
      <c r="Q15" s="11" t="b">
        <v>0</v>
      </c>
      <c r="R15" s="2" t="b">
        <v>0</v>
      </c>
      <c r="S15" s="2" t="b">
        <v>0</v>
      </c>
      <c r="T15" s="2" t="b">
        <v>0</v>
      </c>
      <c r="U15" s="2" t="b">
        <v>0</v>
      </c>
      <c r="V15" s="2" t="b">
        <v>0</v>
      </c>
    </row>
    <row r="16" spans="1:22" ht="15.75" customHeight="1" x14ac:dyDescent="0.15">
      <c r="A16" s="9" t="s">
        <v>48</v>
      </c>
      <c r="B16" s="9" t="s">
        <v>49</v>
      </c>
      <c r="C16" s="9" t="b">
        <v>0</v>
      </c>
      <c r="D16" s="9" t="b">
        <v>0</v>
      </c>
      <c r="E16" s="9" t="b">
        <v>0</v>
      </c>
      <c r="F16" s="9" t="b">
        <v>0</v>
      </c>
      <c r="G16" s="9" t="b">
        <v>0</v>
      </c>
      <c r="H16" s="9" t="b">
        <v>0</v>
      </c>
      <c r="I16" s="9" t="b">
        <v>0</v>
      </c>
      <c r="J16" s="9" t="b">
        <v>0</v>
      </c>
      <c r="K16" s="9" t="b">
        <v>0</v>
      </c>
      <c r="L16" s="9" t="b">
        <v>0</v>
      </c>
      <c r="M16" s="9" t="b">
        <v>0</v>
      </c>
      <c r="N16" s="9" t="b">
        <v>0</v>
      </c>
      <c r="O16" s="9" t="b">
        <v>0</v>
      </c>
      <c r="P16" s="9" t="b">
        <v>0</v>
      </c>
      <c r="Q16" s="9" t="b">
        <v>0</v>
      </c>
      <c r="R16" s="2" t="b">
        <v>1</v>
      </c>
      <c r="S16" s="2" t="b">
        <v>0</v>
      </c>
      <c r="T16" s="2" t="b">
        <v>0</v>
      </c>
      <c r="U16" s="2" t="b">
        <v>0</v>
      </c>
      <c r="V16" s="2" t="b">
        <v>0</v>
      </c>
    </row>
    <row r="17" spans="1:22" ht="15.75" customHeight="1" x14ac:dyDescent="0.15">
      <c r="A17" s="9" t="s">
        <v>50</v>
      </c>
      <c r="B17" s="9" t="s">
        <v>49</v>
      </c>
      <c r="C17" s="9" t="b">
        <v>0</v>
      </c>
      <c r="D17" s="9" t="b">
        <v>0</v>
      </c>
      <c r="E17" s="9" t="b">
        <v>0</v>
      </c>
      <c r="F17" s="9" t="b">
        <v>0</v>
      </c>
      <c r="G17" s="9" t="b">
        <v>0</v>
      </c>
      <c r="H17" s="9" t="b">
        <v>0</v>
      </c>
      <c r="I17" s="9" t="b">
        <v>0</v>
      </c>
      <c r="J17" s="9" t="b">
        <v>0</v>
      </c>
      <c r="K17" s="9" t="b">
        <v>0</v>
      </c>
      <c r="L17" s="9" t="b">
        <v>0</v>
      </c>
      <c r="M17" s="9" t="b">
        <v>0</v>
      </c>
      <c r="N17" s="9" t="b">
        <v>0</v>
      </c>
      <c r="O17" s="9" t="b">
        <v>0</v>
      </c>
      <c r="P17" s="9" t="b">
        <v>0</v>
      </c>
      <c r="Q17" s="9" t="b">
        <v>0</v>
      </c>
      <c r="R17" s="2" t="b">
        <v>1</v>
      </c>
      <c r="S17" s="2" t="b">
        <v>0</v>
      </c>
      <c r="T17" s="2" t="b">
        <v>0</v>
      </c>
      <c r="U17" s="2" t="b">
        <v>0</v>
      </c>
      <c r="V17" s="2" t="b">
        <v>0</v>
      </c>
    </row>
    <row r="18" spans="1:22" ht="15.75" customHeight="1" x14ac:dyDescent="0.15">
      <c r="A18" s="9" t="s">
        <v>51</v>
      </c>
      <c r="B18" s="9" t="s">
        <v>49</v>
      </c>
      <c r="C18" s="9" t="b">
        <v>0</v>
      </c>
      <c r="D18" s="9" t="b">
        <v>0</v>
      </c>
      <c r="E18" s="9" t="b">
        <v>0</v>
      </c>
      <c r="F18" s="9" t="b">
        <v>0</v>
      </c>
      <c r="G18" s="9" t="b">
        <v>0</v>
      </c>
      <c r="H18" s="9" t="b">
        <v>0</v>
      </c>
      <c r="I18" s="9" t="b">
        <v>0</v>
      </c>
      <c r="J18" s="9" t="b">
        <v>0</v>
      </c>
      <c r="K18" s="9" t="b">
        <v>0</v>
      </c>
      <c r="L18" s="9" t="b">
        <v>0</v>
      </c>
      <c r="M18" s="9" t="b">
        <v>0</v>
      </c>
      <c r="N18" s="9" t="b">
        <v>0</v>
      </c>
      <c r="O18" s="9" t="b">
        <v>0</v>
      </c>
      <c r="P18" s="9" t="b">
        <v>0</v>
      </c>
      <c r="Q18" s="9" t="b">
        <v>0</v>
      </c>
      <c r="R18" s="2" t="b">
        <v>1</v>
      </c>
      <c r="S18" s="2" t="b">
        <v>0</v>
      </c>
      <c r="T18" s="2" t="b">
        <v>0</v>
      </c>
      <c r="U18" s="2" t="b">
        <v>0</v>
      </c>
      <c r="V18" s="2" t="b">
        <v>0</v>
      </c>
    </row>
    <row r="19" spans="1:22" ht="15.75" customHeight="1" x14ac:dyDescent="0.15">
      <c r="A19" s="9" t="s">
        <v>52</v>
      </c>
      <c r="B19" s="9" t="s">
        <v>49</v>
      </c>
      <c r="C19" s="9" t="b">
        <v>0</v>
      </c>
      <c r="D19" s="9" t="b">
        <v>0</v>
      </c>
      <c r="E19" s="9" t="b">
        <v>0</v>
      </c>
      <c r="F19" s="9" t="b">
        <v>0</v>
      </c>
      <c r="G19" s="9" t="b">
        <v>0</v>
      </c>
      <c r="H19" s="9" t="b">
        <v>0</v>
      </c>
      <c r="I19" s="9" t="b">
        <v>0</v>
      </c>
      <c r="J19" s="9" t="b">
        <v>0</v>
      </c>
      <c r="K19" s="9" t="b">
        <v>0</v>
      </c>
      <c r="L19" s="9" t="b">
        <v>0</v>
      </c>
      <c r="M19" s="9" t="b">
        <v>0</v>
      </c>
      <c r="N19" s="9" t="b">
        <v>0</v>
      </c>
      <c r="O19" s="9" t="b">
        <v>0</v>
      </c>
      <c r="P19" s="9" t="b">
        <v>0</v>
      </c>
      <c r="Q19" s="9" t="b">
        <v>0</v>
      </c>
      <c r="R19" s="2" t="b">
        <v>1</v>
      </c>
      <c r="S19" s="2" t="b">
        <v>0</v>
      </c>
      <c r="T19" s="2" t="b">
        <v>0</v>
      </c>
      <c r="U19" s="2" t="b">
        <v>0</v>
      </c>
      <c r="V19" s="2" t="b">
        <v>0</v>
      </c>
    </row>
    <row r="20" spans="1:22" ht="15.75" customHeight="1" x14ac:dyDescent="0.15">
      <c r="A20" s="8" t="s">
        <v>53</v>
      </c>
      <c r="B20" s="8" t="s">
        <v>54</v>
      </c>
      <c r="C20" s="9" t="b">
        <v>1</v>
      </c>
      <c r="D20" s="8" t="b">
        <v>0</v>
      </c>
      <c r="E20" s="9" t="b">
        <v>0</v>
      </c>
      <c r="F20" s="9" t="b">
        <v>0</v>
      </c>
      <c r="G20" s="9" t="b">
        <v>0</v>
      </c>
      <c r="H20" s="9" t="b">
        <v>0</v>
      </c>
      <c r="I20" s="9" t="b">
        <v>0</v>
      </c>
      <c r="J20" s="9" t="b">
        <v>0</v>
      </c>
      <c r="K20" s="11" t="b">
        <v>0</v>
      </c>
      <c r="L20" s="11" t="b">
        <v>0</v>
      </c>
      <c r="M20" s="11" t="b">
        <v>0</v>
      </c>
      <c r="N20" s="11" t="b">
        <v>0</v>
      </c>
      <c r="O20" s="11" t="b">
        <v>0</v>
      </c>
      <c r="P20" s="11" t="b">
        <v>0</v>
      </c>
      <c r="Q20" s="11" t="b">
        <v>0</v>
      </c>
      <c r="R20" s="2" t="b">
        <v>0</v>
      </c>
      <c r="S20" s="2" t="b">
        <v>0</v>
      </c>
      <c r="T20" s="2" t="b">
        <v>0</v>
      </c>
      <c r="U20" s="2" t="b">
        <v>0</v>
      </c>
      <c r="V20" s="2" t="b">
        <v>0</v>
      </c>
    </row>
    <row r="21" spans="1:22" ht="15.75" customHeight="1" x14ac:dyDescent="0.15">
      <c r="A21" s="8" t="s">
        <v>55</v>
      </c>
      <c r="B21" s="8" t="s">
        <v>54</v>
      </c>
      <c r="C21" s="9" t="b">
        <v>1</v>
      </c>
      <c r="D21" s="8" t="b">
        <v>0</v>
      </c>
      <c r="E21" s="9" t="b">
        <v>0</v>
      </c>
      <c r="F21" s="9" t="b">
        <v>0</v>
      </c>
      <c r="G21" s="9" t="b">
        <v>0</v>
      </c>
      <c r="H21" s="9" t="b">
        <v>0</v>
      </c>
      <c r="I21" s="9" t="b">
        <v>0</v>
      </c>
      <c r="J21" s="9" t="b">
        <v>0</v>
      </c>
      <c r="K21" s="11" t="b">
        <v>0</v>
      </c>
      <c r="L21" s="11" t="b">
        <v>0</v>
      </c>
      <c r="M21" s="11" t="b">
        <v>0</v>
      </c>
      <c r="N21" s="11" t="b">
        <v>0</v>
      </c>
      <c r="O21" s="11" t="b">
        <v>0</v>
      </c>
      <c r="P21" s="11" t="b">
        <v>0</v>
      </c>
      <c r="Q21" s="11" t="b">
        <v>0</v>
      </c>
      <c r="R21" s="2" t="b">
        <v>0</v>
      </c>
      <c r="S21" s="2" t="b">
        <v>0</v>
      </c>
      <c r="T21" s="2" t="b">
        <v>0</v>
      </c>
      <c r="U21" s="2" t="b">
        <v>0</v>
      </c>
      <c r="V21" s="2" t="b">
        <v>0</v>
      </c>
    </row>
    <row r="22" spans="1:22" ht="15.75" customHeight="1" x14ac:dyDescent="0.15">
      <c r="A22" s="8" t="s">
        <v>56</v>
      </c>
      <c r="B22" s="8" t="s">
        <v>28</v>
      </c>
      <c r="C22" s="9" t="b">
        <v>1</v>
      </c>
      <c r="D22" s="8" t="b">
        <v>0</v>
      </c>
      <c r="E22" s="9" t="b">
        <v>0</v>
      </c>
      <c r="F22" s="9" t="b">
        <v>0</v>
      </c>
      <c r="G22" s="9" t="b">
        <v>0</v>
      </c>
      <c r="H22" s="9" t="b">
        <v>0</v>
      </c>
      <c r="I22" s="9" t="b">
        <v>0</v>
      </c>
      <c r="J22" s="9" t="b">
        <v>0</v>
      </c>
      <c r="K22" s="11" t="b">
        <v>0</v>
      </c>
      <c r="L22" s="11" t="b">
        <v>0</v>
      </c>
      <c r="M22" s="11" t="b">
        <v>0</v>
      </c>
      <c r="N22" s="11" t="b">
        <v>0</v>
      </c>
      <c r="O22" s="11" t="b">
        <v>0</v>
      </c>
      <c r="P22" s="11" t="b">
        <v>0</v>
      </c>
      <c r="Q22" s="11" t="b">
        <v>0</v>
      </c>
      <c r="R22" s="2" t="b">
        <v>0</v>
      </c>
      <c r="S22" s="2" t="b">
        <v>0</v>
      </c>
      <c r="T22" s="2" t="b">
        <v>0</v>
      </c>
      <c r="U22" s="2" t="b">
        <v>0</v>
      </c>
      <c r="V22" s="2" t="b">
        <v>0</v>
      </c>
    </row>
    <row r="23" spans="1:22" ht="15.75" customHeight="1" x14ac:dyDescent="0.15">
      <c r="A23" s="9" t="s">
        <v>57</v>
      </c>
      <c r="B23" s="9" t="s">
        <v>28</v>
      </c>
      <c r="C23" s="9" t="b">
        <v>0</v>
      </c>
      <c r="D23" s="8" t="b">
        <v>0</v>
      </c>
      <c r="E23" s="9" t="b">
        <v>0</v>
      </c>
      <c r="F23" s="9" t="b">
        <v>0</v>
      </c>
      <c r="G23" s="9" t="b">
        <v>0</v>
      </c>
      <c r="H23" s="9" t="b">
        <v>0</v>
      </c>
      <c r="I23" s="9" t="b">
        <v>1</v>
      </c>
      <c r="J23" s="9" t="b">
        <v>0</v>
      </c>
      <c r="K23" s="11" t="b">
        <v>0</v>
      </c>
      <c r="L23" s="11" t="b">
        <v>0</v>
      </c>
      <c r="M23" s="11" t="b">
        <v>0</v>
      </c>
      <c r="N23" s="11" t="b">
        <v>0</v>
      </c>
      <c r="O23" s="11" t="b">
        <v>0</v>
      </c>
      <c r="P23" s="11" t="b">
        <v>0</v>
      </c>
      <c r="Q23" s="11" t="b">
        <v>0</v>
      </c>
      <c r="R23" s="2" t="b">
        <v>0</v>
      </c>
      <c r="S23" s="2" t="b">
        <v>0</v>
      </c>
      <c r="T23" s="2" t="b">
        <v>0</v>
      </c>
      <c r="U23" s="2" t="b">
        <v>0</v>
      </c>
      <c r="V23" s="2" t="b">
        <v>0</v>
      </c>
    </row>
    <row r="24" spans="1:22" ht="15.75" customHeight="1" x14ac:dyDescent="0.15">
      <c r="A24" s="9" t="s">
        <v>58</v>
      </c>
      <c r="B24" s="9" t="s">
        <v>28</v>
      </c>
      <c r="C24" s="9" t="b">
        <v>0</v>
      </c>
      <c r="D24" s="9" t="b">
        <v>0</v>
      </c>
      <c r="E24" s="9" t="b">
        <v>0</v>
      </c>
      <c r="F24" s="9" t="b">
        <v>0</v>
      </c>
      <c r="G24" s="9" t="b">
        <v>0</v>
      </c>
      <c r="H24" s="9" t="b">
        <v>0</v>
      </c>
      <c r="I24" s="9" t="b">
        <v>0</v>
      </c>
      <c r="J24" s="9" t="b">
        <v>0</v>
      </c>
      <c r="K24" s="9" t="b">
        <v>0</v>
      </c>
      <c r="L24" s="9" t="b">
        <v>0</v>
      </c>
      <c r="M24" s="9" t="b">
        <v>0</v>
      </c>
      <c r="N24" s="9" t="b">
        <v>0</v>
      </c>
      <c r="O24" s="9" t="b">
        <v>0</v>
      </c>
      <c r="P24" s="9" t="b">
        <v>0</v>
      </c>
      <c r="Q24" s="9" t="b">
        <v>0</v>
      </c>
      <c r="R24" s="2" t="b">
        <v>1</v>
      </c>
      <c r="S24" s="2" t="b">
        <v>0</v>
      </c>
      <c r="T24" s="2" t="b">
        <v>0</v>
      </c>
      <c r="U24" s="2" t="b">
        <v>0</v>
      </c>
      <c r="V24" s="2" t="b">
        <v>1</v>
      </c>
    </row>
    <row r="25" spans="1:22" ht="15.75" customHeight="1" x14ac:dyDescent="0.15">
      <c r="A25" s="8" t="s">
        <v>59</v>
      </c>
      <c r="B25" s="8" t="s">
        <v>30</v>
      </c>
      <c r="C25" s="9" t="b">
        <v>1</v>
      </c>
      <c r="D25" s="8" t="b">
        <v>0</v>
      </c>
      <c r="E25" s="9" t="b">
        <v>1</v>
      </c>
      <c r="F25" s="9" t="b">
        <v>0</v>
      </c>
      <c r="G25" s="9" t="b">
        <v>0</v>
      </c>
      <c r="H25" s="9" t="b">
        <v>0</v>
      </c>
      <c r="I25" s="9" t="b">
        <v>0</v>
      </c>
      <c r="J25" s="9" t="b">
        <v>0</v>
      </c>
      <c r="K25" s="11" t="b">
        <v>0</v>
      </c>
      <c r="L25" s="11" t="b">
        <v>0</v>
      </c>
      <c r="M25" s="11" t="b">
        <v>0</v>
      </c>
      <c r="N25" s="11" t="b">
        <v>1</v>
      </c>
      <c r="O25" s="11" t="b">
        <v>1</v>
      </c>
      <c r="P25" s="11" t="b">
        <v>0</v>
      </c>
      <c r="Q25" s="11" t="b">
        <v>0</v>
      </c>
      <c r="R25" s="2" t="b">
        <v>0</v>
      </c>
      <c r="S25" s="2" t="b">
        <v>0</v>
      </c>
      <c r="T25" s="2" t="b">
        <v>0</v>
      </c>
      <c r="U25" s="2" t="b">
        <v>0</v>
      </c>
      <c r="V25" s="2" t="b">
        <v>0</v>
      </c>
    </row>
    <row r="26" spans="1:22" ht="15.75" customHeight="1" x14ac:dyDescent="0.15">
      <c r="A26" s="8" t="s">
        <v>60</v>
      </c>
      <c r="B26" s="8" t="s">
        <v>30</v>
      </c>
      <c r="C26" s="9" t="b">
        <v>1</v>
      </c>
      <c r="D26" s="8" t="b">
        <v>0</v>
      </c>
      <c r="E26" s="9" t="b">
        <v>1</v>
      </c>
      <c r="F26" s="9" t="b">
        <v>0</v>
      </c>
      <c r="G26" s="9" t="b">
        <v>0</v>
      </c>
      <c r="H26" s="9" t="b">
        <v>0</v>
      </c>
      <c r="I26" s="9" t="b">
        <v>1</v>
      </c>
      <c r="J26" s="9" t="b">
        <v>1</v>
      </c>
      <c r="K26" s="11" t="b">
        <v>0</v>
      </c>
      <c r="L26" s="11" t="b">
        <v>0</v>
      </c>
      <c r="M26" s="11" t="b">
        <v>0</v>
      </c>
      <c r="N26" s="11" t="b">
        <v>1</v>
      </c>
      <c r="O26" s="11" t="b">
        <v>1</v>
      </c>
      <c r="P26" s="11" t="b">
        <v>0</v>
      </c>
      <c r="Q26" s="11" t="b">
        <v>0</v>
      </c>
      <c r="R26" s="2" t="b">
        <v>0</v>
      </c>
      <c r="S26" s="2" t="b">
        <v>0</v>
      </c>
      <c r="T26" s="2" t="b">
        <v>0</v>
      </c>
      <c r="U26" s="2" t="b">
        <v>0</v>
      </c>
      <c r="V26" s="2" t="b">
        <v>0</v>
      </c>
    </row>
    <row r="27" spans="1:22" ht="15.75" customHeight="1" x14ac:dyDescent="0.15">
      <c r="A27" s="8" t="s">
        <v>61</v>
      </c>
      <c r="B27" s="8" t="s">
        <v>30</v>
      </c>
      <c r="C27" s="9" t="b">
        <v>1</v>
      </c>
      <c r="D27" s="8" t="b">
        <v>0</v>
      </c>
      <c r="E27" s="9" t="b">
        <v>1</v>
      </c>
      <c r="F27" s="9" t="b">
        <v>0</v>
      </c>
      <c r="G27" s="9" t="b">
        <v>0</v>
      </c>
      <c r="H27" s="9" t="b">
        <v>0</v>
      </c>
      <c r="I27" s="9" t="b">
        <v>0</v>
      </c>
      <c r="J27" s="9" t="b">
        <v>0</v>
      </c>
      <c r="K27" s="11" t="b">
        <v>0</v>
      </c>
      <c r="L27" s="11" t="b">
        <v>0</v>
      </c>
      <c r="M27" s="11" t="b">
        <v>0</v>
      </c>
      <c r="N27" s="11" t="b">
        <v>1</v>
      </c>
      <c r="O27" s="11" t="b">
        <v>1</v>
      </c>
      <c r="P27" s="11" t="b">
        <v>0</v>
      </c>
      <c r="Q27" s="11" t="b">
        <v>0</v>
      </c>
      <c r="R27" s="2" t="b">
        <v>0</v>
      </c>
      <c r="S27" s="2" t="b">
        <v>0</v>
      </c>
      <c r="T27" s="2" t="b">
        <v>0</v>
      </c>
      <c r="U27" s="2" t="b">
        <v>0</v>
      </c>
      <c r="V27" s="2" t="b">
        <v>0</v>
      </c>
    </row>
    <row r="28" spans="1:22" ht="15.75" customHeight="1" x14ac:dyDescent="0.15">
      <c r="A28" s="8" t="s">
        <v>62</v>
      </c>
      <c r="B28" s="8" t="s">
        <v>30</v>
      </c>
      <c r="C28" s="9" t="b">
        <v>1</v>
      </c>
      <c r="D28" s="8" t="b">
        <v>0</v>
      </c>
      <c r="E28" s="9" t="b">
        <v>1</v>
      </c>
      <c r="F28" s="9" t="b">
        <v>0</v>
      </c>
      <c r="G28" s="9" t="b">
        <v>0</v>
      </c>
      <c r="H28" s="9" t="b">
        <v>0</v>
      </c>
      <c r="I28" s="9" t="b">
        <v>1</v>
      </c>
      <c r="J28" s="9" t="b">
        <v>1</v>
      </c>
      <c r="K28" s="11" t="b">
        <v>0</v>
      </c>
      <c r="L28" s="11" t="b">
        <v>0</v>
      </c>
      <c r="M28" s="11" t="b">
        <v>0</v>
      </c>
      <c r="N28" s="11" t="b">
        <v>1</v>
      </c>
      <c r="O28" s="11" t="b">
        <v>1</v>
      </c>
      <c r="P28" s="11" t="b">
        <v>0</v>
      </c>
      <c r="Q28" s="11" t="b">
        <v>0</v>
      </c>
      <c r="R28" s="2" t="b">
        <v>1</v>
      </c>
      <c r="S28" s="2" t="b">
        <v>1</v>
      </c>
      <c r="T28" s="2" t="b">
        <v>0</v>
      </c>
      <c r="U28" s="2" t="b">
        <v>0</v>
      </c>
      <c r="V28" s="2" t="b">
        <v>0</v>
      </c>
    </row>
    <row r="29" spans="1:22" ht="15.75" customHeight="1" x14ac:dyDescent="0.15">
      <c r="A29" s="8" t="s">
        <v>63</v>
      </c>
      <c r="B29" s="8" t="s">
        <v>30</v>
      </c>
      <c r="C29" s="9" t="b">
        <v>1</v>
      </c>
      <c r="D29" s="8" t="b">
        <v>1</v>
      </c>
      <c r="E29" s="9" t="b">
        <v>1</v>
      </c>
      <c r="F29" s="9" t="b">
        <v>1</v>
      </c>
      <c r="G29" s="9" t="b">
        <v>0</v>
      </c>
      <c r="H29" s="9" t="b">
        <v>0</v>
      </c>
      <c r="I29" s="9" t="b">
        <v>1</v>
      </c>
      <c r="J29" s="9" t="b">
        <v>1</v>
      </c>
      <c r="K29" s="11" t="b">
        <v>0</v>
      </c>
      <c r="L29" s="11" t="b">
        <v>0</v>
      </c>
      <c r="M29" s="11" t="b">
        <v>0</v>
      </c>
      <c r="N29" s="11" t="b">
        <v>1</v>
      </c>
      <c r="O29" s="11" t="b">
        <v>1</v>
      </c>
      <c r="P29" s="11" t="b">
        <v>0</v>
      </c>
      <c r="Q29" s="11" t="b">
        <v>0</v>
      </c>
      <c r="R29" s="2" t="b">
        <v>0</v>
      </c>
      <c r="S29" s="2" t="b">
        <v>0</v>
      </c>
      <c r="T29" s="2" t="b">
        <v>0</v>
      </c>
      <c r="U29" s="2" t="b">
        <v>0</v>
      </c>
      <c r="V29" s="2" t="b">
        <v>0</v>
      </c>
    </row>
    <row r="30" spans="1:22" ht="15.75" customHeight="1" x14ac:dyDescent="0.15">
      <c r="A30" s="8" t="s">
        <v>64</v>
      </c>
      <c r="B30" s="8" t="s">
        <v>65</v>
      </c>
      <c r="C30" s="9" t="b">
        <v>1</v>
      </c>
      <c r="D30" s="8" t="b">
        <v>0</v>
      </c>
      <c r="E30" s="9" t="b">
        <v>0</v>
      </c>
      <c r="F30" s="9" t="b">
        <v>0</v>
      </c>
      <c r="G30" s="9" t="b">
        <v>0</v>
      </c>
      <c r="H30" s="9" t="b">
        <v>0</v>
      </c>
      <c r="I30" s="9" t="b">
        <v>0</v>
      </c>
      <c r="J30" s="9" t="b">
        <v>0</v>
      </c>
      <c r="K30" s="11" t="b">
        <v>0</v>
      </c>
      <c r="L30" s="11" t="b">
        <v>0</v>
      </c>
      <c r="M30" s="11" t="b">
        <v>0</v>
      </c>
      <c r="N30" s="11" t="b">
        <v>0</v>
      </c>
      <c r="O30" s="11" t="b">
        <v>0</v>
      </c>
      <c r="P30" s="11" t="b">
        <v>0</v>
      </c>
      <c r="Q30" s="11" t="b">
        <v>0</v>
      </c>
      <c r="R30" s="2" t="b">
        <v>0</v>
      </c>
      <c r="S30" s="2" t="b">
        <v>0</v>
      </c>
      <c r="T30" s="2" t="b">
        <v>0</v>
      </c>
      <c r="U30" s="2" t="b">
        <v>0</v>
      </c>
      <c r="V30" s="2" t="b">
        <v>0</v>
      </c>
    </row>
    <row r="31" spans="1:22" ht="15.75" customHeight="1" x14ac:dyDescent="0.15">
      <c r="A31" s="9" t="s">
        <v>66</v>
      </c>
      <c r="B31" s="9" t="s">
        <v>67</v>
      </c>
      <c r="C31" s="9" t="b">
        <v>0</v>
      </c>
      <c r="D31" s="9" t="b">
        <v>0</v>
      </c>
      <c r="E31" s="9" t="b">
        <v>0</v>
      </c>
      <c r="F31" s="9" t="b">
        <v>0</v>
      </c>
      <c r="G31" s="9" t="b">
        <v>0</v>
      </c>
      <c r="H31" s="9" t="b">
        <v>0</v>
      </c>
      <c r="I31" s="9" t="b">
        <v>0</v>
      </c>
      <c r="J31" s="9" t="b">
        <v>0</v>
      </c>
      <c r="K31" s="9" t="b">
        <v>0</v>
      </c>
      <c r="L31" s="9" t="b">
        <v>0</v>
      </c>
      <c r="M31" s="9" t="b">
        <v>0</v>
      </c>
      <c r="N31" s="9" t="b">
        <v>0</v>
      </c>
      <c r="O31" s="9" t="b">
        <v>1</v>
      </c>
      <c r="P31" s="9" t="b">
        <v>0</v>
      </c>
      <c r="Q31" s="9" t="b">
        <v>0</v>
      </c>
      <c r="R31" s="2" t="b">
        <v>1</v>
      </c>
      <c r="S31" s="2" t="b">
        <v>0</v>
      </c>
      <c r="T31" s="2" t="b">
        <v>0</v>
      </c>
      <c r="U31" s="2" t="b">
        <v>0</v>
      </c>
      <c r="V31" s="2" t="b">
        <v>0</v>
      </c>
    </row>
    <row r="32" spans="1:22" ht="15.75" customHeight="1" x14ac:dyDescent="0.15">
      <c r="A32" s="9" t="s">
        <v>68</v>
      </c>
      <c r="B32" s="9" t="s">
        <v>35</v>
      </c>
      <c r="C32" s="9" t="b">
        <v>0</v>
      </c>
      <c r="D32" s="8" t="b">
        <v>1</v>
      </c>
      <c r="E32" s="9" t="b">
        <v>0</v>
      </c>
      <c r="F32" s="9" t="b">
        <v>0</v>
      </c>
      <c r="G32" s="9" t="b">
        <v>0</v>
      </c>
      <c r="H32" s="9" t="b">
        <v>0</v>
      </c>
      <c r="I32" s="9" t="b">
        <v>0</v>
      </c>
      <c r="J32" s="9" t="b">
        <v>0</v>
      </c>
      <c r="K32" s="11" t="b">
        <v>0</v>
      </c>
      <c r="L32" s="11" t="b">
        <v>0</v>
      </c>
      <c r="M32" s="11" t="b">
        <v>0</v>
      </c>
      <c r="N32" s="11" t="b">
        <v>0</v>
      </c>
      <c r="O32" s="11" t="b">
        <v>0</v>
      </c>
      <c r="P32" s="11" t="b">
        <v>0</v>
      </c>
      <c r="Q32" s="11" t="b">
        <v>0</v>
      </c>
      <c r="R32" s="2" t="b">
        <v>0</v>
      </c>
      <c r="S32" s="2" t="b">
        <v>0</v>
      </c>
      <c r="T32" s="2" t="b">
        <v>0</v>
      </c>
      <c r="U32" s="2" t="b">
        <v>0</v>
      </c>
      <c r="V32" s="2" t="b">
        <v>0</v>
      </c>
    </row>
    <row r="33" spans="1:22" ht="15.75" customHeight="1" x14ac:dyDescent="0.15">
      <c r="A33" s="8" t="s">
        <v>69</v>
      </c>
      <c r="B33" s="8" t="s">
        <v>70</v>
      </c>
      <c r="C33" s="9" t="b">
        <v>1</v>
      </c>
      <c r="D33" s="8" t="b">
        <v>0</v>
      </c>
      <c r="E33" s="9" t="b">
        <v>1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11" t="b">
        <v>0</v>
      </c>
      <c r="L33" s="11" t="b">
        <v>1</v>
      </c>
      <c r="M33" s="11" t="b">
        <v>0</v>
      </c>
      <c r="N33" s="11" t="b">
        <v>0</v>
      </c>
      <c r="O33" s="11" t="b">
        <v>0</v>
      </c>
      <c r="P33" s="11" t="b">
        <v>0</v>
      </c>
      <c r="Q33" s="11" t="b">
        <v>0</v>
      </c>
      <c r="R33" s="2" t="b">
        <v>0</v>
      </c>
      <c r="S33" s="2" t="b">
        <v>0</v>
      </c>
      <c r="T33" s="2" t="b">
        <v>0</v>
      </c>
      <c r="U33" s="2" t="b">
        <v>0</v>
      </c>
      <c r="V33" s="2" t="b">
        <v>0</v>
      </c>
    </row>
    <row r="34" spans="1:22" ht="15.75" customHeight="1" x14ac:dyDescent="0.15">
      <c r="A34" s="8" t="s">
        <v>71</v>
      </c>
      <c r="B34" s="8" t="s">
        <v>70</v>
      </c>
      <c r="C34" s="9" t="b">
        <v>1</v>
      </c>
      <c r="D34" s="8" t="b">
        <v>0</v>
      </c>
      <c r="E34" s="9" t="b">
        <v>1</v>
      </c>
      <c r="F34" s="9" t="b">
        <v>0</v>
      </c>
      <c r="G34" s="9" t="b">
        <v>0</v>
      </c>
      <c r="H34" s="9" t="b">
        <v>0</v>
      </c>
      <c r="I34" s="9" t="b">
        <v>0</v>
      </c>
      <c r="J34" s="9" t="b">
        <v>0</v>
      </c>
      <c r="K34" s="11" t="b">
        <v>0</v>
      </c>
      <c r="L34" s="11" t="b">
        <v>0</v>
      </c>
      <c r="M34" s="11" t="b">
        <v>0</v>
      </c>
      <c r="N34" s="11" t="b">
        <v>0</v>
      </c>
      <c r="O34" s="11" t="b">
        <v>0</v>
      </c>
      <c r="P34" s="11" t="b">
        <v>0</v>
      </c>
      <c r="Q34" s="11" t="b">
        <v>0</v>
      </c>
      <c r="R34" s="2" t="b">
        <v>0</v>
      </c>
      <c r="S34" s="2" t="b">
        <v>0</v>
      </c>
      <c r="T34" s="2" t="b">
        <v>0</v>
      </c>
      <c r="U34" s="2" t="b">
        <v>0</v>
      </c>
      <c r="V34" s="2" t="b">
        <v>0</v>
      </c>
    </row>
    <row r="35" spans="1:22" ht="15.75" customHeight="1" x14ac:dyDescent="0.15">
      <c r="A35" s="8" t="s">
        <v>72</v>
      </c>
      <c r="B35" s="8" t="s">
        <v>70</v>
      </c>
      <c r="C35" s="9" t="b">
        <v>1</v>
      </c>
      <c r="D35" s="8" t="b">
        <v>0</v>
      </c>
      <c r="E35" s="9" t="b">
        <v>1</v>
      </c>
      <c r="F35" s="9" t="b">
        <v>0</v>
      </c>
      <c r="G35" s="9" t="b">
        <v>0</v>
      </c>
      <c r="H35" s="9" t="b">
        <v>0</v>
      </c>
      <c r="I35" s="9" t="b">
        <v>0</v>
      </c>
      <c r="J35" s="9" t="b">
        <v>0</v>
      </c>
      <c r="K35" s="11" t="b">
        <v>0</v>
      </c>
      <c r="L35" s="11" t="b">
        <v>0</v>
      </c>
      <c r="M35" s="11" t="b">
        <v>0</v>
      </c>
      <c r="N35" s="11" t="b">
        <v>0</v>
      </c>
      <c r="O35" s="11" t="b">
        <v>0</v>
      </c>
      <c r="P35" s="11" t="b">
        <v>0</v>
      </c>
      <c r="Q35" s="11" t="b">
        <v>0</v>
      </c>
      <c r="R35" s="2" t="b">
        <v>0</v>
      </c>
      <c r="S35" s="2" t="b">
        <v>0</v>
      </c>
      <c r="T35" s="2" t="b">
        <v>0</v>
      </c>
      <c r="U35" s="2" t="b">
        <v>0</v>
      </c>
      <c r="V35" s="2" t="b">
        <v>0</v>
      </c>
    </row>
    <row r="36" spans="1:22" ht="15.75" customHeight="1" x14ac:dyDescent="0.15">
      <c r="A36" s="8" t="s">
        <v>73</v>
      </c>
      <c r="B36" s="8" t="s">
        <v>70</v>
      </c>
      <c r="C36" s="9" t="b">
        <v>1</v>
      </c>
      <c r="D36" s="8" t="b">
        <v>0</v>
      </c>
      <c r="E36" s="9" t="b">
        <v>1</v>
      </c>
      <c r="F36" s="9" t="b">
        <v>0</v>
      </c>
      <c r="G36" s="9" t="b">
        <v>0</v>
      </c>
      <c r="H36" s="9" t="b">
        <v>0</v>
      </c>
      <c r="I36" s="9" t="b">
        <v>0</v>
      </c>
      <c r="J36" s="9" t="b">
        <v>0</v>
      </c>
      <c r="K36" s="11" t="b">
        <v>0</v>
      </c>
      <c r="L36" s="11" t="b">
        <v>0</v>
      </c>
      <c r="M36" s="11" t="b">
        <v>0</v>
      </c>
      <c r="N36" s="11" t="b">
        <v>0</v>
      </c>
      <c r="O36" s="11" t="b">
        <v>0</v>
      </c>
      <c r="P36" s="11" t="b">
        <v>0</v>
      </c>
      <c r="Q36" s="11" t="b">
        <v>0</v>
      </c>
      <c r="R36" s="2" t="b">
        <v>0</v>
      </c>
      <c r="S36" s="2" t="b">
        <v>0</v>
      </c>
      <c r="T36" s="2" t="b">
        <v>0</v>
      </c>
      <c r="U36" s="2" t="b">
        <v>0</v>
      </c>
      <c r="V36" s="2" t="b">
        <v>0</v>
      </c>
    </row>
    <row r="37" spans="1:22" ht="15.75" customHeight="1" x14ac:dyDescent="0.15">
      <c r="A37" s="8" t="s">
        <v>74</v>
      </c>
      <c r="B37" s="8" t="s">
        <v>70</v>
      </c>
      <c r="C37" s="9" t="b">
        <v>1</v>
      </c>
      <c r="D37" s="8" t="b">
        <v>0</v>
      </c>
      <c r="E37" s="9" t="b">
        <v>1</v>
      </c>
      <c r="F37" s="9" t="b">
        <v>0</v>
      </c>
      <c r="G37" s="9" t="b">
        <v>0</v>
      </c>
      <c r="H37" s="9" t="b">
        <v>0</v>
      </c>
      <c r="I37" s="9" t="b">
        <v>0</v>
      </c>
      <c r="J37" s="9" t="b">
        <v>0</v>
      </c>
      <c r="K37" s="11" t="b">
        <v>0</v>
      </c>
      <c r="L37" s="11" t="b">
        <v>0</v>
      </c>
      <c r="M37" s="11" t="b">
        <v>0</v>
      </c>
      <c r="N37" s="11" t="b">
        <v>0</v>
      </c>
      <c r="O37" s="11" t="b">
        <v>0</v>
      </c>
      <c r="P37" s="11" t="b">
        <v>0</v>
      </c>
      <c r="Q37" s="11" t="b">
        <v>0</v>
      </c>
      <c r="R37" s="2" t="b">
        <v>0</v>
      </c>
      <c r="S37" s="2" t="b">
        <v>0</v>
      </c>
      <c r="T37" s="2" t="b">
        <v>0</v>
      </c>
      <c r="U37" s="2" t="b">
        <v>0</v>
      </c>
      <c r="V37" s="2" t="b">
        <v>0</v>
      </c>
    </row>
    <row r="38" spans="1:22" ht="15.75" customHeight="1" x14ac:dyDescent="0.15">
      <c r="A38" s="9" t="s">
        <v>75</v>
      </c>
      <c r="B38" s="9" t="s">
        <v>76</v>
      </c>
      <c r="C38" s="9" t="b">
        <v>0</v>
      </c>
      <c r="D38" s="8" t="b">
        <v>0</v>
      </c>
      <c r="E38" s="9" t="b">
        <v>0</v>
      </c>
      <c r="F38" s="9" t="b">
        <v>0</v>
      </c>
      <c r="G38" s="9" t="b">
        <v>0</v>
      </c>
      <c r="H38" s="9" t="b">
        <v>0</v>
      </c>
      <c r="I38" s="9" t="b">
        <v>1</v>
      </c>
      <c r="J38" s="9" t="b">
        <v>0</v>
      </c>
      <c r="K38" s="11" t="b">
        <v>0</v>
      </c>
      <c r="L38" s="11" t="b">
        <v>0</v>
      </c>
      <c r="M38" s="11" t="b">
        <v>1</v>
      </c>
      <c r="N38" s="11" t="b">
        <v>1</v>
      </c>
      <c r="O38" s="11" t="b">
        <v>0</v>
      </c>
      <c r="P38" s="11" t="b">
        <v>0</v>
      </c>
      <c r="Q38" s="11" t="b">
        <v>0</v>
      </c>
      <c r="R38" s="2" t="b">
        <v>0</v>
      </c>
      <c r="S38" s="2" t="b">
        <v>0</v>
      </c>
      <c r="T38" s="2" t="b">
        <v>0</v>
      </c>
      <c r="U38" s="2" t="b">
        <v>0</v>
      </c>
      <c r="V38" s="2" t="b">
        <v>0</v>
      </c>
    </row>
    <row r="39" spans="1:22" ht="15.75" customHeight="1" x14ac:dyDescent="0.15">
      <c r="A39" s="9" t="s">
        <v>77</v>
      </c>
      <c r="B39" s="9" t="s">
        <v>76</v>
      </c>
      <c r="C39" s="9" t="b">
        <v>0</v>
      </c>
      <c r="D39" s="9" t="b">
        <v>0</v>
      </c>
      <c r="E39" s="9" t="b">
        <v>0</v>
      </c>
      <c r="F39" s="9" t="b">
        <v>0</v>
      </c>
      <c r="G39" s="9" t="b">
        <v>0</v>
      </c>
      <c r="H39" s="9" t="b">
        <v>0</v>
      </c>
      <c r="I39" s="9" t="b">
        <v>0</v>
      </c>
      <c r="J39" s="9" t="b">
        <v>0</v>
      </c>
      <c r="K39" s="9" t="b">
        <v>0</v>
      </c>
      <c r="L39" s="9" t="b">
        <v>1</v>
      </c>
      <c r="M39" s="9" t="b">
        <v>1</v>
      </c>
      <c r="N39" s="9" t="b">
        <v>1</v>
      </c>
      <c r="O39" s="9" t="b">
        <v>1</v>
      </c>
      <c r="P39" s="9" t="b">
        <v>1</v>
      </c>
      <c r="Q39" s="9" t="b">
        <v>0</v>
      </c>
      <c r="R39" s="2" t="b">
        <v>1</v>
      </c>
      <c r="S39" s="2" t="b">
        <v>0</v>
      </c>
      <c r="T39" s="2" t="b">
        <v>0</v>
      </c>
      <c r="U39" s="2" t="b">
        <v>0</v>
      </c>
      <c r="V39" s="2" t="b">
        <v>1</v>
      </c>
    </row>
    <row r="40" spans="1:22" ht="15.75" customHeight="1" x14ac:dyDescent="0.15">
      <c r="A40" s="8" t="s">
        <v>78</v>
      </c>
      <c r="B40" s="8" t="s">
        <v>79</v>
      </c>
      <c r="C40" s="9" t="b">
        <v>1</v>
      </c>
      <c r="D40" s="8" t="b">
        <v>0</v>
      </c>
      <c r="E40" s="9" t="b">
        <v>0</v>
      </c>
      <c r="F40" s="9" t="b">
        <v>0</v>
      </c>
      <c r="G40" s="9" t="b">
        <v>0</v>
      </c>
      <c r="H40" s="9" t="b">
        <v>0</v>
      </c>
      <c r="I40" s="9" t="b">
        <v>1</v>
      </c>
      <c r="J40" s="9" t="b">
        <v>0</v>
      </c>
      <c r="K40" s="11" t="b">
        <v>0</v>
      </c>
      <c r="L40" s="11" t="b">
        <v>0</v>
      </c>
      <c r="M40" s="11" t="b">
        <v>0</v>
      </c>
      <c r="N40" s="11" t="b">
        <v>0</v>
      </c>
      <c r="O40" s="11" t="b">
        <v>0</v>
      </c>
      <c r="P40" s="11" t="b">
        <v>0</v>
      </c>
      <c r="Q40" s="11" t="b">
        <v>0</v>
      </c>
      <c r="R40" s="2" t="b">
        <v>0</v>
      </c>
      <c r="S40" s="2" t="b">
        <v>0</v>
      </c>
      <c r="T40" s="2" t="b">
        <v>0</v>
      </c>
      <c r="U40" s="2" t="b">
        <v>0</v>
      </c>
      <c r="V40" s="2" t="b">
        <v>0</v>
      </c>
    </row>
    <row r="41" spans="1:22" ht="15.75" customHeight="1" x14ac:dyDescent="0.15">
      <c r="A41" s="9" t="s">
        <v>80</v>
      </c>
      <c r="B41" s="9" t="s">
        <v>79</v>
      </c>
      <c r="C41" s="9" t="b">
        <v>0</v>
      </c>
      <c r="D41" s="8" t="b">
        <v>0</v>
      </c>
      <c r="E41" s="9" t="b">
        <v>0</v>
      </c>
      <c r="F41" s="9" t="b">
        <v>0</v>
      </c>
      <c r="G41" s="9" t="b">
        <v>0</v>
      </c>
      <c r="H41" s="9" t="b">
        <v>0</v>
      </c>
      <c r="I41" s="9" t="b">
        <v>1</v>
      </c>
      <c r="J41" s="9" t="b">
        <v>0</v>
      </c>
      <c r="K41" s="11" t="b">
        <v>0</v>
      </c>
      <c r="L41" s="11" t="b">
        <v>0</v>
      </c>
      <c r="M41" s="11" t="b">
        <v>0</v>
      </c>
      <c r="N41" s="11" t="b">
        <v>0</v>
      </c>
      <c r="O41" s="11" t="b">
        <v>0</v>
      </c>
      <c r="P41" s="11" t="b">
        <v>0</v>
      </c>
      <c r="Q41" s="11" t="b">
        <v>0</v>
      </c>
      <c r="R41" s="2" t="b">
        <v>0</v>
      </c>
      <c r="S41" s="2" t="b">
        <v>0</v>
      </c>
      <c r="T41" s="2" t="b">
        <v>0</v>
      </c>
      <c r="U41" s="2" t="b">
        <v>0</v>
      </c>
      <c r="V41" s="2" t="b">
        <v>0</v>
      </c>
    </row>
    <row r="42" spans="1:22" ht="15.75" customHeight="1" x14ac:dyDescent="0.15">
      <c r="A42" s="9" t="s">
        <v>81</v>
      </c>
      <c r="B42" s="9" t="s">
        <v>79</v>
      </c>
      <c r="C42" s="9" t="b">
        <v>0</v>
      </c>
      <c r="D42" s="8" t="b">
        <v>0</v>
      </c>
      <c r="E42" s="9" t="b">
        <v>0</v>
      </c>
      <c r="F42" s="9" t="b">
        <v>0</v>
      </c>
      <c r="G42" s="9" t="b">
        <v>0</v>
      </c>
      <c r="H42" s="9" t="b">
        <v>0</v>
      </c>
      <c r="I42" s="9" t="b">
        <v>1</v>
      </c>
      <c r="J42" s="9" t="b">
        <v>0</v>
      </c>
      <c r="K42" s="11" t="b">
        <v>0</v>
      </c>
      <c r="L42" s="11" t="b">
        <v>0</v>
      </c>
      <c r="M42" s="11" t="b">
        <v>0</v>
      </c>
      <c r="N42" s="11" t="b">
        <v>0</v>
      </c>
      <c r="O42" s="11" t="b">
        <v>0</v>
      </c>
      <c r="P42" s="11" t="b">
        <v>0</v>
      </c>
      <c r="Q42" s="11" t="b">
        <v>0</v>
      </c>
      <c r="R42" s="2" t="b">
        <v>0</v>
      </c>
      <c r="S42" s="2" t="b">
        <v>0</v>
      </c>
      <c r="T42" s="2" t="b">
        <v>0</v>
      </c>
      <c r="U42" s="2" t="b">
        <v>0</v>
      </c>
      <c r="V42" s="2" t="b">
        <v>0</v>
      </c>
    </row>
    <row r="43" spans="1:22" ht="15.75" customHeight="1" x14ac:dyDescent="0.15">
      <c r="A43" s="8" t="s">
        <v>82</v>
      </c>
      <c r="B43" s="8" t="s">
        <v>79</v>
      </c>
      <c r="C43" s="9" t="b">
        <v>1</v>
      </c>
      <c r="D43" s="8" t="b">
        <v>0</v>
      </c>
      <c r="E43" s="9" t="b">
        <v>0</v>
      </c>
      <c r="F43" s="9" t="b">
        <v>0</v>
      </c>
      <c r="G43" s="9" t="b">
        <v>0</v>
      </c>
      <c r="H43" s="9" t="b">
        <v>0</v>
      </c>
      <c r="I43" s="9" t="b">
        <v>0</v>
      </c>
      <c r="J43" s="9" t="b">
        <v>0</v>
      </c>
      <c r="K43" s="11" t="b">
        <v>0</v>
      </c>
      <c r="L43" s="11" t="b">
        <v>0</v>
      </c>
      <c r="M43" s="11" t="b">
        <v>0</v>
      </c>
      <c r="N43" s="11" t="b">
        <v>0</v>
      </c>
      <c r="O43" s="11" t="b">
        <v>0</v>
      </c>
      <c r="P43" s="11" t="b">
        <v>0</v>
      </c>
      <c r="Q43" s="11" t="b">
        <v>0</v>
      </c>
      <c r="R43" s="2" t="b">
        <v>0</v>
      </c>
      <c r="S43" s="2" t="b">
        <v>0</v>
      </c>
      <c r="T43" s="2" t="b">
        <v>0</v>
      </c>
      <c r="U43" s="2" t="b">
        <v>0</v>
      </c>
      <c r="V43" s="2" t="b">
        <v>0</v>
      </c>
    </row>
    <row r="44" spans="1:22" ht="15.75" customHeight="1" x14ac:dyDescent="0.15">
      <c r="A44" s="9" t="s">
        <v>83</v>
      </c>
      <c r="B44" s="9" t="s">
        <v>38</v>
      </c>
      <c r="C44" s="9" t="b">
        <v>0</v>
      </c>
      <c r="D44" s="9" t="b">
        <v>0</v>
      </c>
      <c r="E44" s="9" t="b">
        <v>0</v>
      </c>
      <c r="F44" s="9" t="b">
        <v>0</v>
      </c>
      <c r="G44" s="9" t="b">
        <v>0</v>
      </c>
      <c r="H44" s="9" t="b">
        <v>0</v>
      </c>
      <c r="I44" s="9" t="b">
        <v>0</v>
      </c>
      <c r="J44" s="9" t="b">
        <v>0</v>
      </c>
      <c r="K44" s="9" t="b">
        <v>0</v>
      </c>
      <c r="L44" s="9" t="b">
        <v>0</v>
      </c>
      <c r="M44" s="9" t="b">
        <v>0</v>
      </c>
      <c r="N44" s="9" t="b">
        <v>0</v>
      </c>
      <c r="O44" s="9" t="b">
        <v>0</v>
      </c>
      <c r="P44" s="9" t="b">
        <v>0</v>
      </c>
      <c r="Q44" s="9" t="b">
        <v>0</v>
      </c>
      <c r="R44" s="2" t="b">
        <v>1</v>
      </c>
      <c r="S44" s="2" t="b">
        <v>0</v>
      </c>
      <c r="T44" s="2" t="b">
        <v>0</v>
      </c>
      <c r="U44" s="2" t="b">
        <v>0</v>
      </c>
      <c r="V44" s="2" t="b">
        <v>1</v>
      </c>
    </row>
    <row r="45" spans="1:22" ht="15.75" customHeight="1" x14ac:dyDescent="0.15">
      <c r="A45" s="8" t="s">
        <v>84</v>
      </c>
      <c r="B45" s="8" t="s">
        <v>38</v>
      </c>
      <c r="C45" s="9" t="b">
        <v>1</v>
      </c>
      <c r="D45" s="8" t="b">
        <v>1</v>
      </c>
      <c r="E45" s="9" t="b">
        <v>0</v>
      </c>
      <c r="F45" s="9" t="b">
        <v>0</v>
      </c>
      <c r="G45" s="9" t="b">
        <v>0</v>
      </c>
      <c r="H45" s="9" t="b">
        <v>0</v>
      </c>
      <c r="I45" s="9" t="b">
        <v>0</v>
      </c>
      <c r="J45" s="9" t="b">
        <v>0</v>
      </c>
      <c r="K45" s="11" t="b">
        <v>0</v>
      </c>
      <c r="L45" s="11" t="b">
        <v>1</v>
      </c>
      <c r="M45" s="11" t="b">
        <v>0</v>
      </c>
      <c r="N45" s="11" t="b">
        <v>0</v>
      </c>
      <c r="O45" s="11" t="b">
        <v>0</v>
      </c>
      <c r="P45" s="11" t="b">
        <v>0</v>
      </c>
      <c r="Q45" s="11" t="b">
        <v>0</v>
      </c>
      <c r="R45" s="2" t="b">
        <v>0</v>
      </c>
      <c r="S45" s="2" t="b">
        <v>0</v>
      </c>
      <c r="T45" s="2" t="b">
        <v>0</v>
      </c>
      <c r="U45" s="2" t="b">
        <v>0</v>
      </c>
      <c r="V45" s="2" t="b">
        <v>0</v>
      </c>
    </row>
    <row r="46" spans="1:22" ht="15.75" customHeight="1" x14ac:dyDescent="0.15">
      <c r="A46" s="8" t="s">
        <v>85</v>
      </c>
      <c r="B46" s="8" t="s">
        <v>38</v>
      </c>
      <c r="C46" s="9" t="b">
        <v>1</v>
      </c>
      <c r="D46" s="8" t="b">
        <v>1</v>
      </c>
      <c r="E46" s="9" t="b">
        <v>0</v>
      </c>
      <c r="F46" s="9" t="b">
        <v>1</v>
      </c>
      <c r="G46" s="9" t="b">
        <v>0</v>
      </c>
      <c r="H46" s="9" t="b">
        <v>0</v>
      </c>
      <c r="I46" s="9" t="b">
        <v>0</v>
      </c>
      <c r="J46" s="9" t="b">
        <v>0</v>
      </c>
      <c r="K46" s="11" t="b">
        <v>0</v>
      </c>
      <c r="L46" s="11" t="b">
        <v>0</v>
      </c>
      <c r="M46" s="11" t="b">
        <v>0</v>
      </c>
      <c r="N46" s="11" t="b">
        <v>0</v>
      </c>
      <c r="O46" s="11" t="b">
        <v>0</v>
      </c>
      <c r="P46" s="11" t="b">
        <v>0</v>
      </c>
      <c r="Q46" s="11" t="b">
        <v>0</v>
      </c>
      <c r="R46" s="2" t="b">
        <v>0</v>
      </c>
      <c r="S46" s="2" t="b">
        <v>0</v>
      </c>
      <c r="T46" s="2" t="b">
        <v>0</v>
      </c>
      <c r="U46" s="2" t="b">
        <v>0</v>
      </c>
      <c r="V46" s="2" t="b">
        <v>0</v>
      </c>
    </row>
    <row r="47" spans="1:22" ht="15.75" customHeight="1" x14ac:dyDescent="0.15">
      <c r="A47" s="8" t="s">
        <v>86</v>
      </c>
      <c r="B47" s="8" t="s">
        <v>38</v>
      </c>
      <c r="C47" s="9" t="b">
        <v>1</v>
      </c>
      <c r="D47" s="8" t="b">
        <v>1</v>
      </c>
      <c r="E47" s="9" t="b">
        <v>0</v>
      </c>
      <c r="F47" s="9" t="b">
        <v>1</v>
      </c>
      <c r="G47" s="9" t="b">
        <v>0</v>
      </c>
      <c r="H47" s="9" t="b">
        <v>0</v>
      </c>
      <c r="I47" s="9" t="b">
        <v>0</v>
      </c>
      <c r="J47" s="9" t="b">
        <v>0</v>
      </c>
      <c r="K47" s="11" t="b">
        <v>0</v>
      </c>
      <c r="L47" s="11" t="b">
        <v>0</v>
      </c>
      <c r="M47" s="11" t="b">
        <v>0</v>
      </c>
      <c r="N47" s="11" t="b">
        <v>0</v>
      </c>
      <c r="O47" s="11" t="b">
        <v>0</v>
      </c>
      <c r="P47" s="11" t="b">
        <v>0</v>
      </c>
      <c r="Q47" s="11" t="b">
        <v>0</v>
      </c>
      <c r="R47" s="2" t="b">
        <v>0</v>
      </c>
      <c r="S47" s="2" t="b">
        <v>0</v>
      </c>
      <c r="T47" s="2" t="b">
        <v>0</v>
      </c>
      <c r="U47" s="2" t="b">
        <v>0</v>
      </c>
      <c r="V47" s="2" t="b">
        <v>0</v>
      </c>
    </row>
    <row r="48" spans="1:22" ht="15.75" customHeight="1" x14ac:dyDescent="0.15">
      <c r="A48" s="8" t="s">
        <v>87</v>
      </c>
      <c r="B48" s="8" t="s">
        <v>38</v>
      </c>
      <c r="C48" s="9" t="b">
        <v>1</v>
      </c>
      <c r="D48" s="8" t="b">
        <v>1</v>
      </c>
      <c r="E48" s="9" t="b">
        <v>0</v>
      </c>
      <c r="F48" s="9" t="b">
        <v>1</v>
      </c>
      <c r="G48" s="9" t="b">
        <v>0</v>
      </c>
      <c r="H48" s="9" t="b">
        <v>0</v>
      </c>
      <c r="I48" s="9" t="b">
        <v>0</v>
      </c>
      <c r="J48" s="9" t="b">
        <v>0</v>
      </c>
      <c r="K48" s="11" t="b">
        <v>0</v>
      </c>
      <c r="L48" s="11" t="b">
        <v>0</v>
      </c>
      <c r="M48" s="11" t="b">
        <v>0</v>
      </c>
      <c r="N48" s="11" t="b">
        <v>0</v>
      </c>
      <c r="O48" s="11" t="b">
        <v>0</v>
      </c>
      <c r="P48" s="11" t="b">
        <v>0</v>
      </c>
      <c r="Q48" s="11" t="b">
        <v>0</v>
      </c>
      <c r="R48" s="2" t="b">
        <v>0</v>
      </c>
      <c r="S48" s="2" t="b">
        <v>0</v>
      </c>
      <c r="T48" s="2" t="b">
        <v>0</v>
      </c>
      <c r="U48" s="2" t="b">
        <v>0</v>
      </c>
      <c r="V48" s="2" t="b">
        <v>0</v>
      </c>
    </row>
    <row r="49" spans="1:22" ht="15.75" customHeight="1" x14ac:dyDescent="0.15">
      <c r="A49" s="9" t="s">
        <v>88</v>
      </c>
      <c r="B49" s="9" t="s">
        <v>89</v>
      </c>
      <c r="C49" s="9" t="b">
        <v>0</v>
      </c>
      <c r="D49" s="8" t="b">
        <v>0</v>
      </c>
      <c r="E49" s="9" t="b">
        <v>0</v>
      </c>
      <c r="F49" s="9" t="b">
        <v>0</v>
      </c>
      <c r="G49" s="9" t="b">
        <v>0</v>
      </c>
      <c r="H49" s="9" t="b">
        <v>0</v>
      </c>
      <c r="I49" s="9" t="b">
        <v>1</v>
      </c>
      <c r="J49" s="9" t="b">
        <v>0</v>
      </c>
      <c r="K49" s="11" t="b">
        <v>0</v>
      </c>
      <c r="L49" s="11" t="b">
        <v>0</v>
      </c>
      <c r="M49" s="11" t="b">
        <v>0</v>
      </c>
      <c r="N49" s="11" t="b">
        <v>0</v>
      </c>
      <c r="O49" s="11" t="b">
        <v>0</v>
      </c>
      <c r="P49" s="11" t="b">
        <v>0</v>
      </c>
      <c r="Q49" s="11" t="b">
        <v>0</v>
      </c>
      <c r="R49" s="2" t="b">
        <v>0</v>
      </c>
      <c r="S49" s="2" t="b">
        <v>0</v>
      </c>
      <c r="T49" s="2" t="b">
        <v>0</v>
      </c>
      <c r="U49" s="2" t="b">
        <v>0</v>
      </c>
      <c r="V49" s="2" t="b">
        <v>0</v>
      </c>
    </row>
    <row r="50" spans="1:22" ht="13" x14ac:dyDescent="0.15">
      <c r="A50" s="9" t="s">
        <v>90</v>
      </c>
      <c r="B50" s="9" t="s">
        <v>89</v>
      </c>
      <c r="C50" s="9" t="b">
        <v>0</v>
      </c>
      <c r="D50" s="8" t="b">
        <v>0</v>
      </c>
      <c r="E50" s="9" t="b">
        <v>0</v>
      </c>
      <c r="F50" s="9" t="b">
        <v>0</v>
      </c>
      <c r="G50" s="9" t="b">
        <v>0</v>
      </c>
      <c r="H50" s="9" t="b">
        <v>0</v>
      </c>
      <c r="I50" s="9" t="b">
        <v>1</v>
      </c>
      <c r="J50" s="9" t="b">
        <v>0</v>
      </c>
      <c r="K50" s="11" t="b">
        <v>0</v>
      </c>
      <c r="L50" s="11" t="b">
        <v>0</v>
      </c>
      <c r="M50" s="11" t="b">
        <v>1</v>
      </c>
      <c r="N50" s="11" t="b">
        <v>0</v>
      </c>
      <c r="O50" s="11" t="b">
        <v>1</v>
      </c>
      <c r="P50" s="11" t="b">
        <v>0</v>
      </c>
      <c r="Q50" s="11" t="b">
        <v>0</v>
      </c>
      <c r="R50" s="2" t="b">
        <v>1</v>
      </c>
      <c r="S50" s="2" t="b">
        <v>1</v>
      </c>
      <c r="T50" s="2" t="b">
        <v>0</v>
      </c>
      <c r="U50" s="2" t="b">
        <v>1</v>
      </c>
      <c r="V50" s="2" t="b">
        <v>0</v>
      </c>
    </row>
    <row r="51" spans="1:22" ht="13" x14ac:dyDescent="0.15">
      <c r="A51" s="9" t="s">
        <v>91</v>
      </c>
      <c r="B51" s="9" t="s">
        <v>89</v>
      </c>
      <c r="C51" s="9" t="b">
        <v>0</v>
      </c>
      <c r="D51" s="9" t="b">
        <v>0</v>
      </c>
      <c r="E51" s="9" t="b">
        <v>0</v>
      </c>
      <c r="F51" s="9" t="b">
        <v>0</v>
      </c>
      <c r="G51" s="9" t="b">
        <v>0</v>
      </c>
      <c r="H51" s="9" t="b">
        <v>0</v>
      </c>
      <c r="I51" s="9" t="b">
        <v>0</v>
      </c>
      <c r="J51" s="9" t="b">
        <v>0</v>
      </c>
      <c r="K51" s="9" t="b">
        <v>0</v>
      </c>
      <c r="L51" s="9" t="b">
        <v>0</v>
      </c>
      <c r="M51" s="9" t="b">
        <v>1</v>
      </c>
      <c r="N51" s="9" t="b">
        <v>0</v>
      </c>
      <c r="O51" s="9" t="b">
        <v>1</v>
      </c>
      <c r="P51" s="9" t="b">
        <v>0</v>
      </c>
      <c r="Q51" s="9" t="b">
        <v>0</v>
      </c>
      <c r="R51" s="2" t="b">
        <v>1</v>
      </c>
      <c r="S51" s="2" t="b">
        <v>1</v>
      </c>
      <c r="T51" s="2" t="b">
        <v>0</v>
      </c>
      <c r="U51" s="2" t="b">
        <v>1</v>
      </c>
      <c r="V51" s="2" t="b">
        <v>0</v>
      </c>
    </row>
    <row r="52" spans="1:22" ht="13" x14ac:dyDescent="0.15">
      <c r="A52" s="9" t="s">
        <v>92</v>
      </c>
      <c r="B52" s="9" t="s">
        <v>93</v>
      </c>
      <c r="C52" s="9" t="b">
        <v>0</v>
      </c>
      <c r="D52" s="9" t="b">
        <v>0</v>
      </c>
      <c r="E52" s="9" t="b">
        <v>0</v>
      </c>
      <c r="F52" s="9" t="b">
        <v>0</v>
      </c>
      <c r="G52" s="9" t="b">
        <v>0</v>
      </c>
      <c r="H52" s="9" t="b">
        <v>0</v>
      </c>
      <c r="I52" s="9" t="b">
        <v>0</v>
      </c>
      <c r="J52" s="9" t="b">
        <v>0</v>
      </c>
      <c r="K52" s="9" t="b">
        <v>0</v>
      </c>
      <c r="L52" s="9" t="b">
        <v>0</v>
      </c>
      <c r="M52" s="9" t="b">
        <v>0</v>
      </c>
      <c r="N52" s="9" t="b">
        <v>0</v>
      </c>
      <c r="O52" s="9" t="b">
        <v>0</v>
      </c>
      <c r="P52" s="9" t="b">
        <v>0</v>
      </c>
      <c r="Q52" s="9" t="b">
        <v>0</v>
      </c>
      <c r="R52" s="2" t="b">
        <v>1</v>
      </c>
      <c r="S52" s="2" t="b">
        <v>0</v>
      </c>
      <c r="T52" s="2" t="b">
        <v>0</v>
      </c>
      <c r="U52" s="2" t="b">
        <v>0</v>
      </c>
      <c r="V52" s="2" t="b">
        <v>0</v>
      </c>
    </row>
    <row r="53" spans="1:22" ht="13" x14ac:dyDescent="0.15">
      <c r="A53" s="9" t="s">
        <v>94</v>
      </c>
      <c r="B53" s="9" t="s">
        <v>42</v>
      </c>
      <c r="C53" s="9" t="b">
        <v>0</v>
      </c>
      <c r="D53" s="8" t="b">
        <v>0</v>
      </c>
      <c r="E53" s="9" t="b">
        <v>0</v>
      </c>
      <c r="F53" s="9" t="b">
        <v>0</v>
      </c>
      <c r="G53" s="9" t="b">
        <v>0</v>
      </c>
      <c r="H53" s="9" t="b">
        <v>0</v>
      </c>
      <c r="I53" s="9" t="b">
        <v>1</v>
      </c>
      <c r="J53" s="9" t="b">
        <v>0</v>
      </c>
      <c r="K53" s="11" t="b">
        <v>0</v>
      </c>
      <c r="L53" s="11" t="b">
        <v>0</v>
      </c>
      <c r="M53" s="11" t="b">
        <v>0</v>
      </c>
      <c r="N53" s="11" t="b">
        <v>0</v>
      </c>
      <c r="O53" s="11" t="b">
        <v>1</v>
      </c>
      <c r="P53" s="11" t="b">
        <v>0</v>
      </c>
      <c r="Q53" s="11" t="b">
        <v>0</v>
      </c>
      <c r="R53" s="2" t="b">
        <v>0</v>
      </c>
      <c r="S53" s="2" t="b">
        <v>0</v>
      </c>
      <c r="T53" s="2" t="b">
        <v>0</v>
      </c>
      <c r="U53" s="2" t="b">
        <v>0</v>
      </c>
      <c r="V53" s="2" t="b">
        <v>0</v>
      </c>
    </row>
    <row r="54" spans="1:22" ht="13" x14ac:dyDescent="0.15">
      <c r="A54" s="9" t="s">
        <v>95</v>
      </c>
      <c r="B54" s="9" t="s">
        <v>44</v>
      </c>
      <c r="C54" s="9" t="b">
        <v>0</v>
      </c>
      <c r="D54" s="8" t="b">
        <v>0</v>
      </c>
      <c r="E54" s="9" t="b">
        <v>0</v>
      </c>
      <c r="F54" s="9" t="b">
        <v>0</v>
      </c>
      <c r="G54" s="9" t="b">
        <v>0</v>
      </c>
      <c r="H54" s="9" t="b">
        <v>0</v>
      </c>
      <c r="I54" s="9" t="b">
        <v>1</v>
      </c>
      <c r="J54" s="9" t="b">
        <v>0</v>
      </c>
      <c r="K54" s="11" t="b">
        <v>0</v>
      </c>
      <c r="L54" s="11" t="b">
        <v>0</v>
      </c>
      <c r="M54" s="11" t="b">
        <v>0</v>
      </c>
      <c r="N54" s="11" t="b">
        <v>0</v>
      </c>
      <c r="O54" s="11" t="b">
        <v>0</v>
      </c>
      <c r="P54" s="11" t="b">
        <v>0</v>
      </c>
      <c r="Q54" s="11" t="b">
        <v>0</v>
      </c>
      <c r="R54" s="2" t="b">
        <v>0</v>
      </c>
      <c r="S54" s="2" t="b">
        <v>0</v>
      </c>
      <c r="T54" s="2" t="b">
        <v>0</v>
      </c>
      <c r="U54" s="2" t="b">
        <v>0</v>
      </c>
      <c r="V54" s="2" t="b">
        <v>0</v>
      </c>
    </row>
    <row r="55" spans="1:22" ht="13" x14ac:dyDescent="0.15">
      <c r="A55" s="9" t="s">
        <v>96</v>
      </c>
      <c r="B55" s="9" t="s">
        <v>44</v>
      </c>
      <c r="C55" s="9" t="b">
        <v>0</v>
      </c>
      <c r="D55" s="9" t="b">
        <v>0</v>
      </c>
      <c r="E55" s="9" t="b">
        <v>0</v>
      </c>
      <c r="F55" s="9" t="b">
        <v>0</v>
      </c>
      <c r="G55" s="9" t="b">
        <v>0</v>
      </c>
      <c r="H55" s="9" t="b">
        <v>0</v>
      </c>
      <c r="I55" s="9" t="b">
        <v>0</v>
      </c>
      <c r="J55" s="9" t="b">
        <v>0</v>
      </c>
      <c r="K55" s="9" t="b">
        <v>0</v>
      </c>
      <c r="L55" s="9" t="b">
        <v>0</v>
      </c>
      <c r="M55" s="9" t="b">
        <v>0</v>
      </c>
      <c r="N55" s="9" t="b">
        <v>0</v>
      </c>
      <c r="O55" s="9" t="b">
        <v>0</v>
      </c>
      <c r="P55" s="9" t="b">
        <v>0</v>
      </c>
      <c r="Q55" s="9" t="b">
        <v>0</v>
      </c>
      <c r="R55" s="2" t="b">
        <v>1</v>
      </c>
      <c r="S55" s="2" t="b">
        <v>0</v>
      </c>
      <c r="T55" s="2" t="b">
        <v>0</v>
      </c>
      <c r="U55" s="2" t="b">
        <v>0</v>
      </c>
      <c r="V55" s="2" t="b">
        <v>0</v>
      </c>
    </row>
    <row r="56" spans="1:22" ht="13" x14ac:dyDescent="0.15">
      <c r="A56" s="9" t="s">
        <v>97</v>
      </c>
      <c r="B56" s="9" t="s">
        <v>44</v>
      </c>
      <c r="C56" s="9" t="b">
        <v>0</v>
      </c>
      <c r="D56" s="8" t="b">
        <v>0</v>
      </c>
      <c r="E56" s="9" t="b">
        <v>0</v>
      </c>
      <c r="F56" s="9" t="b">
        <v>0</v>
      </c>
      <c r="G56" s="9" t="b">
        <v>0</v>
      </c>
      <c r="H56" s="9" t="b">
        <v>0</v>
      </c>
      <c r="I56" s="9" t="b">
        <v>1</v>
      </c>
      <c r="J56" s="9" t="b">
        <v>0</v>
      </c>
      <c r="K56" s="11" t="b">
        <v>0</v>
      </c>
      <c r="L56" s="11" t="b">
        <v>0</v>
      </c>
      <c r="M56" s="11" t="b">
        <v>1</v>
      </c>
      <c r="N56" s="11" t="b">
        <v>0</v>
      </c>
      <c r="O56" s="11" t="b">
        <v>1</v>
      </c>
      <c r="P56" s="11" t="b">
        <v>0</v>
      </c>
      <c r="Q56" s="11" t="b">
        <v>0</v>
      </c>
      <c r="R56" s="2" t="b">
        <v>0</v>
      </c>
      <c r="S56" s="2" t="b">
        <v>0</v>
      </c>
      <c r="T56" s="2" t="b">
        <v>0</v>
      </c>
      <c r="U56" s="2" t="b">
        <v>1</v>
      </c>
      <c r="V56" s="2" t="b">
        <v>0</v>
      </c>
    </row>
    <row r="57" spans="1:22" ht="13" x14ac:dyDescent="0.15">
      <c r="A57" s="9" t="s">
        <v>98</v>
      </c>
      <c r="B57" s="9" t="s">
        <v>99</v>
      </c>
      <c r="C57" s="9" t="b">
        <v>0</v>
      </c>
      <c r="D57" s="8" t="b">
        <v>0</v>
      </c>
      <c r="E57" s="8" t="b">
        <v>0</v>
      </c>
      <c r="F57" s="8" t="b">
        <v>0</v>
      </c>
      <c r="G57" s="8" t="b">
        <v>0</v>
      </c>
      <c r="H57" s="8" t="b">
        <v>0</v>
      </c>
      <c r="I57" s="8" t="b">
        <v>0</v>
      </c>
      <c r="J57" s="8" t="b">
        <v>0</v>
      </c>
      <c r="K57" s="8" t="b">
        <v>0</v>
      </c>
      <c r="L57" s="11" t="b">
        <v>1</v>
      </c>
      <c r="M57" s="11" t="b">
        <v>0</v>
      </c>
      <c r="N57" s="11" t="b">
        <v>0</v>
      </c>
      <c r="O57" s="11" t="b">
        <v>0</v>
      </c>
      <c r="P57" s="11" t="b">
        <v>0</v>
      </c>
      <c r="Q57" s="11" t="b">
        <v>0</v>
      </c>
      <c r="R57" s="2" t="b">
        <v>0</v>
      </c>
      <c r="S57" s="2" t="b">
        <v>0</v>
      </c>
      <c r="T57" s="2" t="b">
        <v>0</v>
      </c>
      <c r="U57" s="2" t="b">
        <v>0</v>
      </c>
      <c r="V57" s="2" t="b">
        <v>0</v>
      </c>
    </row>
    <row r="58" spans="1:22" ht="13" x14ac:dyDescent="0.15">
      <c r="A58" s="9" t="s">
        <v>100</v>
      </c>
      <c r="B58" s="9" t="s">
        <v>99</v>
      </c>
      <c r="C58" s="9" t="b">
        <v>0</v>
      </c>
      <c r="D58" s="8" t="b">
        <v>0</v>
      </c>
      <c r="E58" s="8" t="b">
        <v>0</v>
      </c>
      <c r="F58" s="8" t="b">
        <v>0</v>
      </c>
      <c r="G58" s="8" t="b">
        <v>0</v>
      </c>
      <c r="H58" s="8" t="b">
        <v>0</v>
      </c>
      <c r="I58" s="8" t="b">
        <v>0</v>
      </c>
      <c r="J58" s="8" t="b">
        <v>0</v>
      </c>
      <c r="K58" s="8" t="b">
        <v>0</v>
      </c>
      <c r="L58" s="11" t="b">
        <v>1</v>
      </c>
      <c r="M58" s="11" t="b">
        <v>0</v>
      </c>
      <c r="N58" s="11" t="b">
        <v>0</v>
      </c>
      <c r="O58" s="11" t="b">
        <v>0</v>
      </c>
      <c r="P58" s="11" t="b">
        <v>0</v>
      </c>
      <c r="Q58" s="11" t="b">
        <v>0</v>
      </c>
      <c r="R58" s="2" t="b">
        <v>0</v>
      </c>
      <c r="S58" s="2" t="b">
        <v>0</v>
      </c>
      <c r="T58" s="2" t="b">
        <v>0</v>
      </c>
      <c r="U58" s="2" t="b">
        <v>0</v>
      </c>
      <c r="V58" s="2" t="b">
        <v>0</v>
      </c>
    </row>
    <row r="59" spans="1:22" ht="13" x14ac:dyDescent="0.15">
      <c r="A59" s="9" t="s">
        <v>101</v>
      </c>
      <c r="B59" s="9" t="s">
        <v>99</v>
      </c>
      <c r="C59" s="9" t="b">
        <v>0</v>
      </c>
      <c r="D59" s="8" t="b">
        <v>0</v>
      </c>
      <c r="E59" s="8" t="b">
        <v>0</v>
      </c>
      <c r="F59" s="8" t="b">
        <v>0</v>
      </c>
      <c r="G59" s="8" t="b">
        <v>0</v>
      </c>
      <c r="H59" s="8" t="b">
        <v>0</v>
      </c>
      <c r="I59" s="8" t="b">
        <v>0</v>
      </c>
      <c r="J59" s="8" t="b">
        <v>0</v>
      </c>
      <c r="K59" s="8" t="b">
        <v>0</v>
      </c>
      <c r="L59" s="8" t="b">
        <v>0</v>
      </c>
      <c r="M59" s="11" t="b">
        <v>1</v>
      </c>
      <c r="N59" s="11" t="b">
        <v>1</v>
      </c>
      <c r="O59" s="11" t="b">
        <v>1</v>
      </c>
      <c r="P59" s="11" t="b">
        <v>0</v>
      </c>
      <c r="Q59" s="11" t="b">
        <v>0</v>
      </c>
      <c r="R59" s="2" t="b">
        <v>0</v>
      </c>
      <c r="S59" s="2" t="b">
        <v>0</v>
      </c>
      <c r="T59" s="2" t="b">
        <v>0</v>
      </c>
      <c r="U59" s="2" t="b">
        <v>0</v>
      </c>
      <c r="V59" s="2" t="b">
        <v>0</v>
      </c>
    </row>
    <row r="60" spans="1:22" ht="13" x14ac:dyDescent="0.15">
      <c r="A60" s="9" t="s">
        <v>102</v>
      </c>
      <c r="B60" s="9" t="s">
        <v>99</v>
      </c>
      <c r="C60" s="9" t="b">
        <v>0</v>
      </c>
      <c r="D60" s="8" t="b">
        <v>0</v>
      </c>
      <c r="E60" s="8" t="b">
        <v>0</v>
      </c>
      <c r="F60" s="8" t="b">
        <v>0</v>
      </c>
      <c r="G60" s="8" t="b">
        <v>0</v>
      </c>
      <c r="H60" s="8" t="b">
        <v>0</v>
      </c>
      <c r="I60" s="8" t="b">
        <v>0</v>
      </c>
      <c r="J60" s="8" t="b">
        <v>0</v>
      </c>
      <c r="K60" s="8" t="b">
        <v>0</v>
      </c>
      <c r="L60" s="8" t="b">
        <v>0</v>
      </c>
      <c r="M60" s="11" t="b">
        <v>1</v>
      </c>
      <c r="N60" s="11" t="b">
        <v>0</v>
      </c>
      <c r="O60" s="11" t="b">
        <v>0</v>
      </c>
      <c r="P60" s="11" t="b">
        <v>0</v>
      </c>
      <c r="Q60" s="11" t="b">
        <v>0</v>
      </c>
      <c r="R60" s="2" t="b">
        <v>0</v>
      </c>
      <c r="S60" s="2" t="b">
        <v>0</v>
      </c>
      <c r="T60" s="2" t="b">
        <v>0</v>
      </c>
      <c r="U60" s="2" t="b">
        <v>0</v>
      </c>
      <c r="V60" s="2" t="b">
        <v>0</v>
      </c>
    </row>
    <row r="61" spans="1:22" ht="13" x14ac:dyDescent="0.15">
      <c r="A61" s="9" t="s">
        <v>103</v>
      </c>
      <c r="B61" s="9" t="s">
        <v>99</v>
      </c>
      <c r="C61" s="9" t="b">
        <v>0</v>
      </c>
      <c r="D61" s="8" t="b">
        <v>0</v>
      </c>
      <c r="E61" s="8" t="b">
        <v>0</v>
      </c>
      <c r="F61" s="8" t="b">
        <v>0</v>
      </c>
      <c r="G61" s="8" t="b">
        <v>0</v>
      </c>
      <c r="H61" s="8" t="b">
        <v>0</v>
      </c>
      <c r="I61" s="8" t="b">
        <v>0</v>
      </c>
      <c r="J61" s="8" t="b">
        <v>0</v>
      </c>
      <c r="K61" s="8" t="b">
        <v>0</v>
      </c>
      <c r="L61" s="8" t="b">
        <v>0</v>
      </c>
      <c r="M61" s="11" t="b">
        <v>0</v>
      </c>
      <c r="N61" s="11" t="b">
        <v>0</v>
      </c>
      <c r="O61" s="11" t="b">
        <v>0</v>
      </c>
      <c r="P61" s="11" t="b">
        <v>0</v>
      </c>
      <c r="Q61" s="11" t="b">
        <v>0</v>
      </c>
      <c r="R61" s="2" t="b">
        <v>0</v>
      </c>
      <c r="S61" s="2" t="b">
        <v>0</v>
      </c>
      <c r="T61" s="2" t="b">
        <v>0</v>
      </c>
      <c r="U61" s="2" t="b">
        <v>0</v>
      </c>
      <c r="V61" s="2" t="b">
        <v>0</v>
      </c>
    </row>
    <row r="62" spans="1:22" ht="13" x14ac:dyDescent="0.15">
      <c r="A62" s="9" t="s">
        <v>104</v>
      </c>
      <c r="B62" s="9" t="s">
        <v>99</v>
      </c>
      <c r="C62" s="9" t="b">
        <v>0</v>
      </c>
      <c r="D62" s="8" t="b">
        <v>0</v>
      </c>
      <c r="E62" s="8" t="b">
        <v>0</v>
      </c>
      <c r="F62" s="8" t="b">
        <v>0</v>
      </c>
      <c r="G62" s="8" t="b">
        <v>0</v>
      </c>
      <c r="H62" s="8" t="b">
        <v>0</v>
      </c>
      <c r="I62" s="8" t="b">
        <v>0</v>
      </c>
      <c r="J62" s="8" t="b">
        <v>0</v>
      </c>
      <c r="K62" s="8" t="b">
        <v>0</v>
      </c>
      <c r="L62" s="8" t="b">
        <v>0</v>
      </c>
      <c r="M62" s="11" t="b">
        <v>0</v>
      </c>
      <c r="N62" s="11" t="b">
        <v>1</v>
      </c>
      <c r="O62" s="11" t="b">
        <v>1</v>
      </c>
      <c r="P62" s="11" t="b">
        <v>0</v>
      </c>
      <c r="Q62" s="11" t="b">
        <v>0</v>
      </c>
      <c r="R62" s="2" t="b">
        <v>0</v>
      </c>
      <c r="S62" s="2" t="b">
        <v>0</v>
      </c>
      <c r="T62" s="2" t="b">
        <v>0</v>
      </c>
      <c r="U62" s="2" t="b">
        <v>0</v>
      </c>
      <c r="V62" s="2" t="b">
        <v>0</v>
      </c>
    </row>
    <row r="63" spans="1:22" ht="13" x14ac:dyDescent="0.15">
      <c r="A63" s="9" t="s">
        <v>105</v>
      </c>
      <c r="B63" s="9" t="s">
        <v>99</v>
      </c>
      <c r="C63" s="9" t="b">
        <v>0</v>
      </c>
      <c r="D63" s="8" t="b">
        <v>0</v>
      </c>
      <c r="E63" s="8" t="b">
        <v>0</v>
      </c>
      <c r="F63" s="8" t="b">
        <v>0</v>
      </c>
      <c r="G63" s="8" t="b">
        <v>0</v>
      </c>
      <c r="H63" s="8" t="b">
        <v>0</v>
      </c>
      <c r="I63" s="8" t="b">
        <v>0</v>
      </c>
      <c r="J63" s="8" t="b">
        <v>0</v>
      </c>
      <c r="K63" s="8" t="b">
        <v>0</v>
      </c>
      <c r="L63" s="11" t="b">
        <v>1</v>
      </c>
      <c r="M63" s="11" t="b">
        <v>0</v>
      </c>
      <c r="N63" s="11" t="b">
        <v>0</v>
      </c>
      <c r="O63" s="11" t="b">
        <v>0</v>
      </c>
      <c r="P63" s="11" t="b">
        <v>0</v>
      </c>
      <c r="Q63" s="11" t="b">
        <v>0</v>
      </c>
      <c r="R63" s="2" t="b">
        <v>0</v>
      </c>
      <c r="S63" s="2" t="b">
        <v>0</v>
      </c>
      <c r="T63" s="2" t="b">
        <v>0</v>
      </c>
      <c r="U63" s="2" t="b">
        <v>0</v>
      </c>
      <c r="V63" s="2" t="b">
        <v>0</v>
      </c>
    </row>
    <row r="64" spans="1:22" ht="13" x14ac:dyDescent="0.15">
      <c r="A64" s="9" t="s">
        <v>106</v>
      </c>
      <c r="B64" s="9" t="s">
        <v>99</v>
      </c>
      <c r="C64" s="9" t="b">
        <v>0</v>
      </c>
      <c r="D64" s="8" t="b">
        <v>0</v>
      </c>
      <c r="E64" s="8" t="b">
        <v>0</v>
      </c>
      <c r="F64" s="8" t="b">
        <v>0</v>
      </c>
      <c r="G64" s="8" t="b">
        <v>0</v>
      </c>
      <c r="H64" s="8" t="b">
        <v>0</v>
      </c>
      <c r="I64" s="8" t="b">
        <v>0</v>
      </c>
      <c r="J64" s="8" t="b">
        <v>0</v>
      </c>
      <c r="K64" s="8" t="b">
        <v>0</v>
      </c>
      <c r="L64" s="11" t="b">
        <v>1</v>
      </c>
      <c r="M64" s="11" t="b">
        <v>0</v>
      </c>
      <c r="N64" s="11" t="b">
        <v>0</v>
      </c>
      <c r="O64" s="11" t="b">
        <v>0</v>
      </c>
      <c r="P64" s="11" t="b">
        <v>0</v>
      </c>
      <c r="Q64" s="11" t="b">
        <v>0</v>
      </c>
      <c r="R64" s="2" t="b">
        <v>0</v>
      </c>
      <c r="S64" s="2" t="b">
        <v>0</v>
      </c>
      <c r="T64" s="2" t="b">
        <v>0</v>
      </c>
      <c r="U64" s="2" t="b">
        <v>0</v>
      </c>
      <c r="V64" s="2" t="b">
        <v>0</v>
      </c>
    </row>
    <row r="65" spans="1:22" ht="13" x14ac:dyDescent="0.15">
      <c r="A65" s="9" t="s">
        <v>107</v>
      </c>
      <c r="B65" s="9" t="s">
        <v>99</v>
      </c>
      <c r="C65" s="9" t="b">
        <v>0</v>
      </c>
      <c r="D65" s="8" t="b">
        <v>0</v>
      </c>
      <c r="E65" s="8" t="b">
        <v>0</v>
      </c>
      <c r="F65" s="8" t="b">
        <v>0</v>
      </c>
      <c r="G65" s="8" t="b">
        <v>0</v>
      </c>
      <c r="H65" s="8" t="b">
        <v>0</v>
      </c>
      <c r="I65" s="8" t="b">
        <v>0</v>
      </c>
      <c r="J65" s="8" t="b">
        <v>0</v>
      </c>
      <c r="K65" s="8" t="b">
        <v>0</v>
      </c>
      <c r="L65" s="11" t="b">
        <v>1</v>
      </c>
      <c r="M65" s="11" t="b">
        <v>0</v>
      </c>
      <c r="N65" s="11" t="b">
        <v>0</v>
      </c>
      <c r="O65" s="11" t="b">
        <v>0</v>
      </c>
      <c r="P65" s="11" t="b">
        <v>0</v>
      </c>
      <c r="Q65" s="11" t="b">
        <v>0</v>
      </c>
      <c r="R65" s="2" t="b">
        <v>0</v>
      </c>
      <c r="S65" s="2" t="b">
        <v>0</v>
      </c>
      <c r="T65" s="2" t="b">
        <v>0</v>
      </c>
      <c r="U65" s="2" t="b">
        <v>0</v>
      </c>
      <c r="V65" s="2" t="b">
        <v>0</v>
      </c>
    </row>
    <row r="66" spans="1:22" ht="13" x14ac:dyDescent="0.15">
      <c r="A66" s="9" t="s">
        <v>108</v>
      </c>
      <c r="B66" s="9" t="s">
        <v>99</v>
      </c>
      <c r="C66" s="9" t="b">
        <v>0</v>
      </c>
      <c r="D66" s="8" t="b">
        <v>0</v>
      </c>
      <c r="E66" s="8" t="b">
        <v>0</v>
      </c>
      <c r="F66" s="8" t="b">
        <v>0</v>
      </c>
      <c r="G66" s="8" t="b">
        <v>0</v>
      </c>
      <c r="H66" s="8" t="b">
        <v>0</v>
      </c>
      <c r="I66" s="8" t="b">
        <v>0</v>
      </c>
      <c r="J66" s="8" t="b">
        <v>0</v>
      </c>
      <c r="K66" s="8" t="b">
        <v>0</v>
      </c>
      <c r="L66" s="11" t="b">
        <v>1</v>
      </c>
      <c r="M66" s="11" t="b">
        <v>0</v>
      </c>
      <c r="N66" s="11" t="b">
        <v>0</v>
      </c>
      <c r="O66" s="11" t="b">
        <v>0</v>
      </c>
      <c r="P66" s="11" t="b">
        <v>0</v>
      </c>
      <c r="Q66" s="11" t="b">
        <v>0</v>
      </c>
      <c r="R66" s="2" t="b">
        <v>0</v>
      </c>
      <c r="S66" s="2" t="b">
        <v>0</v>
      </c>
      <c r="T66" s="2" t="b">
        <v>0</v>
      </c>
      <c r="U66" s="2" t="b">
        <v>0</v>
      </c>
      <c r="V66" s="2" t="b">
        <v>0</v>
      </c>
    </row>
    <row r="67" spans="1:22" ht="13" x14ac:dyDescent="0.15">
      <c r="A67" s="9" t="s">
        <v>109</v>
      </c>
      <c r="B67" s="9" t="s">
        <v>99</v>
      </c>
      <c r="C67" s="9" t="b">
        <v>0</v>
      </c>
      <c r="D67" s="8" t="b">
        <v>0</v>
      </c>
      <c r="E67" s="8" t="b">
        <v>0</v>
      </c>
      <c r="F67" s="8" t="b">
        <v>0</v>
      </c>
      <c r="G67" s="8" t="b">
        <v>0</v>
      </c>
      <c r="H67" s="8" t="b">
        <v>0</v>
      </c>
      <c r="I67" s="8" t="b">
        <v>0</v>
      </c>
      <c r="J67" s="8" t="b">
        <v>0</v>
      </c>
      <c r="K67" s="8" t="b">
        <v>0</v>
      </c>
      <c r="L67" s="11" t="b">
        <v>1</v>
      </c>
      <c r="M67" s="11" t="b">
        <v>0</v>
      </c>
      <c r="N67" s="11" t="b">
        <v>0</v>
      </c>
      <c r="O67" s="11" t="b">
        <v>0</v>
      </c>
      <c r="P67" s="11" t="b">
        <v>0</v>
      </c>
      <c r="Q67" s="11" t="b">
        <v>0</v>
      </c>
      <c r="R67" s="2" t="b">
        <v>0</v>
      </c>
      <c r="S67" s="2" t="b">
        <v>0</v>
      </c>
      <c r="T67" s="2" t="b">
        <v>0</v>
      </c>
      <c r="U67" s="2" t="b">
        <v>0</v>
      </c>
      <c r="V67" s="2" t="b">
        <v>0</v>
      </c>
    </row>
    <row r="68" spans="1:22" ht="13" x14ac:dyDescent="0.15">
      <c r="A68" s="9" t="s">
        <v>110</v>
      </c>
      <c r="B68" s="9" t="s">
        <v>99</v>
      </c>
      <c r="C68" s="9" t="b">
        <v>0</v>
      </c>
      <c r="D68" s="8" t="b">
        <v>0</v>
      </c>
      <c r="E68" s="8" t="b">
        <v>0</v>
      </c>
      <c r="F68" s="8" t="b">
        <v>0</v>
      </c>
      <c r="G68" s="8" t="b">
        <v>0</v>
      </c>
      <c r="H68" s="8" t="b">
        <v>0</v>
      </c>
      <c r="I68" s="8" t="b">
        <v>0</v>
      </c>
      <c r="J68" s="8" t="b">
        <v>0</v>
      </c>
      <c r="K68" s="8" t="b">
        <v>0</v>
      </c>
      <c r="L68" s="11" t="b">
        <v>1</v>
      </c>
      <c r="M68" s="11" t="b">
        <v>0</v>
      </c>
      <c r="N68" s="11" t="b">
        <v>0</v>
      </c>
      <c r="O68" s="11" t="b">
        <v>0</v>
      </c>
      <c r="P68" s="11" t="b">
        <v>0</v>
      </c>
      <c r="Q68" s="11" t="b">
        <v>0</v>
      </c>
      <c r="R68" s="2" t="b">
        <v>0</v>
      </c>
      <c r="S68" s="2" t="b">
        <v>0</v>
      </c>
      <c r="T68" s="2" t="b">
        <v>0</v>
      </c>
      <c r="U68" s="2" t="b">
        <v>0</v>
      </c>
      <c r="V68" s="2" t="b">
        <v>0</v>
      </c>
    </row>
    <row r="69" spans="1:22" ht="13" x14ac:dyDescent="0.15">
      <c r="A69" s="9" t="s">
        <v>111</v>
      </c>
      <c r="B69" s="9" t="s">
        <v>99</v>
      </c>
      <c r="C69" s="9" t="b">
        <v>0</v>
      </c>
      <c r="D69" s="8" t="b">
        <v>0</v>
      </c>
      <c r="E69" s="8" t="b">
        <v>0</v>
      </c>
      <c r="F69" s="8" t="b">
        <v>0</v>
      </c>
      <c r="G69" s="8" t="b">
        <v>0</v>
      </c>
      <c r="H69" s="8" t="b">
        <v>0</v>
      </c>
      <c r="I69" s="8" t="b">
        <v>0</v>
      </c>
      <c r="J69" s="8" t="b">
        <v>0</v>
      </c>
      <c r="K69" s="8" t="b">
        <v>0</v>
      </c>
      <c r="L69" s="8" t="b">
        <v>0</v>
      </c>
      <c r="M69" s="11" t="b">
        <v>1</v>
      </c>
      <c r="N69" s="11" t="b">
        <v>1</v>
      </c>
      <c r="O69" s="11" t="b">
        <v>1</v>
      </c>
      <c r="P69" s="11" t="b">
        <v>1</v>
      </c>
      <c r="Q69" s="11" t="b">
        <v>0</v>
      </c>
      <c r="R69" s="2" t="b">
        <v>0</v>
      </c>
      <c r="S69" s="2" t="b">
        <v>0</v>
      </c>
      <c r="T69" s="2" t="b">
        <v>0</v>
      </c>
      <c r="U69" s="2" t="b">
        <v>0</v>
      </c>
      <c r="V69" s="2" t="b">
        <v>0</v>
      </c>
    </row>
    <row r="70" spans="1:22" ht="13" x14ac:dyDescent="0.15">
      <c r="A70" s="9" t="s">
        <v>112</v>
      </c>
      <c r="B70" s="9" t="s">
        <v>99</v>
      </c>
      <c r="C70" s="9" t="b">
        <v>0</v>
      </c>
      <c r="D70" s="8" t="b">
        <v>0</v>
      </c>
      <c r="E70" s="8" t="b">
        <v>0</v>
      </c>
      <c r="F70" s="8" t="b">
        <v>0</v>
      </c>
      <c r="G70" s="8" t="b">
        <v>0</v>
      </c>
      <c r="H70" s="8" t="b">
        <v>0</v>
      </c>
      <c r="I70" s="8" t="b">
        <v>0</v>
      </c>
      <c r="J70" s="8" t="b">
        <v>0</v>
      </c>
      <c r="K70" s="8" t="b">
        <v>0</v>
      </c>
      <c r="L70" s="11" t="b">
        <v>1</v>
      </c>
      <c r="M70" s="11" t="b">
        <v>0</v>
      </c>
      <c r="N70" s="11" t="b">
        <v>0</v>
      </c>
      <c r="O70" s="11" t="b">
        <v>0</v>
      </c>
      <c r="P70" s="11" t="b">
        <v>0</v>
      </c>
      <c r="Q70" s="11" t="b">
        <v>0</v>
      </c>
      <c r="R70" s="2" t="b">
        <v>0</v>
      </c>
      <c r="S70" s="2" t="b">
        <v>0</v>
      </c>
      <c r="T70" s="2" t="b">
        <v>0</v>
      </c>
      <c r="U70" s="2" t="b">
        <v>0</v>
      </c>
      <c r="V70" s="2" t="b">
        <v>0</v>
      </c>
    </row>
    <row r="71" spans="1:22" ht="13" x14ac:dyDescent="0.15">
      <c r="A71" s="9" t="s">
        <v>113</v>
      </c>
      <c r="B71" s="9" t="s">
        <v>99</v>
      </c>
      <c r="C71" s="9" t="b">
        <v>0</v>
      </c>
      <c r="D71" s="8" t="b">
        <v>0</v>
      </c>
      <c r="E71" s="8" t="b">
        <v>0</v>
      </c>
      <c r="F71" s="8" t="b">
        <v>0</v>
      </c>
      <c r="G71" s="8" t="b">
        <v>0</v>
      </c>
      <c r="H71" s="8" t="b">
        <v>0</v>
      </c>
      <c r="I71" s="8" t="b">
        <v>0</v>
      </c>
      <c r="J71" s="8" t="b">
        <v>0</v>
      </c>
      <c r="K71" s="8" t="b">
        <v>0</v>
      </c>
      <c r="L71" s="11" t="b">
        <v>1</v>
      </c>
      <c r="M71" s="11" t="b">
        <v>0</v>
      </c>
      <c r="N71" s="11" t="b">
        <v>0</v>
      </c>
      <c r="O71" s="11" t="b">
        <v>0</v>
      </c>
      <c r="P71" s="11" t="b">
        <v>0</v>
      </c>
      <c r="Q71" s="11" t="b">
        <v>0</v>
      </c>
      <c r="R71" s="2" t="b">
        <v>0</v>
      </c>
      <c r="S71" s="2" t="b">
        <v>0</v>
      </c>
      <c r="T71" s="2" t="b">
        <v>0</v>
      </c>
      <c r="U71" s="2" t="b">
        <v>0</v>
      </c>
      <c r="V71" s="2" t="b">
        <v>0</v>
      </c>
    </row>
    <row r="72" spans="1:22" ht="13" x14ac:dyDescent="0.15">
      <c r="A72" s="9" t="s">
        <v>117</v>
      </c>
      <c r="B72" s="9" t="s">
        <v>99</v>
      </c>
      <c r="C72" s="9" t="b">
        <v>0</v>
      </c>
      <c r="D72" s="8" t="b">
        <v>0</v>
      </c>
      <c r="E72" s="8" t="b">
        <v>0</v>
      </c>
      <c r="F72" s="8" t="b">
        <v>0</v>
      </c>
      <c r="G72" s="8" t="b">
        <v>0</v>
      </c>
      <c r="H72" s="8" t="b">
        <v>0</v>
      </c>
      <c r="I72" s="8" t="b">
        <v>0</v>
      </c>
      <c r="J72" s="8" t="b">
        <v>0</v>
      </c>
      <c r="K72" s="8" t="b">
        <v>0</v>
      </c>
      <c r="L72" s="11" t="b">
        <v>1</v>
      </c>
      <c r="M72" s="11" t="b">
        <v>0</v>
      </c>
      <c r="N72" s="11" t="b">
        <v>0</v>
      </c>
      <c r="O72" s="11" t="b">
        <v>0</v>
      </c>
      <c r="P72" s="11" t="b">
        <v>0</v>
      </c>
      <c r="Q72" s="11" t="b">
        <v>0</v>
      </c>
      <c r="R72" s="2" t="b">
        <v>0</v>
      </c>
      <c r="S72" s="2" t="b">
        <v>0</v>
      </c>
      <c r="T72" s="2" t="b">
        <v>0</v>
      </c>
      <c r="U72" s="2" t="b">
        <v>0</v>
      </c>
      <c r="V72" s="2" t="b">
        <v>0</v>
      </c>
    </row>
    <row r="73" spans="1:22" ht="13" x14ac:dyDescent="0.15">
      <c r="A73" s="9" t="s">
        <v>118</v>
      </c>
      <c r="B73" s="9" t="s">
        <v>99</v>
      </c>
      <c r="C73" s="9" t="b">
        <v>0</v>
      </c>
      <c r="D73" s="8" t="b">
        <v>0</v>
      </c>
      <c r="E73" s="8" t="b">
        <v>0</v>
      </c>
      <c r="F73" s="8" t="b">
        <v>0</v>
      </c>
      <c r="G73" s="8" t="b">
        <v>0</v>
      </c>
      <c r="H73" s="8" t="b">
        <v>0</v>
      </c>
      <c r="I73" s="8" t="b">
        <v>0</v>
      </c>
      <c r="J73" s="8" t="b">
        <v>0</v>
      </c>
      <c r="K73" s="8" t="b">
        <v>0</v>
      </c>
      <c r="L73" s="11" t="b">
        <v>1</v>
      </c>
      <c r="M73" s="11" t="b">
        <v>0</v>
      </c>
      <c r="N73" s="11" t="b">
        <v>0</v>
      </c>
      <c r="O73" s="11" t="b">
        <v>0</v>
      </c>
      <c r="P73" s="11" t="b">
        <v>0</v>
      </c>
      <c r="Q73" s="11" t="b">
        <v>0</v>
      </c>
      <c r="R73" s="2" t="b">
        <v>0</v>
      </c>
      <c r="S73" s="2" t="b">
        <v>0</v>
      </c>
      <c r="T73" s="2" t="b">
        <v>0</v>
      </c>
      <c r="U73" s="2" t="b">
        <v>0</v>
      </c>
      <c r="V73" s="2" t="b">
        <v>0</v>
      </c>
    </row>
    <row r="74" spans="1:22" ht="13" x14ac:dyDescent="0.15">
      <c r="A74" s="9" t="s">
        <v>119</v>
      </c>
      <c r="B74" s="9" t="s">
        <v>99</v>
      </c>
      <c r="C74" s="9" t="b">
        <v>0</v>
      </c>
      <c r="D74" s="8" t="b">
        <v>0</v>
      </c>
      <c r="E74" s="8" t="b">
        <v>0</v>
      </c>
      <c r="F74" s="8" t="b">
        <v>0</v>
      </c>
      <c r="G74" s="8" t="b">
        <v>0</v>
      </c>
      <c r="H74" s="8" t="b">
        <v>0</v>
      </c>
      <c r="I74" s="8" t="b">
        <v>0</v>
      </c>
      <c r="J74" s="8" t="b">
        <v>0</v>
      </c>
      <c r="K74" s="8" t="b">
        <v>0</v>
      </c>
      <c r="L74" s="11" t="b">
        <v>1</v>
      </c>
      <c r="M74" s="11" t="b">
        <v>0</v>
      </c>
      <c r="N74" s="11" t="b">
        <v>0</v>
      </c>
      <c r="O74" s="11" t="b">
        <v>0</v>
      </c>
      <c r="P74" s="11" t="b">
        <v>0</v>
      </c>
      <c r="Q74" s="11" t="b">
        <v>0</v>
      </c>
      <c r="R74" s="2" t="b">
        <v>0</v>
      </c>
      <c r="S74" s="2" t="b">
        <v>0</v>
      </c>
      <c r="T74" s="2" t="b">
        <v>0</v>
      </c>
      <c r="U74" s="2" t="b">
        <v>0</v>
      </c>
      <c r="V74" s="2" t="b">
        <v>0</v>
      </c>
    </row>
    <row r="75" spans="1:22" ht="13" x14ac:dyDescent="0.15">
      <c r="A75" s="9" t="s">
        <v>120</v>
      </c>
      <c r="B75" s="9" t="s">
        <v>99</v>
      </c>
      <c r="C75" s="9" t="b">
        <v>0</v>
      </c>
      <c r="D75" s="8" t="b">
        <v>0</v>
      </c>
      <c r="E75" s="8" t="b">
        <v>0</v>
      </c>
      <c r="F75" s="8" t="b">
        <v>0</v>
      </c>
      <c r="G75" s="8" t="b">
        <v>0</v>
      </c>
      <c r="H75" s="8" t="b">
        <v>0</v>
      </c>
      <c r="I75" s="8" t="b">
        <v>0</v>
      </c>
      <c r="J75" s="8" t="b">
        <v>0</v>
      </c>
      <c r="K75" s="8" t="b">
        <v>0</v>
      </c>
      <c r="L75" s="11" t="b">
        <v>1</v>
      </c>
      <c r="M75" s="11" t="b">
        <v>0</v>
      </c>
      <c r="N75" s="11" t="b">
        <v>0</v>
      </c>
      <c r="O75" s="11" t="b">
        <v>0</v>
      </c>
      <c r="P75" s="11" t="b">
        <v>0</v>
      </c>
      <c r="Q75" s="11" t="b">
        <v>0</v>
      </c>
      <c r="R75" s="2" t="b">
        <v>0</v>
      </c>
      <c r="S75" s="2" t="b">
        <v>0</v>
      </c>
      <c r="T75" s="2" t="b">
        <v>0</v>
      </c>
      <c r="U75" s="2" t="b">
        <v>0</v>
      </c>
      <c r="V75" s="2" t="b">
        <v>0</v>
      </c>
    </row>
    <row r="76" spans="1:22" ht="13" x14ac:dyDescent="0.15">
      <c r="A76" s="9" t="s">
        <v>121</v>
      </c>
      <c r="B76" s="9" t="s">
        <v>99</v>
      </c>
      <c r="C76" s="9" t="b">
        <v>0</v>
      </c>
      <c r="D76" s="8" t="b">
        <v>0</v>
      </c>
      <c r="E76" s="8" t="b">
        <v>0</v>
      </c>
      <c r="F76" s="8" t="b">
        <v>0</v>
      </c>
      <c r="G76" s="8" t="b">
        <v>0</v>
      </c>
      <c r="H76" s="8" t="b">
        <v>0</v>
      </c>
      <c r="I76" s="8" t="b">
        <v>0</v>
      </c>
      <c r="J76" s="8" t="b">
        <v>0</v>
      </c>
      <c r="K76" s="8" t="b">
        <v>0</v>
      </c>
      <c r="L76" s="11" t="b">
        <v>1</v>
      </c>
      <c r="M76" s="11" t="b">
        <v>0</v>
      </c>
      <c r="N76" s="11" t="b">
        <v>0</v>
      </c>
      <c r="O76" s="11" t="b">
        <v>0</v>
      </c>
      <c r="P76" s="11" t="b">
        <v>0</v>
      </c>
      <c r="Q76" s="11" t="b">
        <v>0</v>
      </c>
      <c r="R76" s="2" t="b">
        <v>0</v>
      </c>
      <c r="S76" s="2" t="b">
        <v>0</v>
      </c>
      <c r="T76" s="2" t="b">
        <v>0</v>
      </c>
      <c r="U76" s="2" t="b">
        <v>0</v>
      </c>
      <c r="V76" s="2" t="b">
        <v>0</v>
      </c>
    </row>
    <row r="77" spans="1:22" ht="13" x14ac:dyDescent="0.15">
      <c r="A77" s="9" t="s">
        <v>122</v>
      </c>
      <c r="B77" s="9" t="s">
        <v>99</v>
      </c>
      <c r="C77" s="9" t="b">
        <v>0</v>
      </c>
      <c r="D77" s="8" t="b">
        <v>0</v>
      </c>
      <c r="E77" s="8" t="b">
        <v>0</v>
      </c>
      <c r="F77" s="8" t="b">
        <v>0</v>
      </c>
      <c r="G77" s="8" t="b">
        <v>0</v>
      </c>
      <c r="H77" s="8" t="b">
        <v>0</v>
      </c>
      <c r="I77" s="8" t="b">
        <v>0</v>
      </c>
      <c r="J77" s="8" t="b">
        <v>0</v>
      </c>
      <c r="K77" s="8" t="b">
        <v>0</v>
      </c>
      <c r="L77" s="8" t="b">
        <v>0</v>
      </c>
      <c r="M77" s="11" t="b">
        <v>1</v>
      </c>
      <c r="N77" s="11" t="b">
        <v>1</v>
      </c>
      <c r="O77" s="11" t="b">
        <v>1</v>
      </c>
      <c r="P77" s="11" t="b">
        <v>1</v>
      </c>
      <c r="Q77" s="11" t="b">
        <v>0</v>
      </c>
      <c r="R77" s="2" t="b">
        <v>0</v>
      </c>
      <c r="S77" s="2" t="b">
        <v>0</v>
      </c>
      <c r="T77" s="2" t="b">
        <v>0</v>
      </c>
      <c r="U77" s="2" t="b">
        <v>0</v>
      </c>
      <c r="V77" s="2" t="b">
        <v>0</v>
      </c>
    </row>
    <row r="78" spans="1:22" ht="13" x14ac:dyDescent="0.15">
      <c r="A78" s="9" t="s">
        <v>123</v>
      </c>
      <c r="B78" s="9" t="s">
        <v>99</v>
      </c>
      <c r="C78" s="9" t="b">
        <v>0</v>
      </c>
      <c r="D78" s="8" t="b">
        <v>0</v>
      </c>
      <c r="E78" s="8" t="b">
        <v>0</v>
      </c>
      <c r="F78" s="8" t="b">
        <v>0</v>
      </c>
      <c r="G78" s="8" t="b">
        <v>0</v>
      </c>
      <c r="H78" s="8" t="b">
        <v>0</v>
      </c>
      <c r="I78" s="8" t="b">
        <v>0</v>
      </c>
      <c r="J78" s="8" t="b">
        <v>0</v>
      </c>
      <c r="K78" s="8" t="b">
        <v>0</v>
      </c>
      <c r="L78" s="11" t="b">
        <v>1</v>
      </c>
      <c r="M78" s="11" t="b">
        <v>1</v>
      </c>
      <c r="N78" s="11" t="b">
        <v>1</v>
      </c>
      <c r="O78" s="11" t="b">
        <v>1</v>
      </c>
      <c r="P78" s="11" t="b">
        <v>1</v>
      </c>
      <c r="Q78" s="11" t="b">
        <v>0</v>
      </c>
      <c r="R78" s="2" t="b">
        <v>0</v>
      </c>
      <c r="S78" s="2" t="b">
        <v>0</v>
      </c>
      <c r="T78" s="2" t="b">
        <v>0</v>
      </c>
      <c r="U78" s="2" t="b">
        <v>0</v>
      </c>
      <c r="V78" s="2" t="b">
        <v>0</v>
      </c>
    </row>
    <row r="79" spans="1:22" ht="13" x14ac:dyDescent="0.15">
      <c r="A79" s="9" t="s">
        <v>124</v>
      </c>
      <c r="B79" s="9" t="s">
        <v>99</v>
      </c>
      <c r="C79" s="9" t="b">
        <v>0</v>
      </c>
      <c r="D79" s="8" t="b">
        <v>1</v>
      </c>
      <c r="E79" s="8" t="b">
        <v>0</v>
      </c>
      <c r="F79" s="8" t="b">
        <v>0</v>
      </c>
      <c r="G79" s="8" t="b">
        <v>1</v>
      </c>
      <c r="H79" s="8" t="b">
        <v>0</v>
      </c>
      <c r="I79" s="8" t="b">
        <v>0</v>
      </c>
      <c r="J79" s="8" t="b">
        <v>0</v>
      </c>
      <c r="K79" s="8" t="b">
        <v>0</v>
      </c>
      <c r="L79" s="8" t="b">
        <v>0</v>
      </c>
      <c r="M79" s="11" t="b">
        <v>0</v>
      </c>
      <c r="N79" s="11" t="b">
        <v>1</v>
      </c>
      <c r="O79" s="11" t="b">
        <v>1</v>
      </c>
      <c r="P79" s="11" t="b">
        <v>0</v>
      </c>
      <c r="Q79" s="11" t="b">
        <v>0</v>
      </c>
      <c r="R79" s="2" t="b">
        <v>0</v>
      </c>
      <c r="S79" s="2" t="b">
        <v>0</v>
      </c>
      <c r="T79" s="2" t="b">
        <v>0</v>
      </c>
      <c r="U79" s="2" t="b">
        <v>0</v>
      </c>
      <c r="V79" s="2" t="b">
        <v>0</v>
      </c>
    </row>
    <row r="80" spans="1:22" ht="13" x14ac:dyDescent="0.15">
      <c r="A80" s="2"/>
      <c r="B80" s="2"/>
      <c r="C80" s="2"/>
      <c r="D80" s="13"/>
      <c r="F80" s="2"/>
      <c r="G80" s="2"/>
      <c r="H80" s="2"/>
      <c r="I80" s="2"/>
      <c r="J80" s="2"/>
      <c r="Q80" s="2"/>
      <c r="R80" s="2"/>
      <c r="S80" s="2"/>
    </row>
    <row r="81" spans="1:19" ht="13" x14ac:dyDescent="0.15">
      <c r="A81" s="2"/>
      <c r="B81" s="2"/>
      <c r="C81" s="2"/>
      <c r="D81" s="13"/>
      <c r="F81" s="2"/>
      <c r="G81" s="2"/>
      <c r="H81" s="2"/>
      <c r="I81" s="2"/>
      <c r="J81" s="2"/>
      <c r="Q81" s="2"/>
      <c r="R81" s="2"/>
      <c r="S81" s="2"/>
    </row>
    <row r="82" spans="1:19" ht="13" x14ac:dyDescent="0.15">
      <c r="A82" s="2"/>
      <c r="B82" s="2"/>
      <c r="C82" s="2"/>
      <c r="D82" s="13"/>
      <c r="F82" s="2"/>
      <c r="G82" s="2"/>
      <c r="H82" s="2"/>
      <c r="I82" s="2"/>
      <c r="J82" s="2"/>
      <c r="Q82" s="2"/>
      <c r="R82" s="2"/>
      <c r="S82" s="2"/>
    </row>
    <row r="83" spans="1:19" ht="13" x14ac:dyDescent="0.15">
      <c r="A83" s="2"/>
      <c r="B83" s="2"/>
      <c r="C83" s="2"/>
      <c r="D83" s="13"/>
      <c r="F83" s="2"/>
      <c r="G83" s="2"/>
      <c r="H83" s="2"/>
      <c r="I83" s="2"/>
      <c r="J83" s="2"/>
      <c r="Q83" s="2"/>
      <c r="R83" s="2"/>
      <c r="S83" s="2"/>
    </row>
    <row r="84" spans="1:19" ht="13" x14ac:dyDescent="0.15">
      <c r="A84" s="2"/>
      <c r="B84" s="2"/>
      <c r="C84" s="2"/>
      <c r="D84" s="13"/>
      <c r="F84" s="2"/>
      <c r="G84" s="2"/>
      <c r="H84" s="2"/>
      <c r="I84" s="2"/>
      <c r="J84" s="2"/>
      <c r="Q84" s="2"/>
      <c r="R84" s="2"/>
      <c r="S84" s="2"/>
    </row>
    <row r="85" spans="1:19" ht="13" x14ac:dyDescent="0.15">
      <c r="A85" s="2"/>
      <c r="B85" s="2"/>
      <c r="C85" s="2"/>
      <c r="D85" s="13"/>
      <c r="F85" s="2"/>
      <c r="G85" s="2"/>
      <c r="H85" s="2"/>
      <c r="I85" s="2"/>
      <c r="J85" s="2"/>
      <c r="Q85" s="2"/>
      <c r="R85" s="2"/>
      <c r="S85" s="2"/>
    </row>
    <row r="86" spans="1:19" ht="13" x14ac:dyDescent="0.15">
      <c r="A86" s="2"/>
      <c r="B86" s="2"/>
      <c r="C86" s="2"/>
      <c r="D86" s="13"/>
      <c r="F86" s="2"/>
      <c r="G86" s="2"/>
      <c r="H86" s="2"/>
      <c r="I86" s="2"/>
      <c r="J86" s="2"/>
      <c r="Q86" s="2"/>
      <c r="R86" s="2"/>
      <c r="S86" s="2"/>
    </row>
    <row r="87" spans="1:19" ht="13" x14ac:dyDescent="0.15">
      <c r="A87" s="2"/>
      <c r="B87" s="2"/>
      <c r="C87" s="2"/>
      <c r="D87" s="13"/>
      <c r="F87" s="2"/>
      <c r="G87" s="2"/>
      <c r="H87" s="2"/>
      <c r="I87" s="2"/>
      <c r="J87" s="2"/>
      <c r="Q87" s="2"/>
      <c r="R87" s="2"/>
      <c r="S87" s="2"/>
    </row>
    <row r="88" spans="1:19" ht="13" x14ac:dyDescent="0.15">
      <c r="A88" s="2"/>
      <c r="B88" s="2"/>
      <c r="C88" s="2"/>
      <c r="D88" s="13"/>
      <c r="F88" s="2"/>
      <c r="G88" s="2"/>
      <c r="H88" s="2"/>
      <c r="I88" s="2"/>
      <c r="J88" s="2"/>
      <c r="Q88" s="2"/>
      <c r="R88" s="2"/>
      <c r="S88" s="2"/>
    </row>
    <row r="89" spans="1:19" ht="13" x14ac:dyDescent="0.15">
      <c r="A89" s="2"/>
      <c r="B89" s="2"/>
      <c r="C89" s="2"/>
      <c r="D89" s="13"/>
      <c r="F89" s="2"/>
      <c r="G89" s="2"/>
      <c r="H89" s="2"/>
      <c r="I89" s="2"/>
      <c r="J89" s="2"/>
      <c r="Q89" s="2"/>
      <c r="R89" s="2"/>
      <c r="S89" s="2"/>
    </row>
    <row r="90" spans="1:19" ht="13" x14ac:dyDescent="0.15">
      <c r="A90" s="2"/>
      <c r="B90" s="2"/>
      <c r="C90" s="2"/>
      <c r="D90" s="13"/>
      <c r="F90" s="2"/>
      <c r="G90" s="2"/>
      <c r="H90" s="2"/>
      <c r="I90" s="2"/>
      <c r="J90" s="2"/>
      <c r="Q90" s="2"/>
      <c r="R90" s="2"/>
      <c r="S90" s="2"/>
    </row>
    <row r="91" spans="1:19" ht="13" x14ac:dyDescent="0.15">
      <c r="A91" s="2"/>
      <c r="B91" s="2"/>
      <c r="C91" s="2"/>
      <c r="D91" s="13"/>
      <c r="F91" s="2"/>
      <c r="G91" s="2"/>
      <c r="H91" s="2"/>
      <c r="I91" s="2"/>
      <c r="J91" s="2"/>
      <c r="Q91" s="2"/>
      <c r="R91" s="2"/>
      <c r="S91" s="2"/>
    </row>
    <row r="92" spans="1:19" ht="13" x14ac:dyDescent="0.15">
      <c r="A92" s="2"/>
      <c r="B92" s="2"/>
      <c r="C92" s="2"/>
      <c r="D92" s="13"/>
      <c r="F92" s="2"/>
      <c r="G92" s="2"/>
      <c r="H92" s="2"/>
      <c r="I92" s="2"/>
      <c r="J92" s="2"/>
      <c r="Q92" s="2"/>
      <c r="R92" s="2"/>
      <c r="S92" s="2"/>
    </row>
    <row r="93" spans="1:19" ht="13" x14ac:dyDescent="0.15">
      <c r="A93" s="2"/>
      <c r="B93" s="2"/>
      <c r="C93" s="2"/>
      <c r="D93" s="13"/>
      <c r="F93" s="2"/>
      <c r="G93" s="2"/>
      <c r="H93" s="2"/>
      <c r="I93" s="2"/>
      <c r="J93" s="2"/>
      <c r="Q93" s="2"/>
      <c r="R93" s="2"/>
      <c r="S93" s="2"/>
    </row>
    <row r="94" spans="1:19" ht="13" x14ac:dyDescent="0.15">
      <c r="A94" s="2"/>
      <c r="B94" s="2"/>
      <c r="C94" s="2"/>
      <c r="D94" s="13"/>
      <c r="F94" s="2"/>
      <c r="G94" s="2"/>
      <c r="H94" s="2"/>
      <c r="I94" s="2"/>
      <c r="J94" s="2"/>
      <c r="Q94" s="2"/>
      <c r="R94" s="2"/>
      <c r="S94" s="2"/>
    </row>
    <row r="95" spans="1:19" ht="13" x14ac:dyDescent="0.15">
      <c r="A95" s="2"/>
      <c r="B95" s="2"/>
      <c r="C95" s="2"/>
      <c r="D95" s="13"/>
      <c r="F95" s="2"/>
      <c r="G95" s="2"/>
      <c r="H95" s="2"/>
      <c r="I95" s="2"/>
      <c r="J95" s="2"/>
      <c r="Q95" s="2"/>
      <c r="R95" s="2"/>
      <c r="S95" s="2"/>
    </row>
    <row r="96" spans="1:19" ht="13" x14ac:dyDescent="0.15">
      <c r="A96" s="2"/>
      <c r="B96" s="2"/>
      <c r="C96" s="2"/>
      <c r="D96" s="13"/>
      <c r="F96" s="2"/>
      <c r="G96" s="2"/>
      <c r="H96" s="2"/>
      <c r="I96" s="2"/>
      <c r="J96" s="2"/>
      <c r="Q96" s="2"/>
      <c r="R96" s="2"/>
      <c r="S96" s="2"/>
    </row>
    <row r="97" spans="1:19" ht="13" x14ac:dyDescent="0.15">
      <c r="A97" s="2"/>
      <c r="B97" s="2"/>
      <c r="C97" s="2"/>
      <c r="D97" s="13"/>
      <c r="F97" s="2"/>
      <c r="G97" s="2"/>
      <c r="H97" s="2"/>
      <c r="I97" s="2"/>
      <c r="J97" s="2"/>
      <c r="Q97" s="2"/>
      <c r="R97" s="2"/>
      <c r="S97" s="2"/>
    </row>
    <row r="98" spans="1:19" ht="13" x14ac:dyDescent="0.15">
      <c r="A98" s="2"/>
      <c r="B98" s="2"/>
      <c r="C98" s="2"/>
      <c r="D98" s="13"/>
      <c r="F98" s="2"/>
      <c r="G98" s="2"/>
      <c r="H98" s="2"/>
      <c r="I98" s="2"/>
      <c r="J98" s="2"/>
      <c r="Q98" s="2"/>
      <c r="R98" s="2"/>
      <c r="S98" s="2"/>
    </row>
    <row r="99" spans="1:19" ht="13" x14ac:dyDescent="0.15">
      <c r="A99" s="2"/>
      <c r="B99" s="2"/>
      <c r="C99" s="2"/>
      <c r="D99" s="13"/>
      <c r="F99" s="2"/>
      <c r="G99" s="2"/>
      <c r="H99" s="2"/>
      <c r="I99" s="2"/>
      <c r="J99" s="2"/>
      <c r="Q99" s="2"/>
      <c r="R99" s="2"/>
      <c r="S99" s="2"/>
    </row>
    <row r="100" spans="1:19" ht="13" x14ac:dyDescent="0.15">
      <c r="A100" s="2"/>
      <c r="B100" s="2"/>
      <c r="C100" s="2"/>
      <c r="D100" s="13"/>
      <c r="F100" s="2"/>
      <c r="G100" s="2"/>
      <c r="H100" s="2"/>
      <c r="I100" s="2"/>
      <c r="J100" s="2"/>
      <c r="Q100" s="2"/>
      <c r="R100" s="2"/>
      <c r="S100" s="2"/>
    </row>
    <row r="101" spans="1:19" ht="13" x14ac:dyDescent="0.15">
      <c r="D101" s="12"/>
    </row>
    <row r="102" spans="1:19" ht="13" x14ac:dyDescent="0.15">
      <c r="D102" s="12"/>
    </row>
    <row r="103" spans="1:19" ht="13" x14ac:dyDescent="0.15">
      <c r="D103" s="12"/>
    </row>
    <row r="104" spans="1:19" ht="13" x14ac:dyDescent="0.15">
      <c r="D104" s="12"/>
    </row>
    <row r="105" spans="1:19" ht="13" x14ac:dyDescent="0.15">
      <c r="D105" s="12"/>
    </row>
    <row r="106" spans="1:19" ht="13" x14ac:dyDescent="0.15">
      <c r="D106" s="12"/>
    </row>
    <row r="107" spans="1:19" ht="13" x14ac:dyDescent="0.15">
      <c r="D107" s="12"/>
    </row>
    <row r="108" spans="1:19" ht="13" x14ac:dyDescent="0.15">
      <c r="D108" s="12"/>
    </row>
    <row r="109" spans="1:19" ht="13" x14ac:dyDescent="0.15">
      <c r="D109" s="12"/>
    </row>
    <row r="110" spans="1:19" ht="13" x14ac:dyDescent="0.15">
      <c r="D110" s="12"/>
    </row>
    <row r="111" spans="1:19" ht="13" x14ac:dyDescent="0.15">
      <c r="D111" s="12"/>
    </row>
    <row r="112" spans="1:19" ht="13" x14ac:dyDescent="0.15">
      <c r="D112" s="12"/>
    </row>
    <row r="113" spans="4:4" ht="13" x14ac:dyDescent="0.15">
      <c r="D113" s="12"/>
    </row>
    <row r="114" spans="4:4" ht="13" x14ac:dyDescent="0.15">
      <c r="D114" s="12"/>
    </row>
    <row r="115" spans="4:4" ht="13" x14ac:dyDescent="0.15">
      <c r="D115" s="12"/>
    </row>
    <row r="116" spans="4:4" ht="13" x14ac:dyDescent="0.15">
      <c r="D116" s="12"/>
    </row>
    <row r="117" spans="4:4" ht="13" x14ac:dyDescent="0.15">
      <c r="D117" s="12"/>
    </row>
    <row r="118" spans="4:4" ht="13" x14ac:dyDescent="0.15">
      <c r="D118" s="12"/>
    </row>
    <row r="119" spans="4:4" ht="13" x14ac:dyDescent="0.15">
      <c r="D119" s="12"/>
    </row>
    <row r="120" spans="4:4" ht="13" x14ac:dyDescent="0.15">
      <c r="D120" s="12"/>
    </row>
    <row r="121" spans="4:4" ht="13" x14ac:dyDescent="0.15">
      <c r="D121" s="12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8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18.83203125" customWidth="1"/>
    <col min="2" max="2" width="15" customWidth="1"/>
    <col min="3" max="3" width="16.6640625" customWidth="1"/>
    <col min="11" max="11" width="17.5" customWidth="1"/>
  </cols>
  <sheetData>
    <row r="1" spans="1:13" ht="15.75" customHeight="1" x14ac:dyDescent="0.15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114</v>
      </c>
      <c r="I1" s="2" t="s">
        <v>115</v>
      </c>
      <c r="J1" s="2" t="s">
        <v>3</v>
      </c>
      <c r="K1" s="2" t="s">
        <v>17</v>
      </c>
      <c r="L1" s="2" t="s">
        <v>116</v>
      </c>
    </row>
    <row r="2" spans="1:13" ht="15.75" customHeight="1" x14ac:dyDescent="0.15">
      <c r="A2" s="12" t="str">
        <f ca="1">PROPER('Data 1'!A2)</f>
        <v>Conrad Brenneman</v>
      </c>
      <c r="B2" s="12" t="str">
        <f ca="1">LEFT(PROPER('Data 1'!B2), 4)</f>
        <v>2A40</v>
      </c>
      <c r="C2" t="b">
        <f t="shared" ref="C2:C38" si="0">TRUE</f>
        <v>1</v>
      </c>
      <c r="D2" s="12" t="b">
        <f>IF('Data 1'!D2="Yes", TRUE, FALSE)</f>
        <v>1</v>
      </c>
      <c r="E2" t="b">
        <f t="shared" ref="E2:E39" ca="1" si="1">IF(4&lt;COUNTIF(B:B, B2), TRUE, FALSE)</f>
        <v>0</v>
      </c>
      <c r="F2" s="2" t="b">
        <v>0</v>
      </c>
      <c r="G2" s="2" t="b">
        <v>0</v>
      </c>
      <c r="H2" s="2" t="b">
        <v>0</v>
      </c>
      <c r="I2" s="2" t="b">
        <v>0</v>
      </c>
      <c r="J2" s="2" t="b">
        <v>0</v>
      </c>
      <c r="K2" s="2" t="b">
        <v>0</v>
      </c>
      <c r="L2">
        <v>350</v>
      </c>
      <c r="M2" s="2"/>
    </row>
    <row r="3" spans="1:13" ht="15.75" customHeight="1" x14ac:dyDescent="0.15">
      <c r="A3" s="12" t="str">
        <f ca="1">PROPER('Data 1'!A3)</f>
        <v>Elias Nepa</v>
      </c>
      <c r="B3" s="12" t="str">
        <f ca="1">LEFT(PROPER('Data 1'!B3), 4)</f>
        <v>1C49</v>
      </c>
      <c r="C3" t="b">
        <f t="shared" si="0"/>
        <v>1</v>
      </c>
      <c r="D3" s="12" t="b">
        <f>IF('Data 1'!D3="Yes", TRUE, FALSE)</f>
        <v>1</v>
      </c>
      <c r="E3" t="b">
        <f t="shared" ca="1" si="1"/>
        <v>1</v>
      </c>
      <c r="F3" s="2" t="b">
        <v>0</v>
      </c>
      <c r="G3" s="2" t="b">
        <v>0</v>
      </c>
      <c r="H3" s="2" t="b">
        <v>0</v>
      </c>
      <c r="I3" s="2" t="b">
        <v>0</v>
      </c>
      <c r="J3" s="2" t="b">
        <v>0</v>
      </c>
      <c r="K3" s="2" t="b">
        <v>0</v>
      </c>
      <c r="L3">
        <v>400</v>
      </c>
    </row>
    <row r="4" spans="1:13" ht="15.75" customHeight="1" x14ac:dyDescent="0.15">
      <c r="A4" s="12" t="str">
        <f ca="1">PROPER('Data 1'!A4)</f>
        <v>Nithya Rajakumar</v>
      </c>
      <c r="B4" s="12" t="str">
        <f ca="1">LEFT(PROPER('Data 1'!B4), 4)</f>
        <v>1C49</v>
      </c>
      <c r="C4" t="b">
        <f t="shared" si="0"/>
        <v>1</v>
      </c>
      <c r="D4" s="12" t="b">
        <f>IF('Data 1'!D4="Yes", TRUE, FALSE)</f>
        <v>0</v>
      </c>
      <c r="E4" t="b">
        <f t="shared" ca="1" si="1"/>
        <v>1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  <c r="K4" s="2" t="b">
        <v>0</v>
      </c>
      <c r="L4">
        <v>250</v>
      </c>
    </row>
    <row r="5" spans="1:13" ht="15.75" customHeight="1" x14ac:dyDescent="0.15">
      <c r="A5" s="12" t="str">
        <f ca="1">PROPER('Data 1'!A5)</f>
        <v>Vivian Jiang</v>
      </c>
      <c r="B5" s="12" t="str">
        <f ca="1">LEFT(PROPER('Data 1'!B5), 4)</f>
        <v>1C49</v>
      </c>
      <c r="C5" t="b">
        <f t="shared" si="0"/>
        <v>1</v>
      </c>
      <c r="D5" s="12" t="b">
        <f>IF('Data 1'!D5="Yes", TRUE, FALSE)</f>
        <v>0</v>
      </c>
      <c r="E5" t="b">
        <f t="shared" ca="1" si="1"/>
        <v>1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>
        <v>250</v>
      </c>
    </row>
    <row r="6" spans="1:13" ht="15.75" customHeight="1" x14ac:dyDescent="0.15">
      <c r="A6" s="12" t="str">
        <f ca="1">PROPER('Data 1'!A6)</f>
        <v>Alyssa Kim</v>
      </c>
      <c r="B6" s="12" t="str">
        <f ca="1">LEFT(PROPER('Data 1'!B6), 4)</f>
        <v>1C49</v>
      </c>
      <c r="C6" t="b">
        <f t="shared" si="0"/>
        <v>1</v>
      </c>
      <c r="D6" s="12" t="b">
        <f>IF('Data 1'!D6="Yes", TRUE, FALSE)</f>
        <v>0</v>
      </c>
      <c r="E6" t="b">
        <f t="shared" ca="1" si="1"/>
        <v>1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>
        <v>250</v>
      </c>
    </row>
    <row r="7" spans="1:13" ht="15.75" customHeight="1" x14ac:dyDescent="0.15">
      <c r="A7" s="12" t="str">
        <f ca="1">PROPER('Data 1'!A7)</f>
        <v>Jacob Ngo</v>
      </c>
      <c r="B7" s="12" t="str">
        <f ca="1">LEFT(PROPER('Data 1'!B7), 4)</f>
        <v>1C49</v>
      </c>
      <c r="C7" t="b">
        <f t="shared" si="0"/>
        <v>1</v>
      </c>
      <c r="D7" s="12" t="b">
        <f>IF('Data 1'!D7="Yes", TRUE, FALSE)</f>
        <v>1</v>
      </c>
      <c r="E7" t="b">
        <f t="shared" ca="1" si="1"/>
        <v>1</v>
      </c>
      <c r="F7" s="2" t="b">
        <v>1</v>
      </c>
      <c r="G7" s="2" t="b">
        <v>0</v>
      </c>
      <c r="H7" s="2" t="b">
        <v>0</v>
      </c>
      <c r="I7" s="2" t="b">
        <v>0</v>
      </c>
      <c r="J7" s="2" t="b">
        <v>0</v>
      </c>
      <c r="K7" s="2" t="b">
        <v>0</v>
      </c>
      <c r="L7">
        <v>450</v>
      </c>
    </row>
    <row r="8" spans="1:13" ht="15.75" customHeight="1" x14ac:dyDescent="0.15">
      <c r="A8" s="12" t="str">
        <f ca="1">PROPER('Data 1'!A8)</f>
        <v>Adit Madhavan</v>
      </c>
      <c r="B8" s="12" t="str">
        <f ca="1">LEFT(PROPER('Data 1'!B8), 4)</f>
        <v>1C49</v>
      </c>
      <c r="C8" t="b">
        <f t="shared" si="0"/>
        <v>1</v>
      </c>
      <c r="D8" s="12" t="b">
        <f>IF('Data 1'!D8="Yes", TRUE, FALSE)</f>
        <v>0</v>
      </c>
      <c r="E8" t="b">
        <f t="shared" ca="1" si="1"/>
        <v>1</v>
      </c>
      <c r="F8" s="2" t="b">
        <v>0</v>
      </c>
      <c r="G8" s="2" t="b">
        <v>0</v>
      </c>
      <c r="H8" s="2" t="b">
        <v>0</v>
      </c>
      <c r="I8" s="2" t="b">
        <v>0</v>
      </c>
      <c r="J8" s="2" t="b">
        <v>0</v>
      </c>
      <c r="K8" s="2" t="b">
        <v>0</v>
      </c>
      <c r="L8">
        <v>250</v>
      </c>
    </row>
    <row r="9" spans="1:13" ht="15.75" customHeight="1" x14ac:dyDescent="0.15">
      <c r="A9" s="12" t="str">
        <f ca="1">PROPER('Data 1'!A9)</f>
        <v>Nikhila Udupa</v>
      </c>
      <c r="B9" s="12" t="str">
        <f ca="1">LEFT(PROPER('Data 1'!B9), 4)</f>
        <v>1C49</v>
      </c>
      <c r="C9" t="b">
        <f t="shared" si="0"/>
        <v>1</v>
      </c>
      <c r="D9" s="12" t="b">
        <f>IF('Data 1'!D9="Yes", TRUE, FALSE)</f>
        <v>1</v>
      </c>
      <c r="E9" t="b">
        <f t="shared" ca="1" si="1"/>
        <v>1</v>
      </c>
      <c r="F9" s="2" t="b">
        <v>1</v>
      </c>
      <c r="G9" s="2" t="b">
        <v>0</v>
      </c>
      <c r="H9" s="2" t="b">
        <v>0</v>
      </c>
      <c r="I9" s="2" t="b">
        <v>0</v>
      </c>
      <c r="J9" s="2" t="b">
        <v>0</v>
      </c>
      <c r="K9" s="2" t="b">
        <v>0</v>
      </c>
      <c r="L9">
        <v>450</v>
      </c>
    </row>
    <row r="10" spans="1:13" ht="15.75" customHeight="1" x14ac:dyDescent="0.15">
      <c r="A10" s="12" t="str">
        <f ca="1">PROPER('Data 1'!A10)</f>
        <v>Ariel Plantz</v>
      </c>
      <c r="B10" s="12" t="str">
        <f ca="1">LEFT(PROPER('Data 1'!B10), 4)</f>
        <v>1C49</v>
      </c>
      <c r="C10" t="b">
        <f t="shared" si="0"/>
        <v>1</v>
      </c>
      <c r="D10" s="12" t="b">
        <f>IF('Data 1'!D10="Yes", TRUE, FALSE)</f>
        <v>1</v>
      </c>
      <c r="E10" t="b">
        <f t="shared" ca="1" si="1"/>
        <v>1</v>
      </c>
      <c r="F10" s="2" t="b">
        <v>1</v>
      </c>
      <c r="G10" s="2" t="b">
        <v>0</v>
      </c>
      <c r="H10" s="2" t="b">
        <v>0</v>
      </c>
      <c r="I10" s="2" t="b">
        <v>0</v>
      </c>
      <c r="J10" s="2" t="b">
        <v>0</v>
      </c>
      <c r="K10" s="2" t="b">
        <v>0</v>
      </c>
      <c r="L10">
        <v>450</v>
      </c>
    </row>
    <row r="11" spans="1:13" ht="15.75" customHeight="1" x14ac:dyDescent="0.15">
      <c r="A11" s="12" t="str">
        <f ca="1">PROPER('Data 1'!A11)</f>
        <v>Austin Lim</v>
      </c>
      <c r="B11" s="12" t="str">
        <f ca="1">LEFT(PROPER('Data 1'!B11), 4)</f>
        <v>1C49</v>
      </c>
      <c r="C11" t="b">
        <f t="shared" si="0"/>
        <v>1</v>
      </c>
      <c r="D11" s="12" t="b">
        <f>IF('Data 1'!D11="Yes", TRUE, FALSE)</f>
        <v>0</v>
      </c>
      <c r="E11" t="b">
        <f t="shared" ca="1" si="1"/>
        <v>1</v>
      </c>
      <c r="F11" s="2" t="b">
        <v>0</v>
      </c>
      <c r="G11" s="2" t="b">
        <v>0</v>
      </c>
      <c r="H11" s="2" t="b">
        <v>0</v>
      </c>
      <c r="I11" s="2" t="b">
        <v>0</v>
      </c>
      <c r="J11" s="2" t="b">
        <v>0</v>
      </c>
      <c r="K11" s="2" t="b">
        <v>0</v>
      </c>
      <c r="L11">
        <v>250</v>
      </c>
    </row>
    <row r="12" spans="1:13" ht="15.75" customHeight="1" x14ac:dyDescent="0.15">
      <c r="A12" s="12" t="str">
        <f ca="1">PROPER('Data 1'!A12)</f>
        <v>Dominic Melville</v>
      </c>
      <c r="B12" s="12" t="str">
        <f ca="1">LEFT(PROPER('Data 1'!B12), 4)</f>
        <v>2A40</v>
      </c>
      <c r="C12" t="b">
        <f t="shared" si="0"/>
        <v>1</v>
      </c>
      <c r="D12" s="12" t="b">
        <f>IF('Data 1'!D12="Yes", TRUE, FALSE)</f>
        <v>0</v>
      </c>
      <c r="E12" t="b">
        <f t="shared" ca="1" si="1"/>
        <v>0</v>
      </c>
      <c r="F12" s="2" t="b">
        <v>0</v>
      </c>
      <c r="G12" s="2" t="b">
        <v>0</v>
      </c>
      <c r="H12" s="2" t="b">
        <v>0</v>
      </c>
      <c r="I12" s="2" t="b">
        <v>0</v>
      </c>
      <c r="J12" s="2" t="b">
        <v>0</v>
      </c>
      <c r="K12" s="2" t="b">
        <v>0</v>
      </c>
      <c r="L12">
        <v>200</v>
      </c>
    </row>
    <row r="13" spans="1:13" ht="15.75" customHeight="1" x14ac:dyDescent="0.15">
      <c r="A13" s="12" t="str">
        <f ca="1">PROPER('Data 1'!A13)</f>
        <v>Sophia Gaynes</v>
      </c>
      <c r="B13" s="12" t="str">
        <f ca="1">LEFT(PROPER('Data 1'!B13), 4)</f>
        <v>3A20</v>
      </c>
      <c r="C13" t="b">
        <f t="shared" si="0"/>
        <v>1</v>
      </c>
      <c r="D13" s="12" t="b">
        <f>IF('Data 1'!D13="Yes", TRUE, FALSE)</f>
        <v>1</v>
      </c>
      <c r="E13" t="b">
        <f t="shared" ca="1" si="1"/>
        <v>0</v>
      </c>
      <c r="F13" s="2" t="b">
        <v>1</v>
      </c>
      <c r="G13" s="2" t="b">
        <v>0</v>
      </c>
      <c r="H13" s="2" t="b">
        <v>0</v>
      </c>
      <c r="I13" s="2" t="b">
        <v>0</v>
      </c>
      <c r="J13" s="2" t="b">
        <v>0</v>
      </c>
      <c r="K13" s="2" t="b">
        <v>0</v>
      </c>
      <c r="L13">
        <v>400</v>
      </c>
    </row>
    <row r="14" spans="1:13" ht="15.75" customHeight="1" x14ac:dyDescent="0.15">
      <c r="A14" s="12" t="str">
        <f ca="1">PROPER('Data 1'!A14)</f>
        <v>Jenny Lamb</v>
      </c>
      <c r="B14" s="12" t="str">
        <f ca="1">LEFT(PROPER('Data 1'!B14), 4)</f>
        <v>3A20</v>
      </c>
      <c r="C14" t="b">
        <f t="shared" si="0"/>
        <v>1</v>
      </c>
      <c r="D14" s="12" t="b">
        <f>IF('Data 1'!D14="Yes", TRUE, FALSE)</f>
        <v>1</v>
      </c>
      <c r="E14" t="b">
        <f t="shared" ca="1" si="1"/>
        <v>0</v>
      </c>
      <c r="F14" s="2" t="b">
        <v>1</v>
      </c>
      <c r="G14" s="2" t="b">
        <v>0</v>
      </c>
      <c r="H14" s="2" t="b">
        <v>0</v>
      </c>
      <c r="I14" s="2" t="b">
        <v>0</v>
      </c>
      <c r="J14" s="2" t="b">
        <v>0</v>
      </c>
      <c r="K14" s="2" t="b">
        <v>0</v>
      </c>
      <c r="L14">
        <v>400</v>
      </c>
    </row>
    <row r="15" spans="1:13" ht="15.75" customHeight="1" x14ac:dyDescent="0.15">
      <c r="A15" s="12" t="str">
        <f ca="1">PROPER('Data 1'!A15)</f>
        <v>Emma Glover</v>
      </c>
      <c r="B15" s="12" t="str">
        <f ca="1">LEFT(PROPER('Data 1'!B15), 4)</f>
        <v>3A20</v>
      </c>
      <c r="C15" t="b">
        <f t="shared" si="0"/>
        <v>1</v>
      </c>
      <c r="D15" s="12" t="b">
        <f>IF('Data 1'!D15="Yes", TRUE, FALSE)</f>
        <v>1</v>
      </c>
      <c r="E15" t="b">
        <f t="shared" ca="1" si="1"/>
        <v>0</v>
      </c>
      <c r="F15" s="2" t="b">
        <v>0</v>
      </c>
      <c r="G15" s="2" t="b">
        <v>0</v>
      </c>
      <c r="H15" s="2" t="b">
        <v>0</v>
      </c>
      <c r="I15" s="2" t="b">
        <v>0</v>
      </c>
      <c r="J15" s="2" t="b">
        <v>0</v>
      </c>
      <c r="K15" s="2" t="b">
        <v>0</v>
      </c>
      <c r="L15">
        <v>350</v>
      </c>
    </row>
    <row r="16" spans="1:13" ht="15.75" customHeight="1" x14ac:dyDescent="0.15">
      <c r="A16" s="12" t="str">
        <f ca="1">PROPER('Data 1'!A16)</f>
        <v>Alberto Cardosa</v>
      </c>
      <c r="B16" s="12" t="str">
        <f ca="1">LEFT(PROPER('Data 1'!B16), 4)</f>
        <v>2B61</v>
      </c>
      <c r="C16" t="b">
        <f t="shared" si="0"/>
        <v>1</v>
      </c>
      <c r="D16" s="12" t="b">
        <f>IF('Data 1'!D16="Yes", TRUE, FALSE)</f>
        <v>0</v>
      </c>
      <c r="E16" t="b">
        <f t="shared" ca="1" si="1"/>
        <v>0</v>
      </c>
      <c r="F16" s="2" t="b">
        <v>0</v>
      </c>
      <c r="G16" s="2" t="b">
        <v>0</v>
      </c>
      <c r="H16" s="2" t="b">
        <v>0</v>
      </c>
      <c r="I16" s="2" t="b">
        <v>0</v>
      </c>
      <c r="J16" s="2" t="b">
        <v>0</v>
      </c>
      <c r="K16" s="2" t="b">
        <v>0</v>
      </c>
      <c r="L16">
        <v>200</v>
      </c>
    </row>
    <row r="17" spans="1:12" ht="15.75" customHeight="1" x14ac:dyDescent="0.15">
      <c r="A17" s="12" t="str">
        <f ca="1">PROPER('Data 1'!A17)</f>
        <v>Zeke Oien</v>
      </c>
      <c r="B17" s="12" t="str">
        <f ca="1">LEFT(PROPER('Data 1'!B17), 4)</f>
        <v>2B61</v>
      </c>
      <c r="C17" t="b">
        <f t="shared" si="0"/>
        <v>1</v>
      </c>
      <c r="D17" s="12" t="b">
        <f>IF('Data 1'!D17="Yes", TRUE, FALSE)</f>
        <v>0</v>
      </c>
      <c r="E17" t="b">
        <f t="shared" ca="1" si="1"/>
        <v>0</v>
      </c>
      <c r="F17" s="2" t="b">
        <v>0</v>
      </c>
      <c r="G17" s="2" t="b">
        <v>0</v>
      </c>
      <c r="H17" s="2" t="b">
        <v>0</v>
      </c>
      <c r="I17" s="2" t="b">
        <v>0</v>
      </c>
      <c r="J17" s="2" t="b">
        <v>0</v>
      </c>
      <c r="K17" s="2" t="b">
        <v>0</v>
      </c>
      <c r="L17">
        <v>200</v>
      </c>
    </row>
    <row r="18" spans="1:12" ht="15.75" customHeight="1" x14ac:dyDescent="0.15">
      <c r="A18" s="12" t="str">
        <f ca="1">PROPER('Data 1'!A18)</f>
        <v>Rachel</v>
      </c>
      <c r="B18" s="12" t="str">
        <f ca="1">LEFT(PROPER('Data 1'!B18), 4)</f>
        <v>1A34</v>
      </c>
      <c r="C18" t="b">
        <f t="shared" si="0"/>
        <v>1</v>
      </c>
      <c r="D18" s="12" t="b">
        <f>IF('Data 1'!D18="Yes", TRUE, FALSE)</f>
        <v>0</v>
      </c>
      <c r="E18" t="b">
        <f t="shared" ca="1" si="1"/>
        <v>0</v>
      </c>
      <c r="F18" s="2" t="b">
        <v>0</v>
      </c>
      <c r="G18" s="2" t="b">
        <v>0</v>
      </c>
      <c r="H18" s="2" t="b">
        <v>0</v>
      </c>
      <c r="I18" s="2" t="b">
        <v>0</v>
      </c>
      <c r="J18" s="2" t="b">
        <v>0</v>
      </c>
      <c r="K18" s="2" t="b">
        <v>0</v>
      </c>
      <c r="L18">
        <v>200</v>
      </c>
    </row>
    <row r="19" spans="1:12" ht="15.75" customHeight="1" x14ac:dyDescent="0.15">
      <c r="A19" s="12" t="str">
        <f ca="1">PROPER('Data 1'!A19)</f>
        <v>Alara</v>
      </c>
      <c r="B19" s="12" t="str">
        <f ca="1">LEFT(PROPER('Data 1'!B19), 4)</f>
        <v>1A34</v>
      </c>
      <c r="C19" t="b">
        <f t="shared" si="0"/>
        <v>1</v>
      </c>
      <c r="D19" s="12" t="b">
        <f>IF('Data 1'!D19="Yes", TRUE, FALSE)</f>
        <v>0</v>
      </c>
      <c r="E19" t="b">
        <f t="shared" ca="1" si="1"/>
        <v>0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0</v>
      </c>
      <c r="K19" s="2" t="b">
        <v>0</v>
      </c>
      <c r="L19">
        <v>200</v>
      </c>
    </row>
    <row r="20" spans="1:12" ht="15.75" customHeight="1" x14ac:dyDescent="0.15">
      <c r="A20" s="12" t="str">
        <f ca="1">PROPER('Data 1'!A20)</f>
        <v>Radhika</v>
      </c>
      <c r="B20" s="12" t="str">
        <f ca="1">LEFT(PROPER('Data 1'!B20), 4)</f>
        <v>2B31</v>
      </c>
      <c r="C20" t="b">
        <f t="shared" si="0"/>
        <v>1</v>
      </c>
      <c r="D20" s="12" t="b">
        <f>IF('Data 1'!D20="Yes", TRUE, FALSE)</f>
        <v>0</v>
      </c>
      <c r="E20" t="b">
        <f t="shared" ca="1" si="1"/>
        <v>1</v>
      </c>
      <c r="F20" s="2" t="b">
        <v>0</v>
      </c>
      <c r="G20" s="2" t="b">
        <v>0</v>
      </c>
      <c r="H20" s="2" t="b">
        <v>0</v>
      </c>
      <c r="I20" s="2" t="b">
        <v>0</v>
      </c>
      <c r="J20" s="2" t="b">
        <v>0</v>
      </c>
      <c r="K20" s="2" t="b">
        <v>0</v>
      </c>
      <c r="L20">
        <v>250</v>
      </c>
    </row>
    <row r="21" spans="1:12" ht="15.75" customHeight="1" x14ac:dyDescent="0.15">
      <c r="A21" s="12" t="str">
        <f ca="1">PROPER('Data 1'!A21)</f>
        <v>Emma Tracy</v>
      </c>
      <c r="B21" s="12" t="str">
        <f ca="1">LEFT(PROPER('Data 1'!B21), 4)</f>
        <v>2B31</v>
      </c>
      <c r="C21" t="b">
        <f t="shared" si="0"/>
        <v>1</v>
      </c>
      <c r="D21" s="12" t="b">
        <f>IF('Data 1'!D21="Yes", TRUE, FALSE)</f>
        <v>0</v>
      </c>
      <c r="E21" t="b">
        <f t="shared" ca="1" si="1"/>
        <v>1</v>
      </c>
      <c r="F21" s="2" t="b">
        <v>0</v>
      </c>
      <c r="G21" s="2" t="b">
        <v>0</v>
      </c>
      <c r="H21" s="2" t="b">
        <v>0</v>
      </c>
      <c r="I21" s="2" t="b">
        <v>0</v>
      </c>
      <c r="J21" s="2" t="b">
        <v>0</v>
      </c>
      <c r="K21" s="2" t="b">
        <v>0</v>
      </c>
      <c r="L21">
        <v>250</v>
      </c>
    </row>
    <row r="22" spans="1:12" ht="15.75" customHeight="1" x14ac:dyDescent="0.15">
      <c r="A22" s="12" t="str">
        <f ca="1">PROPER('Data 1'!A22)</f>
        <v>Amanda Campbell</v>
      </c>
      <c r="B22" s="12" t="str">
        <f ca="1">LEFT(PROPER('Data 1'!B22), 4)</f>
        <v>236B</v>
      </c>
      <c r="C22" t="b">
        <f t="shared" si="0"/>
        <v>1</v>
      </c>
      <c r="D22" s="12" t="b">
        <f>IF('Data 1'!D22="Yes", TRUE, FALSE)</f>
        <v>0</v>
      </c>
      <c r="E22" t="b">
        <f t="shared" ca="1" si="1"/>
        <v>0</v>
      </c>
      <c r="F22" s="2" t="b">
        <v>0</v>
      </c>
      <c r="G22" s="2" t="b">
        <v>0</v>
      </c>
      <c r="H22" s="2" t="b">
        <v>0</v>
      </c>
      <c r="I22" s="2" t="b">
        <v>0</v>
      </c>
      <c r="J22" s="2" t="b">
        <v>0</v>
      </c>
      <c r="K22" s="2" t="b">
        <v>0</v>
      </c>
      <c r="L22">
        <v>200</v>
      </c>
    </row>
    <row r="23" spans="1:12" ht="15.75" customHeight="1" x14ac:dyDescent="0.15">
      <c r="A23" s="12" t="str">
        <f ca="1">PROPER('Data 1'!A23)</f>
        <v>Priya Blair</v>
      </c>
      <c r="B23" s="12" t="str">
        <f ca="1">LEFT(PROPER('Data 1'!B23), 4)</f>
        <v>1B37</v>
      </c>
      <c r="C23" t="b">
        <f t="shared" si="0"/>
        <v>1</v>
      </c>
      <c r="D23" s="12" t="b">
        <f>IF('Data 1'!D23="Yes", TRUE, FALSE)</f>
        <v>0</v>
      </c>
      <c r="E23" t="b">
        <f t="shared" ca="1" si="1"/>
        <v>0</v>
      </c>
      <c r="F23" s="2" t="b">
        <v>0</v>
      </c>
      <c r="G23" s="2" t="b">
        <v>0</v>
      </c>
      <c r="H23" s="2" t="b">
        <v>0</v>
      </c>
      <c r="I23" s="2" t="b">
        <v>0</v>
      </c>
      <c r="J23" s="2" t="b">
        <v>0</v>
      </c>
      <c r="K23" s="2" t="b">
        <v>0</v>
      </c>
      <c r="L23">
        <v>200</v>
      </c>
    </row>
    <row r="24" spans="1:12" ht="15.75" customHeight="1" x14ac:dyDescent="0.15">
      <c r="A24" s="12" t="str">
        <f ca="1">PROPER('Data 1'!A24)</f>
        <v>Kannagi Yashroy</v>
      </c>
      <c r="B24" s="12" t="str">
        <f ca="1">LEFT(PROPER('Data 1'!B24), 4)</f>
        <v>1B37</v>
      </c>
      <c r="C24" t="b">
        <f t="shared" si="0"/>
        <v>1</v>
      </c>
      <c r="D24" s="12" t="b">
        <f>IF('Data 1'!D24="Yes", TRUE, FALSE)</f>
        <v>0</v>
      </c>
      <c r="E24" t="b">
        <f t="shared" ca="1" si="1"/>
        <v>0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0</v>
      </c>
      <c r="K24" s="2" t="b">
        <v>0</v>
      </c>
      <c r="L24">
        <v>200</v>
      </c>
    </row>
    <row r="25" spans="1:12" ht="15.75" customHeight="1" x14ac:dyDescent="0.15">
      <c r="A25" s="12" t="str">
        <f ca="1">PROPER('Data 1'!A25)</f>
        <v>Anjali</v>
      </c>
      <c r="B25" s="12" t="str">
        <f ca="1">LEFT(PROPER('Data 1'!B25), 4)</f>
        <v>1C29</v>
      </c>
      <c r="C25" t="b">
        <f t="shared" si="0"/>
        <v>1</v>
      </c>
      <c r="D25" s="12" t="b">
        <f>IF('Data 1'!D25="Yes", TRUE, FALSE)</f>
        <v>0</v>
      </c>
      <c r="E25" t="b">
        <f t="shared" ca="1" si="1"/>
        <v>0</v>
      </c>
      <c r="F25" s="2" t="b">
        <v>0</v>
      </c>
      <c r="G25" s="2" t="b">
        <v>0</v>
      </c>
      <c r="H25" s="2" t="b">
        <v>0</v>
      </c>
      <c r="I25" s="2" t="b">
        <v>0</v>
      </c>
      <c r="J25" s="2" t="b">
        <v>0</v>
      </c>
      <c r="K25" s="2" t="b">
        <v>0</v>
      </c>
      <c r="L25">
        <v>200</v>
      </c>
    </row>
    <row r="26" spans="1:12" ht="15.75" customHeight="1" x14ac:dyDescent="0.15">
      <c r="A26" s="12" t="str">
        <f ca="1">PROPER('Data 1'!A26)</f>
        <v>Naseeha</v>
      </c>
      <c r="B26" s="12" t="str">
        <f ca="1">LEFT(PROPER('Data 1'!B26), 4)</f>
        <v>3A20</v>
      </c>
      <c r="C26" t="b">
        <f t="shared" si="0"/>
        <v>1</v>
      </c>
      <c r="D26" s="12" t="b">
        <f>IF('Data 1'!D26="Yes", TRUE, FALSE)</f>
        <v>1</v>
      </c>
      <c r="E26" t="b">
        <f t="shared" ca="1" si="1"/>
        <v>0</v>
      </c>
      <c r="F26" s="2" t="b">
        <v>1</v>
      </c>
      <c r="G26" s="2" t="b">
        <v>0</v>
      </c>
      <c r="H26" s="2" t="b">
        <v>0</v>
      </c>
      <c r="I26" s="2" t="b">
        <v>0</v>
      </c>
      <c r="J26" s="2" t="b">
        <v>0</v>
      </c>
      <c r="K26" s="2" t="b">
        <v>0</v>
      </c>
      <c r="L26">
        <v>400</v>
      </c>
    </row>
    <row r="27" spans="1:12" ht="15.75" customHeight="1" x14ac:dyDescent="0.15">
      <c r="A27" s="12" t="str">
        <f ca="1">PROPER('Data 1'!A27)</f>
        <v>Christopher Hailey</v>
      </c>
      <c r="B27" s="12" t="str">
        <f ca="1">LEFT(PROPER('Data 1'!B27), 4)</f>
        <v>1C29</v>
      </c>
      <c r="C27" t="b">
        <f t="shared" si="0"/>
        <v>1</v>
      </c>
      <c r="D27" s="12" t="b">
        <f>IF('Data 1'!D27="Yes", TRUE, FALSE)</f>
        <v>1</v>
      </c>
      <c r="E27" t="b">
        <f t="shared" ca="1" si="1"/>
        <v>0</v>
      </c>
      <c r="F27" s="2" t="b">
        <v>1</v>
      </c>
      <c r="G27" s="2" t="b">
        <v>0</v>
      </c>
      <c r="H27" s="2" t="b">
        <v>0</v>
      </c>
      <c r="I27" s="2" t="b">
        <v>0</v>
      </c>
      <c r="J27" s="2" t="b">
        <v>0</v>
      </c>
      <c r="K27" s="2" t="b">
        <v>0</v>
      </c>
      <c r="L27">
        <v>400</v>
      </c>
    </row>
    <row r="28" spans="1:12" ht="15.75" customHeight="1" x14ac:dyDescent="0.15">
      <c r="A28" s="12" t="str">
        <f ca="1">PROPER('Data 1'!A28)</f>
        <v>Gefen Kohavi</v>
      </c>
      <c r="B28" s="12" t="str">
        <f ca="1">LEFT(PROPER('Data 1'!B28), 4)</f>
        <v>6A40</v>
      </c>
      <c r="C28" t="b">
        <f t="shared" si="0"/>
        <v>1</v>
      </c>
      <c r="D28" s="12" t="b">
        <f>IF('Data 1'!D28="Yes", TRUE, FALSE)</f>
        <v>0</v>
      </c>
      <c r="E28" t="b">
        <f t="shared" ca="1" si="1"/>
        <v>0</v>
      </c>
      <c r="F28" s="2" t="b">
        <v>0</v>
      </c>
      <c r="G28" s="2" t="b">
        <v>0</v>
      </c>
      <c r="H28" s="2" t="b">
        <v>0</v>
      </c>
      <c r="I28" s="2" t="b">
        <v>0</v>
      </c>
      <c r="J28" s="2" t="b">
        <v>0</v>
      </c>
      <c r="K28" s="2" t="b">
        <v>0</v>
      </c>
      <c r="L28">
        <v>200</v>
      </c>
    </row>
    <row r="29" spans="1:12" ht="15.75" customHeight="1" x14ac:dyDescent="0.15">
      <c r="A29" s="12" t="str">
        <f ca="1">PROPER('Data 1'!A29)</f>
        <v>Herman Bathla</v>
      </c>
      <c r="B29" s="12" t="str">
        <f ca="1">LEFT(PROPER('Data 1'!B29), 4)</f>
        <v>2B31</v>
      </c>
      <c r="C29" t="b">
        <f t="shared" si="0"/>
        <v>1</v>
      </c>
      <c r="D29" s="12" t="b">
        <f>IF('Data 1'!D29="Yes", TRUE, FALSE)</f>
        <v>0</v>
      </c>
      <c r="E29" t="b">
        <f t="shared" ca="1" si="1"/>
        <v>1</v>
      </c>
      <c r="F29" s="2" t="b">
        <v>0</v>
      </c>
      <c r="G29" s="2" t="b">
        <v>0</v>
      </c>
      <c r="H29" s="2" t="b">
        <v>0</v>
      </c>
      <c r="I29" s="2" t="b">
        <v>0</v>
      </c>
      <c r="J29" s="2" t="b">
        <v>0</v>
      </c>
      <c r="K29" s="2" t="b">
        <v>0</v>
      </c>
      <c r="L29">
        <v>250</v>
      </c>
    </row>
    <row r="30" spans="1:12" ht="15.75" customHeight="1" x14ac:dyDescent="0.15">
      <c r="A30" s="12" t="str">
        <f ca="1">PROPER('Data 1'!A30)</f>
        <v>Patrick</v>
      </c>
      <c r="B30" s="12" t="str">
        <f ca="1">LEFT(PROPER('Data 1'!B30), 4)</f>
        <v>6B42</v>
      </c>
      <c r="C30" t="b">
        <f t="shared" si="0"/>
        <v>1</v>
      </c>
      <c r="D30" s="12" t="b">
        <f>IF('Data 1'!D30="Yes", TRUE, FALSE)</f>
        <v>0</v>
      </c>
      <c r="E30" t="b">
        <f t="shared" ca="1" si="1"/>
        <v>0</v>
      </c>
      <c r="F30" s="2" t="b">
        <v>0</v>
      </c>
      <c r="G30" s="2" t="b">
        <v>0</v>
      </c>
      <c r="H30" s="2" t="b">
        <v>0</v>
      </c>
      <c r="I30" s="2" t="b">
        <v>0</v>
      </c>
      <c r="J30" s="2" t="b">
        <v>0</v>
      </c>
      <c r="K30" s="2" t="b">
        <v>0</v>
      </c>
      <c r="L30">
        <v>200</v>
      </c>
    </row>
    <row r="31" spans="1:12" ht="15.75" customHeight="1" x14ac:dyDescent="0.15">
      <c r="A31" s="12" t="str">
        <f ca="1">PROPER('Data 1'!A31)</f>
        <v>Grace Chiang</v>
      </c>
      <c r="B31" s="12" t="str">
        <f ca="1">LEFT(PROPER('Data 1'!B31), 4)</f>
        <v>2B31</v>
      </c>
      <c r="C31" t="b">
        <f t="shared" si="0"/>
        <v>1</v>
      </c>
      <c r="D31" s="12" t="b">
        <f>IF('Data 1'!D31="Yes", TRUE, FALSE)</f>
        <v>0</v>
      </c>
      <c r="E31" t="b">
        <f t="shared" ca="1" si="1"/>
        <v>1</v>
      </c>
      <c r="F31" s="2" t="b">
        <v>0</v>
      </c>
      <c r="G31" s="2" t="b">
        <v>0</v>
      </c>
      <c r="H31" s="2" t="b">
        <v>0</v>
      </c>
      <c r="I31" s="2" t="b">
        <v>0</v>
      </c>
      <c r="J31" s="2" t="b">
        <v>0</v>
      </c>
      <c r="K31" s="2" t="b">
        <v>0</v>
      </c>
      <c r="L31">
        <v>250</v>
      </c>
    </row>
    <row r="32" spans="1:12" ht="15.75" customHeight="1" x14ac:dyDescent="0.15">
      <c r="A32" s="12" t="str">
        <f ca="1">PROPER('Data 1'!A32)</f>
        <v>Rohan</v>
      </c>
      <c r="B32" s="12" t="str">
        <f ca="1">LEFT(PROPER('Data 1'!B32), 4)</f>
        <v>2B31</v>
      </c>
      <c r="C32" t="b">
        <f t="shared" si="0"/>
        <v>1</v>
      </c>
      <c r="D32" s="12" t="b">
        <f>IF('Data 1'!D32="Yes", TRUE, FALSE)</f>
        <v>0</v>
      </c>
      <c r="E32" t="b">
        <f t="shared" ca="1" si="1"/>
        <v>1</v>
      </c>
      <c r="F32" s="2" t="b">
        <v>0</v>
      </c>
      <c r="G32" s="2" t="b">
        <v>0</v>
      </c>
      <c r="H32" s="2" t="b">
        <v>0</v>
      </c>
      <c r="I32" s="2" t="b">
        <v>0</v>
      </c>
      <c r="J32" s="2" t="b">
        <v>0</v>
      </c>
      <c r="K32" s="2" t="b">
        <v>0</v>
      </c>
      <c r="L32">
        <v>250</v>
      </c>
    </row>
    <row r="33" spans="1:12" ht="15.75" customHeight="1" x14ac:dyDescent="0.15">
      <c r="A33" s="12" t="str">
        <f ca="1">PROPER('Data 1'!A33)</f>
        <v>Anthony Ling</v>
      </c>
      <c r="B33" s="12" t="str">
        <f ca="1">LEFT(PROPER('Data 1'!B33), 4)</f>
        <v>2A40</v>
      </c>
      <c r="C33" t="b">
        <f t="shared" si="0"/>
        <v>1</v>
      </c>
      <c r="D33" s="12" t="b">
        <f>IF('Data 1'!D33="Yes", TRUE, FALSE)</f>
        <v>1</v>
      </c>
      <c r="E33" t="b">
        <f t="shared" ca="1" si="1"/>
        <v>0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0</v>
      </c>
      <c r="K33" s="2" t="b">
        <v>0</v>
      </c>
      <c r="L33">
        <v>350</v>
      </c>
    </row>
    <row r="34" spans="1:12" ht="15.75" customHeight="1" x14ac:dyDescent="0.15">
      <c r="A34" s="12" t="str">
        <f ca="1">PROPER('Data 1'!A34)</f>
        <v>Julia Piedimonte</v>
      </c>
      <c r="B34" s="12" t="str">
        <f ca="1">LEFT(PROPER('Data 1'!B34), 4)</f>
        <v>1A24</v>
      </c>
      <c r="C34" t="b">
        <f t="shared" si="0"/>
        <v>1</v>
      </c>
      <c r="D34" s="12" t="b">
        <f>IF('Data 1'!D34="Yes", TRUE, FALSE)</f>
        <v>1</v>
      </c>
      <c r="E34" t="b">
        <f t="shared" ca="1" si="1"/>
        <v>0</v>
      </c>
      <c r="F34" s="2" t="b">
        <v>0</v>
      </c>
      <c r="G34" s="2" t="b">
        <v>0</v>
      </c>
      <c r="H34" s="2" t="b">
        <v>0</v>
      </c>
      <c r="I34" s="2" t="b">
        <v>0</v>
      </c>
      <c r="J34" s="2" t="b">
        <v>0</v>
      </c>
      <c r="K34" s="2" t="b">
        <v>0</v>
      </c>
      <c r="L34">
        <v>350</v>
      </c>
    </row>
    <row r="35" spans="1:12" ht="15.75" customHeight="1" x14ac:dyDescent="0.15">
      <c r="A35" s="12" t="str">
        <f ca="1">PROPER('Data 1'!A35)</f>
        <v>Gaurav Kamat</v>
      </c>
      <c r="B35" s="12" t="str">
        <f ca="1">LEFT(PROPER('Data 1'!B35), 4)</f>
        <v>2B61</v>
      </c>
      <c r="C35" t="b">
        <f t="shared" si="0"/>
        <v>1</v>
      </c>
      <c r="D35" s="12" t="b">
        <f>IF('Data 1'!D35="Yes", TRUE, FALSE)</f>
        <v>1</v>
      </c>
      <c r="E35" t="b">
        <f t="shared" ca="1" si="1"/>
        <v>0</v>
      </c>
      <c r="F35" s="2" t="b">
        <v>0</v>
      </c>
      <c r="G35" s="2" t="b">
        <v>0</v>
      </c>
      <c r="H35" s="2" t="b">
        <v>0</v>
      </c>
      <c r="I35" s="2" t="b">
        <v>0</v>
      </c>
      <c r="J35" s="2" t="b">
        <v>0</v>
      </c>
      <c r="K35" s="2" t="b">
        <v>0</v>
      </c>
      <c r="L35">
        <v>350</v>
      </c>
    </row>
    <row r="36" spans="1:12" ht="15.75" customHeight="1" x14ac:dyDescent="0.15">
      <c r="A36" s="12" t="str">
        <f ca="1">PROPER('Data 1'!A36)</f>
        <v>Bhavish</v>
      </c>
      <c r="B36" s="12" t="str">
        <f ca="1">LEFT(PROPER('Data 1'!B36), 4)</f>
        <v>2A30</v>
      </c>
      <c r="C36" t="b">
        <f t="shared" si="0"/>
        <v>1</v>
      </c>
      <c r="D36" s="12" t="b">
        <f>IF('Data 1'!D36="Yes", TRUE, FALSE)</f>
        <v>1</v>
      </c>
      <c r="E36" t="b">
        <f t="shared" ca="1" si="1"/>
        <v>0</v>
      </c>
      <c r="F36" s="2" t="b">
        <v>0</v>
      </c>
      <c r="G36" s="2" t="b">
        <v>0</v>
      </c>
      <c r="H36" s="2" t="b">
        <v>0</v>
      </c>
      <c r="I36" s="2" t="b">
        <v>0</v>
      </c>
      <c r="J36" s="2" t="b">
        <v>0</v>
      </c>
      <c r="K36" s="2" t="b">
        <v>0</v>
      </c>
      <c r="L36">
        <v>350</v>
      </c>
    </row>
    <row r="37" spans="1:12" ht="15.75" customHeight="1" x14ac:dyDescent="0.15">
      <c r="A37" s="12" t="str">
        <f ca="1">PROPER('Data 1'!A37)</f>
        <v>Billy</v>
      </c>
      <c r="B37" s="12" t="str">
        <f ca="1">LEFT(PROPER('Data 1'!B37), 4)</f>
        <v>1C49</v>
      </c>
      <c r="C37" t="b">
        <f t="shared" si="0"/>
        <v>1</v>
      </c>
      <c r="D37" s="12" t="b">
        <f>IF('Data 1'!D37="Yes", TRUE, FALSE)</f>
        <v>1</v>
      </c>
      <c r="E37" t="b">
        <f t="shared" ca="1" si="1"/>
        <v>1</v>
      </c>
      <c r="F37" s="2" t="b">
        <v>0</v>
      </c>
      <c r="G37" s="2" t="b">
        <v>0</v>
      </c>
      <c r="H37" s="2" t="b">
        <v>0</v>
      </c>
      <c r="I37" s="2" t="b">
        <v>0</v>
      </c>
      <c r="J37" s="2" t="b">
        <v>0</v>
      </c>
      <c r="K37" s="2" t="b">
        <v>0</v>
      </c>
      <c r="L37">
        <v>400</v>
      </c>
    </row>
    <row r="38" spans="1:12" ht="15.75" customHeight="1" x14ac:dyDescent="0.15">
      <c r="A38" s="12" t="str">
        <f ca="1">PROPER('Data 1'!A38)</f>
        <v>Riran Kawakami</v>
      </c>
      <c r="B38" s="12" t="str">
        <f ca="1">LEFT(PROPER('Data 1'!B38), 4)</f>
        <v>4A23</v>
      </c>
      <c r="C38" t="b">
        <f t="shared" si="0"/>
        <v>1</v>
      </c>
      <c r="D38" s="13" t="b">
        <v>0</v>
      </c>
      <c r="E38" t="b">
        <f t="shared" ca="1" si="1"/>
        <v>0</v>
      </c>
      <c r="F38" s="2" t="b">
        <v>0</v>
      </c>
      <c r="G38" s="2" t="b">
        <v>0</v>
      </c>
      <c r="H38" s="2" t="b">
        <v>0</v>
      </c>
      <c r="I38" s="2" t="b">
        <v>0</v>
      </c>
      <c r="J38" s="2" t="b">
        <v>0</v>
      </c>
      <c r="K38" s="2" t="b">
        <v>0</v>
      </c>
      <c r="L38">
        <v>200</v>
      </c>
    </row>
    <row r="39" spans="1:12" ht="15.75" customHeight="1" x14ac:dyDescent="0.15">
      <c r="A39" s="2" t="s">
        <v>68</v>
      </c>
      <c r="B39" s="2" t="s">
        <v>35</v>
      </c>
      <c r="C39" s="2" t="b">
        <v>0</v>
      </c>
      <c r="D39" s="13" t="b">
        <v>1</v>
      </c>
      <c r="E39" t="b">
        <f t="shared" ca="1" si="1"/>
        <v>0</v>
      </c>
      <c r="F39" s="2" t="b">
        <v>0</v>
      </c>
      <c r="G39" s="2" t="b">
        <v>0</v>
      </c>
      <c r="H39" s="2" t="b">
        <v>0</v>
      </c>
      <c r="I39" s="2" t="b">
        <v>0</v>
      </c>
      <c r="J39" s="2" t="b">
        <v>0</v>
      </c>
      <c r="K39" s="2" t="b">
        <v>0</v>
      </c>
      <c r="L39">
        <v>150</v>
      </c>
    </row>
    <row r="40" spans="1:12" ht="15.75" customHeight="1" x14ac:dyDescent="0.15">
      <c r="A40" s="2"/>
      <c r="B40" s="2"/>
      <c r="C40" s="2"/>
      <c r="D40" s="13"/>
      <c r="F40" s="2"/>
      <c r="G40" s="2"/>
      <c r="H40" s="2"/>
      <c r="I40" s="2"/>
      <c r="J40" s="2"/>
      <c r="K40" s="2"/>
    </row>
    <row r="41" spans="1:12" ht="15.75" customHeight="1" x14ac:dyDescent="0.15">
      <c r="A41" s="2"/>
      <c r="B41" s="2"/>
      <c r="C41" s="2"/>
      <c r="D41" s="13"/>
      <c r="F41" s="2"/>
      <c r="G41" s="2"/>
      <c r="H41" s="2"/>
      <c r="I41" s="2"/>
      <c r="J41" s="2"/>
      <c r="K41" s="2"/>
    </row>
    <row r="42" spans="1:12" ht="15.75" customHeight="1" x14ac:dyDescent="0.15">
      <c r="A42" s="2"/>
      <c r="B42" s="2"/>
      <c r="C42" s="2"/>
      <c r="D42" s="13"/>
      <c r="F42" s="2"/>
      <c r="G42" s="2"/>
      <c r="H42" s="2"/>
      <c r="I42" s="2"/>
      <c r="J42" s="2"/>
      <c r="K42" s="2"/>
    </row>
    <row r="43" spans="1:12" ht="15.75" customHeight="1" x14ac:dyDescent="0.15">
      <c r="A43" s="2"/>
      <c r="B43" s="2"/>
      <c r="C43" s="2"/>
      <c r="D43" s="13"/>
      <c r="F43" s="2"/>
      <c r="G43" s="2"/>
      <c r="H43" s="2"/>
      <c r="I43" s="2"/>
      <c r="J43" s="2"/>
      <c r="K43" s="2"/>
    </row>
    <row r="44" spans="1:12" ht="15.75" customHeight="1" x14ac:dyDescent="0.15">
      <c r="A44" s="2"/>
      <c r="B44" s="2"/>
      <c r="C44" s="2"/>
      <c r="D44" s="13"/>
      <c r="F44" s="2"/>
      <c r="G44" s="2"/>
      <c r="H44" s="2"/>
      <c r="I44" s="2"/>
      <c r="J44" s="2"/>
      <c r="K44" s="2"/>
    </row>
    <row r="45" spans="1:12" ht="15.75" customHeight="1" x14ac:dyDescent="0.15">
      <c r="A45" s="2"/>
      <c r="B45" s="2"/>
      <c r="C45" s="2"/>
      <c r="D45" s="13"/>
      <c r="F45" s="2"/>
      <c r="G45" s="2"/>
      <c r="H45" s="2"/>
      <c r="I45" s="2"/>
      <c r="J45" s="2"/>
      <c r="K45" s="2"/>
    </row>
    <row r="46" spans="1:12" ht="15.75" customHeight="1" x14ac:dyDescent="0.15">
      <c r="A46" s="2"/>
      <c r="B46" s="2"/>
      <c r="C46" s="2"/>
      <c r="D46" s="13"/>
      <c r="F46" s="2"/>
      <c r="G46" s="2"/>
      <c r="H46" s="2"/>
      <c r="I46" s="2"/>
      <c r="J46" s="2"/>
      <c r="K46" s="2"/>
    </row>
    <row r="47" spans="1:12" ht="15.75" customHeight="1" x14ac:dyDescent="0.15">
      <c r="A47" s="2"/>
      <c r="B47" s="2"/>
      <c r="C47" s="2"/>
      <c r="D47" s="13"/>
      <c r="F47" s="2"/>
      <c r="G47" s="2"/>
      <c r="H47" s="2"/>
      <c r="I47" s="2"/>
      <c r="J47" s="2"/>
      <c r="K47" s="2"/>
    </row>
    <row r="48" spans="1:12" ht="15.75" customHeight="1" x14ac:dyDescent="0.15">
      <c r="A48" s="2"/>
      <c r="B48" s="2"/>
      <c r="C48" s="2"/>
      <c r="D48" s="13"/>
      <c r="F48" s="2"/>
      <c r="G48" s="2"/>
      <c r="H48" s="2"/>
      <c r="I48" s="2"/>
      <c r="J48" s="2"/>
      <c r="K48" s="2"/>
    </row>
    <row r="49" spans="1:11" ht="15.75" customHeight="1" x14ac:dyDescent="0.15">
      <c r="A49" s="2"/>
      <c r="B49" s="2"/>
      <c r="C49" s="2"/>
      <c r="D49" s="13"/>
      <c r="F49" s="2"/>
      <c r="G49" s="2"/>
      <c r="H49" s="2"/>
      <c r="I49" s="2"/>
      <c r="J49" s="2"/>
      <c r="K49" s="2"/>
    </row>
    <row r="50" spans="1:11" ht="13" x14ac:dyDescent="0.15">
      <c r="A50" s="2"/>
      <c r="B50" s="2"/>
      <c r="C50" s="2"/>
      <c r="D50" s="13"/>
      <c r="F50" s="2"/>
      <c r="G50" s="2"/>
      <c r="H50" s="2"/>
      <c r="I50" s="2"/>
      <c r="J50" s="2"/>
      <c r="K50" s="2"/>
    </row>
    <row r="51" spans="1:11" ht="13" x14ac:dyDescent="0.15">
      <c r="A51" s="2"/>
      <c r="B51" s="2"/>
      <c r="C51" s="2"/>
      <c r="D51" s="13"/>
      <c r="F51" s="2"/>
      <c r="G51" s="2"/>
      <c r="H51" s="2"/>
      <c r="I51" s="2"/>
      <c r="J51" s="2"/>
      <c r="K51" s="2"/>
    </row>
    <row r="52" spans="1:11" ht="13" x14ac:dyDescent="0.15">
      <c r="A52" s="2"/>
      <c r="B52" s="2"/>
      <c r="C52" s="2"/>
      <c r="D52" s="13"/>
      <c r="F52" s="2"/>
      <c r="G52" s="2"/>
      <c r="H52" s="2"/>
      <c r="I52" s="2"/>
      <c r="J52" s="2"/>
      <c r="K52" s="2"/>
    </row>
    <row r="53" spans="1:11" ht="13" x14ac:dyDescent="0.15">
      <c r="A53" s="2"/>
      <c r="B53" s="2"/>
      <c r="C53" s="2"/>
      <c r="D53" s="13"/>
      <c r="F53" s="2"/>
      <c r="G53" s="2"/>
      <c r="H53" s="2"/>
      <c r="I53" s="2"/>
      <c r="J53" s="2"/>
      <c r="K53" s="2"/>
    </row>
    <row r="54" spans="1:11" ht="13" x14ac:dyDescent="0.15">
      <c r="A54" s="2"/>
      <c r="B54" s="2"/>
      <c r="C54" s="2"/>
      <c r="D54" s="13"/>
      <c r="F54" s="2"/>
      <c r="G54" s="2"/>
      <c r="H54" s="2"/>
      <c r="I54" s="2"/>
      <c r="J54" s="2"/>
      <c r="K54" s="2"/>
    </row>
    <row r="55" spans="1:11" ht="13" x14ac:dyDescent="0.15">
      <c r="A55" s="2"/>
      <c r="B55" s="2"/>
      <c r="C55" s="2"/>
      <c r="D55" s="13"/>
      <c r="F55" s="2"/>
      <c r="G55" s="2"/>
      <c r="H55" s="2"/>
      <c r="I55" s="2"/>
      <c r="J55" s="2"/>
      <c r="K55" s="2"/>
    </row>
    <row r="56" spans="1:11" ht="13" x14ac:dyDescent="0.15">
      <c r="A56" s="2"/>
      <c r="B56" s="2"/>
      <c r="C56" s="2"/>
      <c r="D56" s="13"/>
      <c r="F56" s="2"/>
      <c r="G56" s="2"/>
      <c r="H56" s="2"/>
      <c r="I56" s="2"/>
      <c r="J56" s="2"/>
      <c r="K56" s="2"/>
    </row>
    <row r="57" spans="1:11" ht="13" x14ac:dyDescent="0.15">
      <c r="A57" s="2"/>
      <c r="B57" s="2"/>
      <c r="C57" s="2"/>
      <c r="D57" s="13"/>
      <c r="F57" s="2"/>
      <c r="G57" s="2"/>
      <c r="H57" s="2"/>
      <c r="I57" s="2"/>
      <c r="J57" s="2"/>
      <c r="K57" s="2"/>
    </row>
    <row r="58" spans="1:11" ht="13" x14ac:dyDescent="0.15">
      <c r="A58" s="2"/>
      <c r="B58" s="2"/>
      <c r="C58" s="2"/>
      <c r="D58" s="13"/>
      <c r="F58" s="2"/>
      <c r="G58" s="2"/>
      <c r="H58" s="2"/>
      <c r="I58" s="2"/>
      <c r="J58" s="2"/>
      <c r="K58" s="2"/>
    </row>
    <row r="59" spans="1:11" ht="13" x14ac:dyDescent="0.15">
      <c r="A59" s="2"/>
      <c r="B59" s="2"/>
      <c r="C59" s="2"/>
      <c r="D59" s="13"/>
      <c r="F59" s="2"/>
      <c r="G59" s="2"/>
      <c r="H59" s="2"/>
      <c r="I59" s="2"/>
      <c r="J59" s="2"/>
      <c r="K59" s="2"/>
    </row>
    <row r="60" spans="1:11" ht="13" x14ac:dyDescent="0.15">
      <c r="A60" s="2"/>
      <c r="B60" s="2"/>
      <c r="C60" s="2"/>
      <c r="D60" s="13"/>
      <c r="F60" s="2"/>
      <c r="G60" s="2"/>
      <c r="H60" s="2"/>
      <c r="I60" s="2"/>
      <c r="J60" s="2"/>
      <c r="K60" s="2"/>
    </row>
    <row r="61" spans="1:11" ht="13" x14ac:dyDescent="0.15">
      <c r="D61" s="12"/>
    </row>
    <row r="62" spans="1:11" ht="13" x14ac:dyDescent="0.15">
      <c r="D62" s="12"/>
    </row>
    <row r="63" spans="1:11" ht="13" x14ac:dyDescent="0.15">
      <c r="D63" s="12"/>
    </row>
    <row r="64" spans="1:11" ht="13" x14ac:dyDescent="0.15">
      <c r="D64" s="12"/>
    </row>
    <row r="65" spans="4:4" ht="13" x14ac:dyDescent="0.15">
      <c r="D65" s="12"/>
    </row>
    <row r="66" spans="4:4" ht="13" x14ac:dyDescent="0.15">
      <c r="D66" s="12"/>
    </row>
    <row r="67" spans="4:4" ht="13" x14ac:dyDescent="0.15">
      <c r="D67" s="12"/>
    </row>
    <row r="68" spans="4:4" ht="13" x14ac:dyDescent="0.15">
      <c r="D68" s="12"/>
    </row>
    <row r="69" spans="4:4" ht="13" x14ac:dyDescent="0.15">
      <c r="D69" s="12"/>
    </row>
    <row r="70" spans="4:4" ht="13" x14ac:dyDescent="0.15">
      <c r="D70" s="12"/>
    </row>
    <row r="71" spans="4:4" ht="13" x14ac:dyDescent="0.15">
      <c r="D71" s="12"/>
    </row>
    <row r="72" spans="4:4" ht="13" x14ac:dyDescent="0.15">
      <c r="D72" s="12"/>
    </row>
    <row r="73" spans="4:4" ht="13" x14ac:dyDescent="0.15">
      <c r="D73" s="12"/>
    </row>
    <row r="74" spans="4:4" ht="13" x14ac:dyDescent="0.15">
      <c r="D74" s="12"/>
    </row>
    <row r="75" spans="4:4" ht="13" x14ac:dyDescent="0.15">
      <c r="D75" s="12"/>
    </row>
    <row r="76" spans="4:4" ht="13" x14ac:dyDescent="0.15">
      <c r="D76" s="12"/>
    </row>
    <row r="77" spans="4:4" ht="13" x14ac:dyDescent="0.15">
      <c r="D77" s="12"/>
    </row>
    <row r="78" spans="4:4" ht="13" x14ac:dyDescent="0.15">
      <c r="D78" s="12"/>
    </row>
    <row r="79" spans="4:4" ht="13" x14ac:dyDescent="0.15">
      <c r="D79" s="12"/>
    </row>
    <row r="80" spans="4:4" ht="13" x14ac:dyDescent="0.15">
      <c r="D80" s="12"/>
    </row>
    <row r="81" spans="4:4" ht="13" x14ac:dyDescent="0.15">
      <c r="D81" s="12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 x14ac:dyDescent="0.15"/>
  <cols>
    <col min="1" max="1" width="24.5" customWidth="1"/>
    <col min="3" max="3" width="18.83203125" customWidth="1"/>
    <col min="4" max="4" width="15" customWidth="1"/>
    <col min="5" max="5" width="16.5" customWidth="1"/>
  </cols>
  <sheetData>
    <row r="1" spans="1:26" ht="15.75" customHeight="1" x14ac:dyDescent="0.15">
      <c r="A1" s="14" t="s">
        <v>10</v>
      </c>
      <c r="B1" s="14" t="s">
        <v>11</v>
      </c>
      <c r="C1" s="14" t="s">
        <v>18</v>
      </c>
      <c r="D1" s="14" t="s">
        <v>13</v>
      </c>
      <c r="E1" s="14" t="s">
        <v>19</v>
      </c>
      <c r="F1" s="15" t="str">
        <f>PROPER('Data 2'!F2)</f>
        <v/>
      </c>
      <c r="G1" s="15" t="str">
        <f>PROPER('Data 2'!G2)</f>
        <v/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15">
      <c r="A2" s="14" t="s">
        <v>125</v>
      </c>
      <c r="B2" s="14" t="str">
        <f>LEFT(PROPER('Data 2'!C2), 4)</f>
        <v>2A40</v>
      </c>
      <c r="C2" s="14" t="b">
        <v>1</v>
      </c>
      <c r="D2" s="14" t="b">
        <v>1</v>
      </c>
      <c r="E2" s="17" t="b">
        <f t="shared" ref="E2:E31" si="0">IF(4&lt;COUNTIF(B:B, B2), TRUE, FALSE)</f>
        <v>0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15">
      <c r="A3" s="2" t="s">
        <v>34</v>
      </c>
      <c r="B3" s="14" t="str">
        <f>LEFT(PROPER('Data 2'!C2), 4)</f>
        <v>2A40</v>
      </c>
      <c r="C3" s="14" t="b">
        <v>1</v>
      </c>
      <c r="D3" s="14" t="b">
        <v>0</v>
      </c>
      <c r="E3" s="17" t="b">
        <f t="shared" si="0"/>
        <v>0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15">
      <c r="A4" s="14" t="str">
        <f>PROPER(CONCATENATE(TRIM('Data 2'!A3), " ", TRIM('Data 2'!B3)))</f>
        <v>Anthony Ling</v>
      </c>
      <c r="B4" s="14" t="str">
        <f>LEFT(PROPER('Data 2'!C3), 4)</f>
        <v>2A40</v>
      </c>
      <c r="C4" s="14" t="b">
        <v>1</v>
      </c>
      <c r="D4" s="15" t="b">
        <f>IF('Data 2'!E3="Yes", TRUE, FALSE)</f>
        <v>1</v>
      </c>
      <c r="E4" s="17" t="b">
        <f t="shared" si="0"/>
        <v>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15">
      <c r="A5" s="14" t="str">
        <f>PROPER(CONCATENATE(TRIM('Data 2'!A4), " ", TRIM('Data 2'!B4)))</f>
        <v>Billy Allocca</v>
      </c>
      <c r="B5" s="14" t="str">
        <f>LEFT(PROPER('Data 2'!C4), 4)</f>
        <v>1C49</v>
      </c>
      <c r="C5" s="14" t="b">
        <v>1</v>
      </c>
      <c r="D5" s="15" t="b">
        <f>IF('Data 2'!E4="Yes", TRUE, FALSE)</f>
        <v>1</v>
      </c>
      <c r="E5" s="17" t="b">
        <f t="shared" si="0"/>
        <v>1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15">
      <c r="A6" s="14" t="str">
        <f>PROPER(CONCATENATE(TRIM('Data 2'!A5), " ", TRIM('Data 2'!B5)))</f>
        <v>Conrad Brenneman</v>
      </c>
      <c r="B6" s="14" t="str">
        <f>LEFT(PROPER('Data 2'!C5), 4)</f>
        <v>2A40</v>
      </c>
      <c r="C6" s="14" t="b">
        <v>1</v>
      </c>
      <c r="D6" s="15" t="b">
        <f>IF('Data 2'!E5="Yes", TRUE, FALSE)</f>
        <v>0</v>
      </c>
      <c r="E6" s="17" t="b">
        <f t="shared" si="0"/>
        <v>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15">
      <c r="A7" s="14" t="str">
        <f>PROPER(CONCATENATE(TRIM('Data 2'!A6), " ", TRIM('Data 2'!B6)))</f>
        <v>Gaurav Kamat</v>
      </c>
      <c r="B7" s="14" t="str">
        <f>LEFT(PROPER('Data 2'!C6), 4)</f>
        <v>2B61</v>
      </c>
      <c r="C7" s="14" t="b">
        <v>1</v>
      </c>
      <c r="D7" s="15" t="b">
        <f>IF('Data 2'!E6="Yes", TRUE, FALSE)</f>
        <v>1</v>
      </c>
      <c r="E7" s="17" t="b">
        <f t="shared" si="0"/>
        <v>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15">
      <c r="A8" s="14" t="str">
        <f>PROPER(CONCATENATE(TRIM('Data 2'!A7), " ", TRIM('Data 2'!B7)))</f>
        <v>Elias Nepa</v>
      </c>
      <c r="B8" s="14" t="str">
        <f>LEFT(PROPER('Data 2'!C7), 4)</f>
        <v>1C49</v>
      </c>
      <c r="C8" s="14" t="b">
        <v>1</v>
      </c>
      <c r="D8" s="15" t="b">
        <f>IF('Data 2'!E7="Yes", TRUE, FALSE)</f>
        <v>0</v>
      </c>
      <c r="E8" s="17" t="b">
        <f t="shared" si="0"/>
        <v>1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15">
      <c r="A9" s="14" t="str">
        <f>PROPER(CONCATENATE(TRIM('Data 2'!A8), " ", TRIM('Data 2'!B8)))</f>
        <v>Nikhila Udupa</v>
      </c>
      <c r="B9" s="14" t="str">
        <f>LEFT(PROPER('Data 2'!C8), 4)</f>
        <v>1C49</v>
      </c>
      <c r="C9" s="14" t="b">
        <v>1</v>
      </c>
      <c r="D9" s="15" t="b">
        <f>IF('Data 2'!E8="Yes", TRUE, FALSE)</f>
        <v>1</v>
      </c>
      <c r="E9" s="17" t="b">
        <f t="shared" si="0"/>
        <v>1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15">
      <c r="A10" s="14" t="str">
        <f>PROPER(CONCATENATE(TRIM('Data 2'!A9), " ", TRIM('Data 2'!B9)))</f>
        <v>Austin Lim</v>
      </c>
      <c r="B10" s="14" t="str">
        <f>LEFT(PROPER('Data 2'!C9), 4)</f>
        <v>1C49</v>
      </c>
      <c r="C10" s="14" t="b">
        <v>1</v>
      </c>
      <c r="D10" s="15" t="b">
        <f>IF('Data 2'!E9="Yes", TRUE, FALSE)</f>
        <v>0</v>
      </c>
      <c r="E10" s="17" t="b">
        <f t="shared" si="0"/>
        <v>1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15">
      <c r="A11" s="14" t="str">
        <f>PROPER(CONCATENATE(TRIM('Data 2'!A10), " ", TRIM('Data 2'!B10)))</f>
        <v>Ariel Plantz</v>
      </c>
      <c r="B11" s="14" t="str">
        <f>LEFT(PROPER('Data 2'!C10), 4)</f>
        <v>1C49</v>
      </c>
      <c r="C11" s="14" t="b">
        <v>1</v>
      </c>
      <c r="D11" s="15" t="b">
        <f>IF('Data 2'!E10="Yes", TRUE, FALSE)</f>
        <v>1</v>
      </c>
      <c r="E11" s="17" t="b">
        <f t="shared" si="0"/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15">
      <c r="A12" s="14" t="str">
        <f>PROPER(CONCATENATE(TRIM('Data 2'!A11), " ", TRIM('Data 2'!B11)))</f>
        <v>Arjun Gill</v>
      </c>
      <c r="B12" s="14" t="str">
        <f>LEFT(PROPER('Data 2'!C11), 4)</f>
        <v>1C49</v>
      </c>
      <c r="C12" s="14" t="b">
        <v>1</v>
      </c>
      <c r="D12" s="15" t="b">
        <f>IF('Data 2'!E11="Yes", TRUE, FALSE)</f>
        <v>0</v>
      </c>
      <c r="E12" s="17" t="b">
        <f t="shared" si="0"/>
        <v>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15">
      <c r="A13" s="14" t="str">
        <f>PROPER(CONCATENATE(TRIM('Data 2'!A12), " ", TRIM('Data 2'!B12)))</f>
        <v>Christopher Hailey</v>
      </c>
      <c r="B13" s="14" t="str">
        <f>LEFT(PROPER('Data 2'!C12), 4)</f>
        <v>1C29</v>
      </c>
      <c r="C13" s="14" t="b">
        <v>1</v>
      </c>
      <c r="D13" s="15" t="b">
        <f>IF('Data 2'!E12="Yes", TRUE, FALSE)</f>
        <v>0</v>
      </c>
      <c r="E13" s="17" t="b">
        <f t="shared" si="0"/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15">
      <c r="A14" s="14" t="str">
        <f>PROPER(CONCATENATE(TRIM('Data 2'!A13), " ", TRIM('Data 2'!B13)))</f>
        <v>Rosemarie De La Melena</v>
      </c>
      <c r="B14" s="14" t="str">
        <f>LEFT(PROPER('Data 2'!C13), 4)</f>
        <v>3A20</v>
      </c>
      <c r="C14" s="14" t="b">
        <v>1</v>
      </c>
      <c r="D14" s="15" t="b">
        <f>IF('Data 2'!E13="Yes", TRUE, FALSE)</f>
        <v>1</v>
      </c>
      <c r="E14" s="17" t="b">
        <f t="shared" si="0"/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15">
      <c r="A15" s="14" t="str">
        <f>PROPER(CONCATENATE(TRIM('Data 2'!A14), " ", TRIM('Data 2'!B14)))</f>
        <v>Brian Blankenship</v>
      </c>
      <c r="B15" s="14" t="str">
        <f>LEFT(PROPER('Data 2'!C14), 4)</f>
        <v>3B33</v>
      </c>
      <c r="C15" s="14" t="b">
        <v>1</v>
      </c>
      <c r="D15" s="15" t="b">
        <f>IF('Data 2'!E14="Yes", TRUE, FALSE)</f>
        <v>1</v>
      </c>
      <c r="E15" s="17" t="b">
        <f t="shared" si="0"/>
        <v>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15">
      <c r="A16" s="14" t="str">
        <f>PROPER(CONCATENATE(TRIM('Data 2'!A15), " ", TRIM('Data 2'!B15)))</f>
        <v>Jenna Wen</v>
      </c>
      <c r="B16" s="14" t="str">
        <f>LEFT(PROPER('Data 2'!C15), 4)</f>
        <v>3A20</v>
      </c>
      <c r="C16" s="14" t="b">
        <v>1</v>
      </c>
      <c r="D16" s="15" t="b">
        <f>IF('Data 2'!E15="Yes", TRUE, FALSE)</f>
        <v>0</v>
      </c>
      <c r="E16" s="17" t="b">
        <f t="shared" si="0"/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15">
      <c r="A17" s="14" t="str">
        <f>PROPER(CONCATENATE(TRIM('Data 2'!A16), " ", TRIM('Data 2'!B16)))</f>
        <v>Shirley Jiang</v>
      </c>
      <c r="B17" s="14" t="str">
        <f>LEFT(PROPER('Data 2'!C16), 4)</f>
        <v>3A20</v>
      </c>
      <c r="C17" s="14" t="b">
        <v>1</v>
      </c>
      <c r="D17" s="15" t="b">
        <f>IF('Data 2'!E16="Yes", TRUE, FALSE)</f>
        <v>0</v>
      </c>
      <c r="E17" s="17" t="b">
        <f t="shared" si="0"/>
        <v>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15">
      <c r="A18" s="14" t="str">
        <f>PROPER(CONCATENATE(TRIM('Data 2'!A17), " ", TRIM('Data 2'!B17)))</f>
        <v>Emily Demsetz</v>
      </c>
      <c r="B18" s="14" t="str">
        <f>LEFT(PROPER('Data 2'!C17), 4)</f>
        <v>3A40</v>
      </c>
      <c r="C18" s="14" t="b">
        <v>1</v>
      </c>
      <c r="D18" s="15" t="b">
        <f>IF('Data 2'!E17="Yes", TRUE, FALSE)</f>
        <v>1</v>
      </c>
      <c r="E18" s="17" t="b">
        <f t="shared" si="0"/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15">
      <c r="A19" s="14" t="str">
        <f>PROPER(CONCATENATE(TRIM('Data 2'!A18), " ", TRIM('Data 2'!B18)))</f>
        <v>Moet Takata</v>
      </c>
      <c r="B19" s="14" t="str">
        <f>LEFT(PROPER('Data 2'!C18), 4)</f>
        <v>3A40</v>
      </c>
      <c r="C19" s="14" t="b">
        <v>1</v>
      </c>
      <c r="D19" s="15" t="b">
        <f>IF('Data 2'!E18="Yes", TRUE, FALSE)</f>
        <v>0</v>
      </c>
      <c r="E19" s="17" t="b">
        <f t="shared" si="0"/>
        <v>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15">
      <c r="A20" s="14" t="str">
        <f>PROPER(CONCATENATE(TRIM('Data 2'!A19), " ", TRIM('Data 2'!B19)))</f>
        <v>Alberto Cardosa</v>
      </c>
      <c r="B20" s="14" t="str">
        <f>LEFT(PROPER('Data 2'!C19), 4)</f>
        <v>2B61</v>
      </c>
      <c r="C20" s="14" t="b">
        <v>1</v>
      </c>
      <c r="D20" s="15" t="b">
        <f>IF('Data 2'!E19="Yes", TRUE, FALSE)</f>
        <v>0</v>
      </c>
      <c r="E20" s="17" t="b">
        <f t="shared" si="0"/>
        <v>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15">
      <c r="A21" s="14" t="str">
        <f>PROPER(CONCATENATE(TRIM('Data 2'!A20), " ", TRIM('Data 2'!B20)))</f>
        <v>Ezekiel Oien</v>
      </c>
      <c r="B21" s="14" t="str">
        <f>LEFT(PROPER('Data 2'!C20), 4)</f>
        <v>2B61</v>
      </c>
      <c r="C21" s="14" t="b">
        <v>1</v>
      </c>
      <c r="D21" s="15" t="b">
        <f>IF('Data 2'!E20="Yes", TRUE, FALSE)</f>
        <v>0</v>
      </c>
      <c r="E21" s="17" t="b">
        <f t="shared" si="0"/>
        <v>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15">
      <c r="A22" s="14" t="str">
        <f>PROPER(CONCATENATE(TRIM('Data 2'!A21), " ", TRIM('Data 2'!B21)))</f>
        <v>Colin Axner</v>
      </c>
      <c r="B22" s="14" t="str">
        <f>LEFT(PROPER('Data 2'!C21), 4)</f>
        <v>2B61</v>
      </c>
      <c r="C22" s="14" t="b">
        <v>1</v>
      </c>
      <c r="D22" s="15" t="b">
        <f>IF('Data 2'!E21="Yes", TRUE, FALSE)</f>
        <v>0</v>
      </c>
      <c r="E22" s="17" t="b">
        <f t="shared" si="0"/>
        <v>0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15">
      <c r="A23" s="14" t="str">
        <f>PROPER(CONCATENATE(TRIM('Data 2'!A22), " ", TRIM('Data 2'!B22)))</f>
        <v>Sam Phillips</v>
      </c>
      <c r="B23" s="14" t="str">
        <f>LEFT(PROPER('Data 2'!C22), 4)</f>
        <v>3B33</v>
      </c>
      <c r="C23" s="14" t="b">
        <v>1</v>
      </c>
      <c r="D23" s="15" t="b">
        <f>IF('Data 2'!E22="Yes", TRUE, FALSE)</f>
        <v>0</v>
      </c>
      <c r="E23" s="17" t="b">
        <f t="shared" si="0"/>
        <v>0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15">
      <c r="A24" s="14" t="str">
        <f>PROPER(CONCATENATE(TRIM('Data 2'!A23), " ", TRIM('Data 2'!B23)))</f>
        <v>Langston Swiecki</v>
      </c>
      <c r="B24" s="14" t="str">
        <f>LEFT(PROPER('Data 2'!C23), 4)</f>
        <v>3B33</v>
      </c>
      <c r="C24" s="14" t="b">
        <v>1</v>
      </c>
      <c r="D24" s="15" t="b">
        <f>IF('Data 2'!E23="Yes", TRUE, FALSE)</f>
        <v>0</v>
      </c>
      <c r="E24" s="17" t="b">
        <f t="shared" si="0"/>
        <v>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15">
      <c r="A25" s="14" t="str">
        <f>PROPER(CONCATENATE(TRIM('Data 2'!A24), " ", TRIM('Data 2'!B24)))</f>
        <v>Mong Ng</v>
      </c>
      <c r="B25" s="14" t="str">
        <f>LEFT(PROPER('Data 2'!C24), 4)</f>
        <v>3A21</v>
      </c>
      <c r="C25" s="14" t="b">
        <v>1</v>
      </c>
      <c r="D25" s="15" t="b">
        <f>IF('Data 2'!E24="Yes", TRUE, FALSE)</f>
        <v>0</v>
      </c>
      <c r="E25" s="17" t="b">
        <f t="shared" si="0"/>
        <v>0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15">
      <c r="A26" s="14" t="str">
        <f>PROPER(CONCATENATE(TRIM('Data 2'!A25), " ", TRIM('Data 2'!B25)))</f>
        <v>Chris Johnson</v>
      </c>
      <c r="B26" s="14" t="str">
        <f>LEFT(PROPER('Data 2'!C25), 4)</f>
        <v>3A21</v>
      </c>
      <c r="C26" s="14" t="b">
        <v>1</v>
      </c>
      <c r="D26" s="15" t="b">
        <f>IF('Data 2'!E25="Yes", TRUE, FALSE)</f>
        <v>0</v>
      </c>
      <c r="E26" s="17" t="b">
        <f t="shared" si="0"/>
        <v>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15">
      <c r="A27" s="14" t="str">
        <f>PROPER(CONCATENATE(TRIM('Data 2'!A26), " ", TRIM('Data 2'!B26)))</f>
        <v>Jacob Ngo</v>
      </c>
      <c r="B27" s="14" t="str">
        <f>LEFT(PROPER('Data 2'!C26), 4)</f>
        <v>1C49</v>
      </c>
      <c r="C27" s="14" t="b">
        <v>1</v>
      </c>
      <c r="D27" s="15" t="b">
        <f>IF('Data 2'!E26="Yes", TRUE, FALSE)</f>
        <v>1</v>
      </c>
      <c r="E27" s="17" t="b">
        <f t="shared" si="0"/>
        <v>1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15">
      <c r="A28" s="14" t="str">
        <f>PROPER(CONCATENATE(TRIM('Data 2'!A27), " ", TRIM('Data 2'!B27)))</f>
        <v>Aidan Backus</v>
      </c>
      <c r="B28" s="14" t="str">
        <f>LEFT(PROPER('Data 2'!C27), 4)</f>
        <v>2B41</v>
      </c>
      <c r="C28" s="14" t="b">
        <v>1</v>
      </c>
      <c r="D28" s="15" t="b">
        <f>IF('Data 2'!E27="Yes", TRUE, FALSE)</f>
        <v>0</v>
      </c>
      <c r="E28" s="17" t="b">
        <f t="shared" si="0"/>
        <v>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15">
      <c r="A29" s="14" t="str">
        <f>PROPER(CONCATENATE(TRIM('Data 2'!A28), " ", TRIM('Data 2'!B28)))</f>
        <v>Alyssa Kim</v>
      </c>
      <c r="B29" s="14" t="str">
        <f>LEFT(PROPER('Data 2'!C28), 4)</f>
        <v>1C49</v>
      </c>
      <c r="C29" s="14" t="b">
        <v>1</v>
      </c>
      <c r="D29" s="15" t="b">
        <f>IF('Data 2'!E28="Yes", TRUE, FALSE)</f>
        <v>0</v>
      </c>
      <c r="E29" s="17" t="b">
        <f t="shared" si="0"/>
        <v>1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15">
      <c r="A30" s="14" t="str">
        <f>PROPER(CONCATENATE(TRIM('Data 2'!A29), " ", TRIM('Data 2'!B29)))</f>
        <v>Vivian Jiang</v>
      </c>
      <c r="B30" s="14" t="str">
        <f>LEFT(PROPER('Data 2'!C29), 4)</f>
        <v>1C49</v>
      </c>
      <c r="C30" s="14" t="b">
        <v>1</v>
      </c>
      <c r="D30" s="15" t="b">
        <f>IF('Data 2'!E29="Yes", TRUE, FALSE)</f>
        <v>0</v>
      </c>
      <c r="E30" s="17" t="b">
        <f t="shared" si="0"/>
        <v>1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15">
      <c r="A31" s="14" t="str">
        <f>PROPER(CONCATENATE(TRIM('Data 2'!A30), " ", TRIM('Data 2'!B30)))</f>
        <v>Christian Garo</v>
      </c>
      <c r="B31" s="14" t="str">
        <f>LEFT(PROPER('Data 2'!C30), 4)</f>
        <v>1C29</v>
      </c>
      <c r="C31" s="14" t="b">
        <v>1</v>
      </c>
      <c r="D31" s="15" t="b">
        <f>IF('Data 2'!E30="Yes", TRUE, FALSE)</f>
        <v>0</v>
      </c>
      <c r="E31" s="17" t="b">
        <f t="shared" si="0"/>
        <v>0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15">
      <c r="A32" s="15" t="str">
        <f>PROPER('Data 2'!A31)</f>
        <v/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15">
      <c r="A33" s="15" t="str">
        <f>PROPER('Data 2'!A32)</f>
        <v/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1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1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1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1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1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1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" x14ac:dyDescent="0.1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" x14ac:dyDescent="0.1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" x14ac:dyDescent="0.1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" x14ac:dyDescent="0.1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" x14ac:dyDescent="0.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" x14ac:dyDescent="0.1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" x14ac:dyDescent="0.1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" x14ac:dyDescent="0.1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" x14ac:dyDescent="0.1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" x14ac:dyDescent="0.1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" x14ac:dyDescent="0.1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" x14ac:dyDescent="0.1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" x14ac:dyDescent="0.1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" x14ac:dyDescent="0.1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" x14ac:dyDescent="0.1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" x14ac:dyDescent="0.1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" x14ac:dyDescent="0.1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" x14ac:dyDescent="0.1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" x14ac:dyDescent="0.1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" x14ac:dyDescent="0.1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" x14ac:dyDescent="0.1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" x14ac:dyDescent="0.1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" x14ac:dyDescent="0.1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" x14ac:dyDescent="0.1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" x14ac:dyDescent="0.1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" x14ac:dyDescent="0.1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" x14ac:dyDescent="0.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" x14ac:dyDescent="0.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" x14ac:dyDescent="0.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" x14ac:dyDescent="0.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" x14ac:dyDescent="0.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" x14ac:dyDescent="0.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" x14ac:dyDescent="0.1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" x14ac:dyDescent="0.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" x14ac:dyDescent="0.1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" x14ac:dyDescent="0.1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" x14ac:dyDescent="0.1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" x14ac:dyDescent="0.1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" x14ac:dyDescent="0.1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" x14ac:dyDescent="0.1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" x14ac:dyDescent="0.1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" x14ac:dyDescent="0.1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" x14ac:dyDescent="0.1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" x14ac:dyDescent="0.1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" x14ac:dyDescent="0.1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" x14ac:dyDescent="0.1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" x14ac:dyDescent="0.1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" x14ac:dyDescent="0.1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" x14ac:dyDescent="0.1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" x14ac:dyDescent="0.1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" x14ac:dyDescent="0.1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" x14ac:dyDescent="0.1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" x14ac:dyDescent="0.1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" x14ac:dyDescent="0.1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" x14ac:dyDescent="0.1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" x14ac:dyDescent="0.1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" x14ac:dyDescent="0.1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" x14ac:dyDescent="0.1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" x14ac:dyDescent="0.1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" x14ac:dyDescent="0.1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" x14ac:dyDescent="0.1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" x14ac:dyDescent="0.1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" x14ac:dyDescent="0.1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" x14ac:dyDescent="0.1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" x14ac:dyDescent="0.1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" x14ac:dyDescent="0.1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" x14ac:dyDescent="0.1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" x14ac:dyDescent="0.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" x14ac:dyDescent="0.1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" x14ac:dyDescent="0.1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" x14ac:dyDescent="0.1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" x14ac:dyDescent="0.1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" x14ac:dyDescent="0.1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" x14ac:dyDescent="0.1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" x14ac:dyDescent="0.1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" x14ac:dyDescent="0.1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" x14ac:dyDescent="0.1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" x14ac:dyDescent="0.1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" x14ac:dyDescent="0.1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" x14ac:dyDescent="0.1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" x14ac:dyDescent="0.1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" x14ac:dyDescent="0.1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" x14ac:dyDescent="0.1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" x14ac:dyDescent="0.1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" x14ac:dyDescent="0.1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" x14ac:dyDescent="0.1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" x14ac:dyDescent="0.1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" x14ac:dyDescent="0.1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" x14ac:dyDescent="0.1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" x14ac:dyDescent="0.1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" x14ac:dyDescent="0.1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" x14ac:dyDescent="0.1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" x14ac:dyDescent="0.1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" x14ac:dyDescent="0.1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" x14ac:dyDescent="0.1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" x14ac:dyDescent="0.1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" x14ac:dyDescent="0.1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" x14ac:dyDescent="0.1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" x14ac:dyDescent="0.1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" x14ac:dyDescent="0.1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" x14ac:dyDescent="0.1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" x14ac:dyDescent="0.1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" x14ac:dyDescent="0.1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" x14ac:dyDescent="0.1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" x14ac:dyDescent="0.1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" x14ac:dyDescent="0.1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" x14ac:dyDescent="0.1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" x14ac:dyDescent="0.1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" x14ac:dyDescent="0.1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" x14ac:dyDescent="0.1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" x14ac:dyDescent="0.1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" x14ac:dyDescent="0.1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" x14ac:dyDescent="0.1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" x14ac:dyDescent="0.1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" x14ac:dyDescent="0.1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" x14ac:dyDescent="0.1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" x14ac:dyDescent="0.1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" x14ac:dyDescent="0.1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" x14ac:dyDescent="0.1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" x14ac:dyDescent="0.1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" x14ac:dyDescent="0.1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" x14ac:dyDescent="0.1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" x14ac:dyDescent="0.1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" x14ac:dyDescent="0.1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" x14ac:dyDescent="0.1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" x14ac:dyDescent="0.1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" x14ac:dyDescent="0.1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" x14ac:dyDescent="0.1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" x14ac:dyDescent="0.1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" x14ac:dyDescent="0.1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" x14ac:dyDescent="0.1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" x14ac:dyDescent="0.1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" x14ac:dyDescent="0.1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" x14ac:dyDescent="0.1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" x14ac:dyDescent="0.1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" x14ac:dyDescent="0.1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" x14ac:dyDescent="0.1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" x14ac:dyDescent="0.1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" x14ac:dyDescent="0.1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" x14ac:dyDescent="0.1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" x14ac:dyDescent="0.1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" x14ac:dyDescent="0.1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" x14ac:dyDescent="0.1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" x14ac:dyDescent="0.1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" x14ac:dyDescent="0.1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" x14ac:dyDescent="0.1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" x14ac:dyDescent="0.1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" x14ac:dyDescent="0.1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" x14ac:dyDescent="0.1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" x14ac:dyDescent="0.1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" x14ac:dyDescent="0.1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" x14ac:dyDescent="0.1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" x14ac:dyDescent="0.1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" x14ac:dyDescent="0.1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" x14ac:dyDescent="0.1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" x14ac:dyDescent="0.1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" x14ac:dyDescent="0.1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" x14ac:dyDescent="0.1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" x14ac:dyDescent="0.1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" x14ac:dyDescent="0.1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" x14ac:dyDescent="0.1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" x14ac:dyDescent="0.1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" x14ac:dyDescent="0.1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" x14ac:dyDescent="0.1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" x14ac:dyDescent="0.1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" x14ac:dyDescent="0.1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" x14ac:dyDescent="0.1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" x14ac:dyDescent="0.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" x14ac:dyDescent="0.1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" x14ac:dyDescent="0.1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" x14ac:dyDescent="0.1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" x14ac:dyDescent="0.1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" x14ac:dyDescent="0.1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3" x14ac:dyDescent="0.1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3" x14ac:dyDescent="0.1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3" x14ac:dyDescent="0.1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3" x14ac:dyDescent="0.1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3" x14ac:dyDescent="0.1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3" x14ac:dyDescent="0.1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3" x14ac:dyDescent="0.1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3" x14ac:dyDescent="0.1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3" x14ac:dyDescent="0.1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3" x14ac:dyDescent="0.1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3" x14ac:dyDescent="0.1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3" x14ac:dyDescent="0.1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3" x14ac:dyDescent="0.1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3" x14ac:dyDescent="0.1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3" x14ac:dyDescent="0.1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3" x14ac:dyDescent="0.1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3" x14ac:dyDescent="0.1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3" x14ac:dyDescent="0.1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3" x14ac:dyDescent="0.1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3" x14ac:dyDescent="0.1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3" x14ac:dyDescent="0.1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3" x14ac:dyDescent="0.1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3" x14ac:dyDescent="0.1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3" x14ac:dyDescent="0.1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3" x14ac:dyDescent="0.1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3" x14ac:dyDescent="0.1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3" x14ac:dyDescent="0.1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3" x14ac:dyDescent="0.1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3" x14ac:dyDescent="0.1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3" x14ac:dyDescent="0.1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3" x14ac:dyDescent="0.1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3" x14ac:dyDescent="0.1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3" x14ac:dyDescent="0.1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3" x14ac:dyDescent="0.1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3" x14ac:dyDescent="0.1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3" x14ac:dyDescent="0.1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3" x14ac:dyDescent="0.1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3" x14ac:dyDescent="0.1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3" x14ac:dyDescent="0.1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3" x14ac:dyDescent="0.1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3" x14ac:dyDescent="0.1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3" x14ac:dyDescent="0.1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3" x14ac:dyDescent="0.1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3" x14ac:dyDescent="0.1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3" x14ac:dyDescent="0.1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3" x14ac:dyDescent="0.1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3" x14ac:dyDescent="0.1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3" x14ac:dyDescent="0.1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3" x14ac:dyDescent="0.1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3" x14ac:dyDescent="0.1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3" x14ac:dyDescent="0.1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3" x14ac:dyDescent="0.1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3" x14ac:dyDescent="0.1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3" x14ac:dyDescent="0.1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3" x14ac:dyDescent="0.1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3" x14ac:dyDescent="0.1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3" x14ac:dyDescent="0.1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3" x14ac:dyDescent="0.1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3" x14ac:dyDescent="0.1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3" x14ac:dyDescent="0.1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3" x14ac:dyDescent="0.1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3" x14ac:dyDescent="0.1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3" x14ac:dyDescent="0.1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3" x14ac:dyDescent="0.1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3" x14ac:dyDescent="0.1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3" x14ac:dyDescent="0.1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3" x14ac:dyDescent="0.1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3" x14ac:dyDescent="0.1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3" x14ac:dyDescent="0.1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3" x14ac:dyDescent="0.1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3" x14ac:dyDescent="0.1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3" x14ac:dyDescent="0.1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3" x14ac:dyDescent="0.1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3" x14ac:dyDescent="0.1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3" x14ac:dyDescent="0.1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3" x14ac:dyDescent="0.1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3" x14ac:dyDescent="0.1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3" x14ac:dyDescent="0.1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3" x14ac:dyDescent="0.1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3" x14ac:dyDescent="0.1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3" x14ac:dyDescent="0.1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3" x14ac:dyDescent="0.1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3" x14ac:dyDescent="0.1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3" x14ac:dyDescent="0.1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3" x14ac:dyDescent="0.1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3" x14ac:dyDescent="0.1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3" x14ac:dyDescent="0.1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3" x14ac:dyDescent="0.1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3" x14ac:dyDescent="0.1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3" x14ac:dyDescent="0.1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3" x14ac:dyDescent="0.1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3" x14ac:dyDescent="0.1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3" x14ac:dyDescent="0.1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3" x14ac:dyDescent="0.1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3" x14ac:dyDescent="0.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3" x14ac:dyDescent="0.1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3" x14ac:dyDescent="0.1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3" x14ac:dyDescent="0.1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3" x14ac:dyDescent="0.1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3" x14ac:dyDescent="0.1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3" x14ac:dyDescent="0.1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3" x14ac:dyDescent="0.1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3" x14ac:dyDescent="0.1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3" x14ac:dyDescent="0.1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3" x14ac:dyDescent="0.1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3" x14ac:dyDescent="0.1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3" x14ac:dyDescent="0.1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3" x14ac:dyDescent="0.1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3" x14ac:dyDescent="0.1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3" x14ac:dyDescent="0.1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3" x14ac:dyDescent="0.1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3" x14ac:dyDescent="0.1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3" x14ac:dyDescent="0.1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3" x14ac:dyDescent="0.1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3" x14ac:dyDescent="0.1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3" x14ac:dyDescent="0.1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3" x14ac:dyDescent="0.1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3" x14ac:dyDescent="0.1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3" x14ac:dyDescent="0.1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3" x14ac:dyDescent="0.1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3" x14ac:dyDescent="0.1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3" x14ac:dyDescent="0.1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3" x14ac:dyDescent="0.1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3" x14ac:dyDescent="0.1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3" x14ac:dyDescent="0.1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3" x14ac:dyDescent="0.1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3" x14ac:dyDescent="0.1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3" x14ac:dyDescent="0.1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3" x14ac:dyDescent="0.1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3" x14ac:dyDescent="0.1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3" x14ac:dyDescent="0.1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3" x14ac:dyDescent="0.1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3" x14ac:dyDescent="0.1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3" x14ac:dyDescent="0.1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3" x14ac:dyDescent="0.1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3" x14ac:dyDescent="0.1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3" x14ac:dyDescent="0.1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3" x14ac:dyDescent="0.1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3" x14ac:dyDescent="0.1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3" x14ac:dyDescent="0.1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3" x14ac:dyDescent="0.1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3" x14ac:dyDescent="0.1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3" x14ac:dyDescent="0.1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3" x14ac:dyDescent="0.1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3" x14ac:dyDescent="0.1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3" x14ac:dyDescent="0.1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3" x14ac:dyDescent="0.1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3" x14ac:dyDescent="0.1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3" x14ac:dyDescent="0.1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3" x14ac:dyDescent="0.1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3" x14ac:dyDescent="0.1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3" x14ac:dyDescent="0.1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3" x14ac:dyDescent="0.1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3" x14ac:dyDescent="0.1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3" x14ac:dyDescent="0.1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3" x14ac:dyDescent="0.1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3" x14ac:dyDescent="0.1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3" x14ac:dyDescent="0.1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3" x14ac:dyDescent="0.1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3" x14ac:dyDescent="0.1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3" x14ac:dyDescent="0.1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3" x14ac:dyDescent="0.1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3" x14ac:dyDescent="0.1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3" x14ac:dyDescent="0.1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3" x14ac:dyDescent="0.1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3" x14ac:dyDescent="0.1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3" x14ac:dyDescent="0.1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3" x14ac:dyDescent="0.1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3" x14ac:dyDescent="0.1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3" x14ac:dyDescent="0.1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3" x14ac:dyDescent="0.1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3" x14ac:dyDescent="0.1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3" x14ac:dyDescent="0.1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3" x14ac:dyDescent="0.1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3" x14ac:dyDescent="0.1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3" x14ac:dyDescent="0.1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3" x14ac:dyDescent="0.1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3" x14ac:dyDescent="0.1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3" x14ac:dyDescent="0.1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3" x14ac:dyDescent="0.1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3" x14ac:dyDescent="0.1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3" x14ac:dyDescent="0.1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3" x14ac:dyDescent="0.1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3" x14ac:dyDescent="0.1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3" x14ac:dyDescent="0.1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3" x14ac:dyDescent="0.1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3" x14ac:dyDescent="0.1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3" x14ac:dyDescent="0.1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3" x14ac:dyDescent="0.1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3" x14ac:dyDescent="0.1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3" x14ac:dyDescent="0.1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3" x14ac:dyDescent="0.1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3" x14ac:dyDescent="0.1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3" x14ac:dyDescent="0.1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3" x14ac:dyDescent="0.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3" x14ac:dyDescent="0.1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3" x14ac:dyDescent="0.1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3" x14ac:dyDescent="0.1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3" x14ac:dyDescent="0.1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3" x14ac:dyDescent="0.1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3" x14ac:dyDescent="0.1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3" x14ac:dyDescent="0.1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3" x14ac:dyDescent="0.1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3" x14ac:dyDescent="0.1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3" x14ac:dyDescent="0.1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3" x14ac:dyDescent="0.1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3" x14ac:dyDescent="0.1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3" x14ac:dyDescent="0.1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3" x14ac:dyDescent="0.1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3" x14ac:dyDescent="0.1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3" x14ac:dyDescent="0.1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3" x14ac:dyDescent="0.1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3" x14ac:dyDescent="0.1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3" x14ac:dyDescent="0.1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3" x14ac:dyDescent="0.1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3" x14ac:dyDescent="0.1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3" x14ac:dyDescent="0.1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3" x14ac:dyDescent="0.1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3" x14ac:dyDescent="0.1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3" x14ac:dyDescent="0.1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3" x14ac:dyDescent="0.1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3" x14ac:dyDescent="0.1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3" x14ac:dyDescent="0.1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3" x14ac:dyDescent="0.1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3" x14ac:dyDescent="0.1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3" x14ac:dyDescent="0.1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3" x14ac:dyDescent="0.1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3" x14ac:dyDescent="0.1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3" x14ac:dyDescent="0.1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3" x14ac:dyDescent="0.1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3" x14ac:dyDescent="0.1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3" x14ac:dyDescent="0.1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3" x14ac:dyDescent="0.1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3" x14ac:dyDescent="0.1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3" x14ac:dyDescent="0.1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3" x14ac:dyDescent="0.1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3" x14ac:dyDescent="0.1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3" x14ac:dyDescent="0.1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3" x14ac:dyDescent="0.1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3" x14ac:dyDescent="0.1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3" x14ac:dyDescent="0.1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3" x14ac:dyDescent="0.1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3" x14ac:dyDescent="0.1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3" x14ac:dyDescent="0.1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3" x14ac:dyDescent="0.1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3" x14ac:dyDescent="0.1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3" x14ac:dyDescent="0.1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3" x14ac:dyDescent="0.1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3" x14ac:dyDescent="0.1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3" x14ac:dyDescent="0.1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3" x14ac:dyDescent="0.1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3" x14ac:dyDescent="0.1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3" x14ac:dyDescent="0.1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3" x14ac:dyDescent="0.1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3" x14ac:dyDescent="0.1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3" x14ac:dyDescent="0.1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3" x14ac:dyDescent="0.1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3" x14ac:dyDescent="0.1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3" x14ac:dyDescent="0.1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3" x14ac:dyDescent="0.1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3" x14ac:dyDescent="0.1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3" x14ac:dyDescent="0.1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3" x14ac:dyDescent="0.1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3" x14ac:dyDescent="0.1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3" x14ac:dyDescent="0.1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3" x14ac:dyDescent="0.1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3" x14ac:dyDescent="0.1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3" x14ac:dyDescent="0.1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3" x14ac:dyDescent="0.1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3" x14ac:dyDescent="0.1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3" x14ac:dyDescent="0.1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3" x14ac:dyDescent="0.1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3" x14ac:dyDescent="0.1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3" x14ac:dyDescent="0.1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3" x14ac:dyDescent="0.1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3" x14ac:dyDescent="0.1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3" x14ac:dyDescent="0.1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3" x14ac:dyDescent="0.1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3" x14ac:dyDescent="0.1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3" x14ac:dyDescent="0.1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3" x14ac:dyDescent="0.1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3" x14ac:dyDescent="0.1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3" x14ac:dyDescent="0.1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3" x14ac:dyDescent="0.1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3" x14ac:dyDescent="0.1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3" x14ac:dyDescent="0.1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3" x14ac:dyDescent="0.1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3" x14ac:dyDescent="0.1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3" x14ac:dyDescent="0.1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3" x14ac:dyDescent="0.1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3" x14ac:dyDescent="0.1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3" x14ac:dyDescent="0.1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3" x14ac:dyDescent="0.1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3" x14ac:dyDescent="0.1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3" x14ac:dyDescent="0.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3" x14ac:dyDescent="0.1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3" x14ac:dyDescent="0.1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3" x14ac:dyDescent="0.1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3" x14ac:dyDescent="0.1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3" x14ac:dyDescent="0.1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3" x14ac:dyDescent="0.1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3" x14ac:dyDescent="0.1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3" x14ac:dyDescent="0.1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3" x14ac:dyDescent="0.1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3" x14ac:dyDescent="0.1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3" x14ac:dyDescent="0.1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3" x14ac:dyDescent="0.1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3" x14ac:dyDescent="0.1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3" x14ac:dyDescent="0.1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3" x14ac:dyDescent="0.1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3" x14ac:dyDescent="0.1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3" x14ac:dyDescent="0.1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3" x14ac:dyDescent="0.1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3" x14ac:dyDescent="0.1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3" x14ac:dyDescent="0.1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3" x14ac:dyDescent="0.1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3" x14ac:dyDescent="0.1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3" x14ac:dyDescent="0.1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3" x14ac:dyDescent="0.1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3" x14ac:dyDescent="0.1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3" x14ac:dyDescent="0.1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3" x14ac:dyDescent="0.1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3" x14ac:dyDescent="0.1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3" x14ac:dyDescent="0.1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3" x14ac:dyDescent="0.1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3" x14ac:dyDescent="0.1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3" x14ac:dyDescent="0.1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3" x14ac:dyDescent="0.1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3" x14ac:dyDescent="0.1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3" x14ac:dyDescent="0.1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3" x14ac:dyDescent="0.1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3" x14ac:dyDescent="0.1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3" x14ac:dyDescent="0.1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3" x14ac:dyDescent="0.1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3" x14ac:dyDescent="0.1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3" x14ac:dyDescent="0.1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3" x14ac:dyDescent="0.1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3" x14ac:dyDescent="0.1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3" x14ac:dyDescent="0.1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3" x14ac:dyDescent="0.1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3" x14ac:dyDescent="0.1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3" x14ac:dyDescent="0.1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3" x14ac:dyDescent="0.1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3" x14ac:dyDescent="0.1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3" x14ac:dyDescent="0.1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3" x14ac:dyDescent="0.1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3" x14ac:dyDescent="0.1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3" x14ac:dyDescent="0.1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3" x14ac:dyDescent="0.1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3" x14ac:dyDescent="0.1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3" x14ac:dyDescent="0.1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3" x14ac:dyDescent="0.1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3" x14ac:dyDescent="0.1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3" x14ac:dyDescent="0.1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3" x14ac:dyDescent="0.1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3" x14ac:dyDescent="0.1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3" x14ac:dyDescent="0.1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3" x14ac:dyDescent="0.1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3" x14ac:dyDescent="0.1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3" x14ac:dyDescent="0.1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3" x14ac:dyDescent="0.1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3" x14ac:dyDescent="0.1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3" x14ac:dyDescent="0.1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3" x14ac:dyDescent="0.1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3" x14ac:dyDescent="0.1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3" x14ac:dyDescent="0.1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3" x14ac:dyDescent="0.1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3" x14ac:dyDescent="0.1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3" x14ac:dyDescent="0.1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3" x14ac:dyDescent="0.1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3" x14ac:dyDescent="0.1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3" x14ac:dyDescent="0.1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3" x14ac:dyDescent="0.1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3" x14ac:dyDescent="0.1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3" x14ac:dyDescent="0.1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3" x14ac:dyDescent="0.1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3" x14ac:dyDescent="0.1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3" x14ac:dyDescent="0.1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3" x14ac:dyDescent="0.1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3" x14ac:dyDescent="0.1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3" x14ac:dyDescent="0.1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3" x14ac:dyDescent="0.1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3" x14ac:dyDescent="0.1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3" x14ac:dyDescent="0.1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3" x14ac:dyDescent="0.1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3" x14ac:dyDescent="0.1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3" x14ac:dyDescent="0.1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3" x14ac:dyDescent="0.1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3" x14ac:dyDescent="0.1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3" x14ac:dyDescent="0.1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3" x14ac:dyDescent="0.1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3" x14ac:dyDescent="0.1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3" x14ac:dyDescent="0.1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3" x14ac:dyDescent="0.1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3" x14ac:dyDescent="0.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3" x14ac:dyDescent="0.1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3" x14ac:dyDescent="0.1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3" x14ac:dyDescent="0.1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3" x14ac:dyDescent="0.1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3" x14ac:dyDescent="0.1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3" x14ac:dyDescent="0.1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3" x14ac:dyDescent="0.1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3" x14ac:dyDescent="0.1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3" x14ac:dyDescent="0.1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3" x14ac:dyDescent="0.1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3" x14ac:dyDescent="0.1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3" x14ac:dyDescent="0.1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3" x14ac:dyDescent="0.1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3" x14ac:dyDescent="0.1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3" x14ac:dyDescent="0.1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3" x14ac:dyDescent="0.1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3" x14ac:dyDescent="0.1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3" x14ac:dyDescent="0.1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3" x14ac:dyDescent="0.1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3" x14ac:dyDescent="0.1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3" x14ac:dyDescent="0.1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3" x14ac:dyDescent="0.1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3" x14ac:dyDescent="0.1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3" x14ac:dyDescent="0.1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3" x14ac:dyDescent="0.1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3" x14ac:dyDescent="0.1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3" x14ac:dyDescent="0.1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3" x14ac:dyDescent="0.1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3" x14ac:dyDescent="0.1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3" x14ac:dyDescent="0.1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3" x14ac:dyDescent="0.1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3" x14ac:dyDescent="0.1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3" x14ac:dyDescent="0.1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3" x14ac:dyDescent="0.1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3" x14ac:dyDescent="0.1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3" x14ac:dyDescent="0.1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3" x14ac:dyDescent="0.1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3" x14ac:dyDescent="0.1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3" x14ac:dyDescent="0.1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3" x14ac:dyDescent="0.1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3" x14ac:dyDescent="0.1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3" x14ac:dyDescent="0.1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3" x14ac:dyDescent="0.1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3" x14ac:dyDescent="0.1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3" x14ac:dyDescent="0.1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3" x14ac:dyDescent="0.1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3" x14ac:dyDescent="0.1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3" x14ac:dyDescent="0.1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3" x14ac:dyDescent="0.1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3" x14ac:dyDescent="0.1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3" x14ac:dyDescent="0.1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3" x14ac:dyDescent="0.1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3" x14ac:dyDescent="0.1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3" x14ac:dyDescent="0.1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3" x14ac:dyDescent="0.1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3" x14ac:dyDescent="0.1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3" x14ac:dyDescent="0.1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3" x14ac:dyDescent="0.1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3" x14ac:dyDescent="0.1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3" x14ac:dyDescent="0.1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3" x14ac:dyDescent="0.1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3" x14ac:dyDescent="0.1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3" x14ac:dyDescent="0.1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3" x14ac:dyDescent="0.1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3" x14ac:dyDescent="0.1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3" x14ac:dyDescent="0.1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3" x14ac:dyDescent="0.1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3" x14ac:dyDescent="0.1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3" x14ac:dyDescent="0.1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3" x14ac:dyDescent="0.1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3" x14ac:dyDescent="0.1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3" x14ac:dyDescent="0.1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3" x14ac:dyDescent="0.1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3" x14ac:dyDescent="0.1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3" x14ac:dyDescent="0.1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3" x14ac:dyDescent="0.1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3" x14ac:dyDescent="0.1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3" x14ac:dyDescent="0.1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3" x14ac:dyDescent="0.1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3" x14ac:dyDescent="0.1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3" x14ac:dyDescent="0.1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3" x14ac:dyDescent="0.1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3" x14ac:dyDescent="0.1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3" x14ac:dyDescent="0.1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3" x14ac:dyDescent="0.1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3" x14ac:dyDescent="0.1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3" x14ac:dyDescent="0.1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3" x14ac:dyDescent="0.1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3" x14ac:dyDescent="0.1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3" x14ac:dyDescent="0.1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3" x14ac:dyDescent="0.1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3" x14ac:dyDescent="0.1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3" x14ac:dyDescent="0.1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3" x14ac:dyDescent="0.1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3" x14ac:dyDescent="0.1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3" x14ac:dyDescent="0.1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3" x14ac:dyDescent="0.1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3" x14ac:dyDescent="0.1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3" x14ac:dyDescent="0.1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3" x14ac:dyDescent="0.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3" x14ac:dyDescent="0.1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3" x14ac:dyDescent="0.1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3" x14ac:dyDescent="0.1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3" x14ac:dyDescent="0.1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3" x14ac:dyDescent="0.1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3" x14ac:dyDescent="0.1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3" x14ac:dyDescent="0.1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3" x14ac:dyDescent="0.1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3" x14ac:dyDescent="0.1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3" x14ac:dyDescent="0.1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3" x14ac:dyDescent="0.1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3" x14ac:dyDescent="0.1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3" x14ac:dyDescent="0.1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3" x14ac:dyDescent="0.1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3" x14ac:dyDescent="0.1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3" x14ac:dyDescent="0.1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3" x14ac:dyDescent="0.1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3" x14ac:dyDescent="0.1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3" x14ac:dyDescent="0.1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3" x14ac:dyDescent="0.1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3" x14ac:dyDescent="0.1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3" x14ac:dyDescent="0.1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3" x14ac:dyDescent="0.1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3" x14ac:dyDescent="0.1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3" x14ac:dyDescent="0.1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3" x14ac:dyDescent="0.1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3" x14ac:dyDescent="0.1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3" x14ac:dyDescent="0.1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3" x14ac:dyDescent="0.1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3" x14ac:dyDescent="0.1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3" x14ac:dyDescent="0.1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3" x14ac:dyDescent="0.1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3" x14ac:dyDescent="0.1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3" x14ac:dyDescent="0.1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3" x14ac:dyDescent="0.1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3" x14ac:dyDescent="0.1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3" x14ac:dyDescent="0.1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3" x14ac:dyDescent="0.1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3" x14ac:dyDescent="0.1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3" x14ac:dyDescent="0.1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3" x14ac:dyDescent="0.1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3" x14ac:dyDescent="0.1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3" x14ac:dyDescent="0.1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3" x14ac:dyDescent="0.1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3" x14ac:dyDescent="0.1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3" x14ac:dyDescent="0.1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3" x14ac:dyDescent="0.1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3" x14ac:dyDescent="0.1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3" x14ac:dyDescent="0.1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3" x14ac:dyDescent="0.1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3" x14ac:dyDescent="0.1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3" x14ac:dyDescent="0.1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3" x14ac:dyDescent="0.1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3" x14ac:dyDescent="0.1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3" x14ac:dyDescent="0.1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3" x14ac:dyDescent="0.1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3" x14ac:dyDescent="0.1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3" x14ac:dyDescent="0.1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3" x14ac:dyDescent="0.1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3" x14ac:dyDescent="0.1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3" x14ac:dyDescent="0.1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3" x14ac:dyDescent="0.1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3" x14ac:dyDescent="0.1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3" x14ac:dyDescent="0.1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3" x14ac:dyDescent="0.1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3" x14ac:dyDescent="0.1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3" x14ac:dyDescent="0.1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3" x14ac:dyDescent="0.1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3" x14ac:dyDescent="0.1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3" x14ac:dyDescent="0.1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3" x14ac:dyDescent="0.1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3" x14ac:dyDescent="0.1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3" x14ac:dyDescent="0.1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3" x14ac:dyDescent="0.1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3" x14ac:dyDescent="0.1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3" x14ac:dyDescent="0.1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3" x14ac:dyDescent="0.1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3" x14ac:dyDescent="0.1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3" x14ac:dyDescent="0.1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3" x14ac:dyDescent="0.1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3" x14ac:dyDescent="0.1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3" x14ac:dyDescent="0.1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3" x14ac:dyDescent="0.1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3" x14ac:dyDescent="0.1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3" x14ac:dyDescent="0.1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3" x14ac:dyDescent="0.1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3" x14ac:dyDescent="0.1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3" x14ac:dyDescent="0.1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3" x14ac:dyDescent="0.1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3" x14ac:dyDescent="0.1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3" x14ac:dyDescent="0.1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3" x14ac:dyDescent="0.1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3" x14ac:dyDescent="0.1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3" x14ac:dyDescent="0.1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3" x14ac:dyDescent="0.1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3" x14ac:dyDescent="0.1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3" x14ac:dyDescent="0.1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3" x14ac:dyDescent="0.1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3" x14ac:dyDescent="0.1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3" x14ac:dyDescent="0.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3" x14ac:dyDescent="0.1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3" x14ac:dyDescent="0.1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3" x14ac:dyDescent="0.1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3" x14ac:dyDescent="0.1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3" x14ac:dyDescent="0.1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3" x14ac:dyDescent="0.1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3" x14ac:dyDescent="0.1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3" x14ac:dyDescent="0.1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3" x14ac:dyDescent="0.1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3" x14ac:dyDescent="0.1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3" x14ac:dyDescent="0.1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3" x14ac:dyDescent="0.1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3" x14ac:dyDescent="0.1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3" x14ac:dyDescent="0.1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3" x14ac:dyDescent="0.1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3" x14ac:dyDescent="0.1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3" x14ac:dyDescent="0.1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3" x14ac:dyDescent="0.1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3" x14ac:dyDescent="0.1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3" x14ac:dyDescent="0.1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3" x14ac:dyDescent="0.1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3" x14ac:dyDescent="0.1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3" x14ac:dyDescent="0.1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3" x14ac:dyDescent="0.1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3" x14ac:dyDescent="0.1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3" x14ac:dyDescent="0.1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3" x14ac:dyDescent="0.1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3" x14ac:dyDescent="0.1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3" x14ac:dyDescent="0.1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3" x14ac:dyDescent="0.1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3" x14ac:dyDescent="0.1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3" x14ac:dyDescent="0.1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3" x14ac:dyDescent="0.1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3" x14ac:dyDescent="0.1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3" x14ac:dyDescent="0.1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3" x14ac:dyDescent="0.1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3" x14ac:dyDescent="0.1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3" x14ac:dyDescent="0.1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3" x14ac:dyDescent="0.1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3" x14ac:dyDescent="0.1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3" x14ac:dyDescent="0.1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3" x14ac:dyDescent="0.1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3" x14ac:dyDescent="0.1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3" x14ac:dyDescent="0.1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3" x14ac:dyDescent="0.1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3" x14ac:dyDescent="0.1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3" x14ac:dyDescent="0.1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3" x14ac:dyDescent="0.1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3" x14ac:dyDescent="0.1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3" x14ac:dyDescent="0.1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3" x14ac:dyDescent="0.1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3" x14ac:dyDescent="0.1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3" x14ac:dyDescent="0.1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3" x14ac:dyDescent="0.1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3" x14ac:dyDescent="0.1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3" x14ac:dyDescent="0.1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3" x14ac:dyDescent="0.1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3" x14ac:dyDescent="0.1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3" x14ac:dyDescent="0.1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3" x14ac:dyDescent="0.1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3" x14ac:dyDescent="0.1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3" x14ac:dyDescent="0.1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3" x14ac:dyDescent="0.1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3" x14ac:dyDescent="0.1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3" x14ac:dyDescent="0.1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3" x14ac:dyDescent="0.1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3" x14ac:dyDescent="0.1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3" x14ac:dyDescent="0.1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3" x14ac:dyDescent="0.1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3" x14ac:dyDescent="0.1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3" x14ac:dyDescent="0.1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3" x14ac:dyDescent="0.1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3" x14ac:dyDescent="0.1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3" x14ac:dyDescent="0.1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3" x14ac:dyDescent="0.1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3" x14ac:dyDescent="0.1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3" x14ac:dyDescent="0.1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3" x14ac:dyDescent="0.1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3" x14ac:dyDescent="0.1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3" x14ac:dyDescent="0.1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3" x14ac:dyDescent="0.1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3" x14ac:dyDescent="0.1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3" x14ac:dyDescent="0.1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3" x14ac:dyDescent="0.1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3" x14ac:dyDescent="0.1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3" x14ac:dyDescent="0.1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3" x14ac:dyDescent="0.1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3" x14ac:dyDescent="0.1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3" x14ac:dyDescent="0.1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3" x14ac:dyDescent="0.1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3" x14ac:dyDescent="0.1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3" x14ac:dyDescent="0.1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3" x14ac:dyDescent="0.1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3" x14ac:dyDescent="0.1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3" x14ac:dyDescent="0.1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3" x14ac:dyDescent="0.1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3" x14ac:dyDescent="0.1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3" x14ac:dyDescent="0.1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3" x14ac:dyDescent="0.1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3" x14ac:dyDescent="0.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3" x14ac:dyDescent="0.1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3" x14ac:dyDescent="0.1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3" x14ac:dyDescent="0.1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3" x14ac:dyDescent="0.1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3" x14ac:dyDescent="0.1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3" x14ac:dyDescent="0.1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3" x14ac:dyDescent="0.1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3" x14ac:dyDescent="0.1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3" x14ac:dyDescent="0.1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3" x14ac:dyDescent="0.1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3" x14ac:dyDescent="0.1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3" x14ac:dyDescent="0.1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3" x14ac:dyDescent="0.1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3" x14ac:dyDescent="0.1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3" x14ac:dyDescent="0.1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3" x14ac:dyDescent="0.1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3" x14ac:dyDescent="0.1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3" x14ac:dyDescent="0.1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3" x14ac:dyDescent="0.1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3" x14ac:dyDescent="0.1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3" x14ac:dyDescent="0.1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3" x14ac:dyDescent="0.1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3" x14ac:dyDescent="0.1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3" x14ac:dyDescent="0.1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3" x14ac:dyDescent="0.1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3" x14ac:dyDescent="0.1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3" x14ac:dyDescent="0.1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3" x14ac:dyDescent="0.1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3" x14ac:dyDescent="0.1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3" x14ac:dyDescent="0.1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3" x14ac:dyDescent="0.1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3" x14ac:dyDescent="0.1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3" x14ac:dyDescent="0.1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3" x14ac:dyDescent="0.1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3" x14ac:dyDescent="0.1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3" x14ac:dyDescent="0.1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3" x14ac:dyDescent="0.1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3" x14ac:dyDescent="0.1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3" x14ac:dyDescent="0.1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3" x14ac:dyDescent="0.1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3" x14ac:dyDescent="0.1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3" x14ac:dyDescent="0.1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3" x14ac:dyDescent="0.1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3" x14ac:dyDescent="0.1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3" x14ac:dyDescent="0.1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3" x14ac:dyDescent="0.1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3" x14ac:dyDescent="0.1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3" x14ac:dyDescent="0.1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3" x14ac:dyDescent="0.1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3" x14ac:dyDescent="0.1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3" x14ac:dyDescent="0.1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3" x14ac:dyDescent="0.1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3" x14ac:dyDescent="0.1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3" x14ac:dyDescent="0.1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3" x14ac:dyDescent="0.1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3" x14ac:dyDescent="0.1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3" x14ac:dyDescent="0.1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3" x14ac:dyDescent="0.1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3" x14ac:dyDescent="0.1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3" x14ac:dyDescent="0.1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3" x14ac:dyDescent="0.1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3" x14ac:dyDescent="0.1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3" x14ac:dyDescent="0.1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3" x14ac:dyDescent="0.1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3" x14ac:dyDescent="0.1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3" x14ac:dyDescent="0.1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3" x14ac:dyDescent="0.1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3" x14ac:dyDescent="0.1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3" x14ac:dyDescent="0.1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3" x14ac:dyDescent="0.1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3" x14ac:dyDescent="0.1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3" x14ac:dyDescent="0.1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3" x14ac:dyDescent="0.1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3" x14ac:dyDescent="0.1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3" x14ac:dyDescent="0.1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3" x14ac:dyDescent="0.1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3" x14ac:dyDescent="0.1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3" x14ac:dyDescent="0.1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3" x14ac:dyDescent="0.1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3" x14ac:dyDescent="0.1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3" x14ac:dyDescent="0.1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3" x14ac:dyDescent="0.1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3" x14ac:dyDescent="0.1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3" x14ac:dyDescent="0.1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3" x14ac:dyDescent="0.1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ht="13" x14ac:dyDescent="0.15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000"/>
  <sheetViews>
    <sheetView workbookViewId="0"/>
  </sheetViews>
  <sheetFormatPr baseColWidth="10" defaultColWidth="14.5" defaultRowHeight="15.75" customHeight="1" x14ac:dyDescent="0.15"/>
  <cols>
    <col min="1" max="1" width="25.1640625" customWidth="1"/>
    <col min="3" max="3" width="17.1640625" customWidth="1"/>
  </cols>
  <sheetData>
    <row r="1" spans="1:7" ht="21" customHeight="1" x14ac:dyDescent="0.15">
      <c r="A1" s="18" t="s">
        <v>126</v>
      </c>
      <c r="B1" s="2" t="s">
        <v>127</v>
      </c>
      <c r="C1" s="2" t="s">
        <v>22</v>
      </c>
      <c r="D1" s="2" t="s">
        <v>13</v>
      </c>
      <c r="E1" s="2" t="s">
        <v>23</v>
      </c>
      <c r="F1" s="2" t="s">
        <v>24</v>
      </c>
      <c r="G1" s="2" t="s">
        <v>25</v>
      </c>
    </row>
    <row r="2" spans="1:7" ht="14" x14ac:dyDescent="0.15">
      <c r="A2" s="19" t="str">
        <f>PROPER(CONCATENATE(TRIM('Data 3'!A2), " ", TRIM('Data 3'!B2)))</f>
        <v>Conrad Brenneman</v>
      </c>
      <c r="B2" s="20" t="str">
        <f>LEFT(PROPER('Data 3'!C2), 4)</f>
        <v>2A40</v>
      </c>
      <c r="C2" s="2" t="b">
        <v>1</v>
      </c>
      <c r="D2" s="2" t="b">
        <v>0</v>
      </c>
      <c r="E2" s="20" t="b">
        <f t="shared" ref="E2:E35" si="0">IF(4&lt;COUNTIF(B:B, B2), TRUE, FALSE)</f>
        <v>0</v>
      </c>
      <c r="F2" t="b">
        <v>1</v>
      </c>
      <c r="G2" t="b">
        <v>1</v>
      </c>
    </row>
    <row r="3" spans="1:7" ht="14" x14ac:dyDescent="0.15">
      <c r="A3" s="19" t="str">
        <f>PROPER(CONCATENATE(TRIM('Data 3'!A3), " ", TRIM('Data 3'!B3)))</f>
        <v>Mong Ng</v>
      </c>
      <c r="B3" s="20" t="str">
        <f>LEFT(PROPER('Data 3'!C3), 4)</f>
        <v>2A21</v>
      </c>
      <c r="C3" s="2" t="b">
        <v>1</v>
      </c>
      <c r="D3" s="2" t="b">
        <v>0</v>
      </c>
      <c r="E3" s="20" t="b">
        <f t="shared" si="0"/>
        <v>0</v>
      </c>
      <c r="F3" t="b">
        <v>1</v>
      </c>
      <c r="G3" t="b">
        <v>0</v>
      </c>
    </row>
    <row r="4" spans="1:7" ht="14" x14ac:dyDescent="0.15">
      <c r="A4" s="19" t="str">
        <f>PROPER(CONCATENATE(TRIM('Data 3'!A4), " ", TRIM('Data 3'!B4)))</f>
        <v>Thanatcha Panpairoj</v>
      </c>
      <c r="B4" s="20" t="str">
        <f>LEFT(PROPER('Data 3'!C4), 4)</f>
        <v>3A21</v>
      </c>
      <c r="C4" s="2" t="b">
        <v>1</v>
      </c>
      <c r="D4" s="2" t="b">
        <v>0</v>
      </c>
      <c r="E4" s="20" t="b">
        <f t="shared" si="0"/>
        <v>0</v>
      </c>
      <c r="F4" t="b">
        <v>1</v>
      </c>
      <c r="G4" t="b">
        <v>0</v>
      </c>
    </row>
    <row r="5" spans="1:7" ht="14" x14ac:dyDescent="0.15">
      <c r="A5" s="19" t="str">
        <f>PROPER(CONCATENATE(TRIM('Data 3'!A5), " ", TRIM('Data 3'!B5)))</f>
        <v>Brian Blankenship</v>
      </c>
      <c r="B5" s="20" t="str">
        <f>LEFT(PROPER('Data 3'!C5), 4)</f>
        <v>3B33</v>
      </c>
      <c r="C5" s="2" t="b">
        <v>1</v>
      </c>
      <c r="D5" s="2" t="b">
        <v>1</v>
      </c>
      <c r="E5" s="20" t="b">
        <f t="shared" si="0"/>
        <v>0</v>
      </c>
      <c r="F5" t="b">
        <v>1</v>
      </c>
      <c r="G5" t="b">
        <v>0</v>
      </c>
    </row>
    <row r="6" spans="1:7" ht="14" x14ac:dyDescent="0.15">
      <c r="A6" s="19" t="str">
        <f>PROPER(CONCATENATE(TRIM('Data 3'!A6), " ", TRIM('Data 3'!B6)))</f>
        <v>Christopher Hailey</v>
      </c>
      <c r="B6" s="20" t="str">
        <f>LEFT(PROPER('Data 3'!C6), 4)</f>
        <v>1C29</v>
      </c>
      <c r="C6" s="2" t="b">
        <v>1</v>
      </c>
      <c r="D6" s="2" t="b">
        <v>1</v>
      </c>
      <c r="E6" s="20" t="b">
        <f t="shared" si="0"/>
        <v>0</v>
      </c>
      <c r="F6" t="b">
        <v>1</v>
      </c>
      <c r="G6" t="b">
        <v>0</v>
      </c>
    </row>
    <row r="7" spans="1:7" ht="14" x14ac:dyDescent="0.15">
      <c r="A7" s="19" t="str">
        <f>PROPER(CONCATENATE(TRIM('Data 3'!A7), " ", TRIM('Data 3'!B7)))</f>
        <v>Anthony Ling</v>
      </c>
      <c r="B7" s="20" t="str">
        <f>LEFT(PROPER('Data 3'!C7), 4)</f>
        <v>2A40</v>
      </c>
      <c r="C7" s="2" t="b">
        <v>1</v>
      </c>
      <c r="D7" s="2" t="b">
        <v>1</v>
      </c>
      <c r="E7" s="20" t="b">
        <f t="shared" si="0"/>
        <v>0</v>
      </c>
      <c r="F7" t="b">
        <v>1</v>
      </c>
      <c r="G7" t="b">
        <v>1</v>
      </c>
    </row>
    <row r="8" spans="1:7" ht="14" x14ac:dyDescent="0.15">
      <c r="A8" s="18" t="s">
        <v>97</v>
      </c>
      <c r="B8" s="20" t="str">
        <f>LEFT(PROPER('Data 3'!C8), 4)</f>
        <v>3B33</v>
      </c>
      <c r="C8" s="2" t="b">
        <v>1</v>
      </c>
      <c r="D8" s="2" t="b">
        <v>0</v>
      </c>
      <c r="E8" s="20" t="b">
        <f t="shared" si="0"/>
        <v>0</v>
      </c>
      <c r="F8" t="b">
        <v>1</v>
      </c>
      <c r="G8" t="b">
        <v>0</v>
      </c>
    </row>
    <row r="9" spans="1:7" ht="14" x14ac:dyDescent="0.15">
      <c r="A9" s="19" t="str">
        <f>PROPER(CONCATENATE(TRIM('Data 3'!A9), " ", TRIM('Data 3'!B9)))</f>
        <v>Alyssa Huang</v>
      </c>
      <c r="B9" s="20" t="str">
        <f>LEFT(PROPER('Data 3'!C9), 4)</f>
        <v>3B23</v>
      </c>
      <c r="C9" s="2" t="b">
        <v>1</v>
      </c>
      <c r="D9" s="2" t="b">
        <v>0</v>
      </c>
      <c r="E9" s="20" t="b">
        <f t="shared" si="0"/>
        <v>0</v>
      </c>
      <c r="F9" t="b">
        <v>0</v>
      </c>
      <c r="G9" t="b">
        <v>0</v>
      </c>
    </row>
    <row r="10" spans="1:7" ht="14" x14ac:dyDescent="0.15">
      <c r="A10" s="19" t="str">
        <f>PROPER(CONCATENATE(TRIM('Data 3'!A10), " ", TRIM('Data 3'!B10)))</f>
        <v>Shirley Jiang</v>
      </c>
      <c r="B10" s="20" t="str">
        <f>LEFT(PROPER('Data 3'!C10), 4)</f>
        <v>3A20</v>
      </c>
      <c r="C10" s="2" t="b">
        <v>1</v>
      </c>
      <c r="D10" s="2" t="b">
        <v>0</v>
      </c>
      <c r="E10" s="20" t="b">
        <f t="shared" si="0"/>
        <v>1</v>
      </c>
      <c r="F10" t="b">
        <v>1</v>
      </c>
      <c r="G10" t="b">
        <v>0</v>
      </c>
    </row>
    <row r="11" spans="1:7" ht="14" x14ac:dyDescent="0.15">
      <c r="A11" s="19" t="str">
        <f>PROPER(CONCATENATE(TRIM('Data 3'!A11), " ", TRIM('Data 3'!B11)))</f>
        <v>Jenna Wen</v>
      </c>
      <c r="B11" s="20" t="str">
        <f>LEFT(PROPER('Data 3'!C11), 4)</f>
        <v>3A20</v>
      </c>
      <c r="C11" s="2" t="b">
        <v>1</v>
      </c>
      <c r="D11" s="2" t="b">
        <v>0</v>
      </c>
      <c r="E11" s="20" t="b">
        <f t="shared" si="0"/>
        <v>1</v>
      </c>
      <c r="F11" t="b">
        <v>1</v>
      </c>
      <c r="G11" t="b">
        <v>0</v>
      </c>
    </row>
    <row r="12" spans="1:7" ht="14" x14ac:dyDescent="0.15">
      <c r="A12" s="19" t="str">
        <f>PROPER(CONCATENATE(TRIM('Data 3'!A12), " ", TRIM('Data 3'!B12)))</f>
        <v>Pyotr Wu</v>
      </c>
      <c r="B12" s="20" t="str">
        <f>LEFT(PROPER('Data 3'!C12), 4)</f>
        <v>2B41</v>
      </c>
      <c r="C12" s="2" t="b">
        <v>1</v>
      </c>
      <c r="D12" s="2" t="b">
        <v>0</v>
      </c>
      <c r="E12" s="20" t="b">
        <f t="shared" si="0"/>
        <v>1</v>
      </c>
      <c r="F12" t="b">
        <v>1</v>
      </c>
      <c r="G12" t="b">
        <v>1</v>
      </c>
    </row>
    <row r="13" spans="1:7" ht="14" x14ac:dyDescent="0.15">
      <c r="A13" s="19" t="str">
        <f>PROPER(CONCATENATE(TRIM('Data 3'!A13), " ", TRIM('Data 3'!B13)))</f>
        <v>Alex Wu</v>
      </c>
      <c r="B13" s="20" t="str">
        <f>LEFT(PROPER('Data 3'!C13), 4)</f>
        <v>2B41</v>
      </c>
      <c r="C13" s="2" t="b">
        <v>1</v>
      </c>
      <c r="D13" s="2" t="b">
        <v>0</v>
      </c>
      <c r="E13" s="20" t="b">
        <f t="shared" si="0"/>
        <v>1</v>
      </c>
      <c r="F13" t="b">
        <v>1</v>
      </c>
      <c r="G13" t="b">
        <v>0</v>
      </c>
    </row>
    <row r="14" spans="1:7" ht="14" x14ac:dyDescent="0.15">
      <c r="A14" s="19" t="str">
        <f>PROPER(CONCATENATE(TRIM('Data 3'!A14), " ", TRIM('Data 3'!B14)))</f>
        <v>Yajushi Mattegunta</v>
      </c>
      <c r="B14" s="20" t="str">
        <f>LEFT(PROPER('Data 3'!C14), 4)</f>
        <v>2B41</v>
      </c>
      <c r="C14" s="2" t="b">
        <v>1</v>
      </c>
      <c r="D14" s="2" t="b">
        <v>0</v>
      </c>
      <c r="E14" s="20" t="b">
        <f t="shared" si="0"/>
        <v>1</v>
      </c>
      <c r="F14" t="b">
        <v>1</v>
      </c>
      <c r="G14" t="b">
        <v>1</v>
      </c>
    </row>
    <row r="15" spans="1:7" ht="14" x14ac:dyDescent="0.15">
      <c r="A15" s="19" t="str">
        <f>PROPER(CONCATENATE(TRIM('Data 3'!A15), " ", TRIM('Data 3'!B15)))</f>
        <v>Wesley Chen</v>
      </c>
      <c r="B15" s="20" t="str">
        <f>LEFT(PROPER('Data 3'!C15), 4)</f>
        <v>2B41</v>
      </c>
      <c r="C15" s="2" t="b">
        <v>1</v>
      </c>
      <c r="D15" s="2" t="b">
        <v>0</v>
      </c>
      <c r="E15" s="20" t="b">
        <f t="shared" si="0"/>
        <v>1</v>
      </c>
      <c r="F15" t="b">
        <v>1</v>
      </c>
      <c r="G15" t="b">
        <v>1</v>
      </c>
    </row>
    <row r="16" spans="1:7" ht="14" x14ac:dyDescent="0.15">
      <c r="A16" s="19" t="str">
        <f>PROPER(CONCATENATE(TRIM('Data 3'!A16), " ", TRIM('Data 3'!B16)))</f>
        <v>Zachary Stillman</v>
      </c>
      <c r="B16" s="20" t="str">
        <f>LEFT(PROPER('Data 3'!C16), 4)</f>
        <v>2B41</v>
      </c>
      <c r="C16" s="2" t="b">
        <v>1</v>
      </c>
      <c r="D16" s="2" t="b">
        <v>0</v>
      </c>
      <c r="E16" s="20" t="b">
        <f t="shared" si="0"/>
        <v>1</v>
      </c>
      <c r="F16" t="b">
        <v>1</v>
      </c>
      <c r="G16" t="b">
        <v>1</v>
      </c>
    </row>
    <row r="17" spans="1:7" ht="14" x14ac:dyDescent="0.15">
      <c r="A17" s="19" t="str">
        <f>PROPER(CONCATENATE(TRIM('Data 3'!A17), " ", TRIM('Data 3'!B17)))</f>
        <v>Aidan Backus</v>
      </c>
      <c r="B17" s="20" t="str">
        <f>LEFT(PROPER('Data 3'!C17), 4)</f>
        <v>2B41</v>
      </c>
      <c r="C17" s="2" t="b">
        <v>1</v>
      </c>
      <c r="D17" s="2" t="b">
        <v>0</v>
      </c>
      <c r="E17" s="20" t="b">
        <f t="shared" si="0"/>
        <v>1</v>
      </c>
      <c r="F17" t="b">
        <v>0</v>
      </c>
      <c r="G17" t="b">
        <v>0</v>
      </c>
    </row>
    <row r="18" spans="1:7" ht="14" x14ac:dyDescent="0.15">
      <c r="A18" s="19" t="str">
        <f>PROPER(CONCATENATE(TRIM('Data 3'!A18), " ", TRIM('Data 3'!B18)))</f>
        <v>Nikhila Udupa</v>
      </c>
      <c r="B18" s="20" t="str">
        <f>LEFT(PROPER('Data 3'!C18), 4)</f>
        <v>1C49</v>
      </c>
      <c r="C18" s="2" t="b">
        <v>1</v>
      </c>
      <c r="D18" s="2" t="b">
        <v>1</v>
      </c>
      <c r="E18" s="20" t="b">
        <f t="shared" si="0"/>
        <v>1</v>
      </c>
      <c r="F18" t="b">
        <v>1</v>
      </c>
      <c r="G18" t="b">
        <v>0</v>
      </c>
    </row>
    <row r="19" spans="1:7" ht="14" x14ac:dyDescent="0.15">
      <c r="A19" s="19" t="str">
        <f>PROPER(CONCATENATE(TRIM('Data 3'!A19), " ", TRIM('Data 3'!B19)))</f>
        <v>Austin Lim</v>
      </c>
      <c r="B19" s="20" t="str">
        <f>LEFT(PROPER('Data 3'!C19), 4)</f>
        <v>1C49</v>
      </c>
      <c r="C19" s="2" t="b">
        <v>1</v>
      </c>
      <c r="D19" s="2" t="b">
        <v>0</v>
      </c>
      <c r="E19" s="20" t="b">
        <f t="shared" si="0"/>
        <v>1</v>
      </c>
      <c r="F19" t="b">
        <v>1</v>
      </c>
      <c r="G19" t="b">
        <v>0</v>
      </c>
    </row>
    <row r="20" spans="1:7" ht="14" x14ac:dyDescent="0.15">
      <c r="A20" s="19" t="str">
        <f>PROPER(CONCATENATE(TRIM('Data 3'!A20), " ", TRIM('Data 3'!B20)))</f>
        <v>Ariel Plantz</v>
      </c>
      <c r="B20" s="20" t="str">
        <f>LEFT(PROPER('Data 3'!C20), 4)</f>
        <v>1C49</v>
      </c>
      <c r="C20" s="2" t="b">
        <v>1</v>
      </c>
      <c r="D20" s="2" t="b">
        <v>0</v>
      </c>
      <c r="E20" s="20" t="b">
        <f t="shared" si="0"/>
        <v>1</v>
      </c>
      <c r="F20" t="b">
        <v>1</v>
      </c>
      <c r="G20" t="b">
        <v>0</v>
      </c>
    </row>
    <row r="21" spans="1:7" ht="14" x14ac:dyDescent="0.15">
      <c r="A21" s="19" t="str">
        <f>PROPER(CONCATENATE(TRIM('Data 3'!A21), " ", TRIM('Data 3'!B21)))</f>
        <v>Rosemarie De La Melena</v>
      </c>
      <c r="B21" s="20" t="str">
        <f>LEFT(PROPER('Data 3'!C21), 4)</f>
        <v>3A20</v>
      </c>
      <c r="C21" s="2" t="b">
        <v>1</v>
      </c>
      <c r="D21" s="2" t="b">
        <v>1</v>
      </c>
      <c r="E21" s="20" t="b">
        <f t="shared" si="0"/>
        <v>1</v>
      </c>
      <c r="F21" t="b">
        <v>1</v>
      </c>
      <c r="G21" t="b">
        <v>0</v>
      </c>
    </row>
    <row r="22" spans="1:7" ht="14" x14ac:dyDescent="0.15">
      <c r="A22" s="19" t="str">
        <f>PROPER(CONCATENATE(TRIM('Data 3'!A22), " ", TRIM('Data 3'!B22)))</f>
        <v>Bobo The Clown</v>
      </c>
      <c r="B22" s="20" t="str">
        <f>LEFT(PROPER('Data 3'!C22), 4)</f>
        <v>2A40</v>
      </c>
      <c r="C22" s="2" t="b">
        <v>0</v>
      </c>
      <c r="D22" s="2" t="b">
        <v>0</v>
      </c>
      <c r="E22" s="20" t="b">
        <f t="shared" si="0"/>
        <v>0</v>
      </c>
      <c r="F22" t="b">
        <v>0</v>
      </c>
      <c r="G22" t="b">
        <v>0</v>
      </c>
    </row>
    <row r="23" spans="1:7" ht="14" x14ac:dyDescent="0.15">
      <c r="A23" s="19" t="str">
        <f>PROPER(CONCATENATE(TRIM('Data 3'!A23), " ", TRIM('Data 3'!B23)))</f>
        <v>Emily Demsetz</v>
      </c>
      <c r="B23" s="20" t="str">
        <f>LEFT(PROPER('Data 3'!C23), 4)</f>
        <v>3A40</v>
      </c>
      <c r="C23" s="2" t="b">
        <v>0</v>
      </c>
      <c r="D23" s="2" t="b">
        <v>1</v>
      </c>
      <c r="E23" s="20" t="b">
        <f t="shared" si="0"/>
        <v>0</v>
      </c>
      <c r="F23" t="b">
        <v>1</v>
      </c>
      <c r="G23" t="b">
        <v>0</v>
      </c>
    </row>
    <row r="24" spans="1:7" ht="14" x14ac:dyDescent="0.15">
      <c r="A24" s="19" t="str">
        <f>PROPER(CONCATENATE(TRIM('Data 3'!A24), " ", TRIM('Data 3'!B24)))</f>
        <v>Moet Takata</v>
      </c>
      <c r="B24" s="20" t="str">
        <f>LEFT(PROPER('Data 3'!C24), 4)</f>
        <v>3A40</v>
      </c>
      <c r="C24" s="2" t="b">
        <v>0</v>
      </c>
      <c r="D24" s="2" t="b">
        <v>0</v>
      </c>
      <c r="E24" s="20" t="b">
        <f t="shared" si="0"/>
        <v>0</v>
      </c>
      <c r="F24" t="b">
        <v>1</v>
      </c>
      <c r="G24" t="b">
        <v>0</v>
      </c>
    </row>
    <row r="25" spans="1:7" ht="14" x14ac:dyDescent="0.15">
      <c r="A25" s="19" t="str">
        <f>PROPER(CONCATENATE(TRIM('Data 3'!A25), " ", TRIM('Data 3'!B25)))</f>
        <v>Vivian Jiang</v>
      </c>
      <c r="B25" s="20" t="str">
        <f>LEFT(PROPER('Data 3'!C25), 4)</f>
        <v>1C49</v>
      </c>
      <c r="C25" s="2" t="b">
        <v>0</v>
      </c>
      <c r="D25" s="2" t="b">
        <v>0</v>
      </c>
      <c r="E25" s="20" t="b">
        <f t="shared" si="0"/>
        <v>1</v>
      </c>
      <c r="F25" t="b">
        <v>1</v>
      </c>
      <c r="G25" t="b">
        <v>0</v>
      </c>
    </row>
    <row r="26" spans="1:7" ht="14" x14ac:dyDescent="0.15">
      <c r="A26" s="19" t="str">
        <f>PROPER(CONCATENATE(TRIM('Data 3'!A26), " ", TRIM('Data 3'!B26)))</f>
        <v>Alyssa Kim</v>
      </c>
      <c r="B26" s="20" t="str">
        <f>LEFT(PROPER('Data 3'!C26), 4)</f>
        <v>1C49</v>
      </c>
      <c r="C26" s="2" t="b">
        <v>0</v>
      </c>
      <c r="D26" s="2" t="b">
        <v>0</v>
      </c>
      <c r="E26" s="20" t="b">
        <f t="shared" si="0"/>
        <v>1</v>
      </c>
      <c r="F26" t="b">
        <v>1</v>
      </c>
      <c r="G26" t="b">
        <v>0</v>
      </c>
    </row>
    <row r="27" spans="1:7" ht="14" x14ac:dyDescent="0.15">
      <c r="A27" s="19" t="str">
        <f>PROPER(CONCATENATE(TRIM('Data 3'!A27), " ", TRIM('Data 3'!B27)))</f>
        <v>Nithya Rajakumar</v>
      </c>
      <c r="B27" s="20" t="str">
        <f>LEFT(PROPER('Data 3'!C27), 4)</f>
        <v>1C49</v>
      </c>
      <c r="C27" s="2" t="b">
        <v>0</v>
      </c>
      <c r="D27" s="2" t="b">
        <v>0</v>
      </c>
      <c r="E27" s="20" t="b">
        <f t="shared" si="0"/>
        <v>1</v>
      </c>
      <c r="F27" t="b">
        <v>1</v>
      </c>
      <c r="G27" t="b">
        <v>0</v>
      </c>
    </row>
    <row r="28" spans="1:7" ht="14" x14ac:dyDescent="0.15">
      <c r="A28" s="19" t="str">
        <f>PROPER(CONCATENATE(TRIM('Data 3'!A28), " ", TRIM('Data 3'!B28)))</f>
        <v>Kana Mishra</v>
      </c>
      <c r="B28" s="20" t="str">
        <f>LEFT(PROPER('Data 3'!C28), 4)</f>
        <v>3A20</v>
      </c>
      <c r="C28" s="2" t="b">
        <v>0</v>
      </c>
      <c r="D28" s="2" t="b">
        <v>1</v>
      </c>
      <c r="E28" s="20" t="b">
        <f t="shared" si="0"/>
        <v>1</v>
      </c>
      <c r="F28" t="b">
        <v>1</v>
      </c>
      <c r="G28" t="b">
        <v>0</v>
      </c>
    </row>
    <row r="29" spans="1:7" ht="14" x14ac:dyDescent="0.15">
      <c r="A29" s="19" t="str">
        <f>PROPER(CONCATENATE(TRIM('Data 3'!A29), " ", TRIM('Data 3'!B29)))</f>
        <v>Ellen Chang</v>
      </c>
      <c r="B29" s="20" t="str">
        <f>LEFT(PROPER('Data 3'!C29), 4)</f>
        <v>3A20</v>
      </c>
      <c r="C29" s="2" t="b">
        <v>0</v>
      </c>
      <c r="D29" s="2" t="b">
        <v>0</v>
      </c>
      <c r="E29" s="20" t="b">
        <f t="shared" si="0"/>
        <v>1</v>
      </c>
      <c r="F29" t="b">
        <v>1</v>
      </c>
      <c r="G29" t="b">
        <v>0</v>
      </c>
    </row>
    <row r="30" spans="1:7" ht="14" x14ac:dyDescent="0.15">
      <c r="A30" s="19" t="str">
        <f>PROPER(CONCATENATE(TRIM('Data 3'!A30), " ", TRIM('Data 3'!B30)))</f>
        <v>Louis Walker</v>
      </c>
      <c r="B30" s="20" t="str">
        <f>LEFT(PROPER('Data 3'!C30), 4)</f>
        <v>2A30</v>
      </c>
      <c r="C30" s="2" t="b">
        <v>0</v>
      </c>
      <c r="D30" s="2" t="b">
        <v>0</v>
      </c>
      <c r="E30" s="20" t="b">
        <f t="shared" si="0"/>
        <v>0</v>
      </c>
      <c r="F30" t="b">
        <v>1</v>
      </c>
      <c r="G30" t="b">
        <v>0</v>
      </c>
    </row>
    <row r="31" spans="1:7" ht="14" x14ac:dyDescent="0.15">
      <c r="A31" s="19" t="str">
        <f>PROPER(CONCATENATE(TRIM('Data 3'!A31), " ", TRIM('Data 3'!B31)))</f>
        <v>Jacob Ngo</v>
      </c>
      <c r="B31" s="20" t="str">
        <f>LEFT(PROPER('Data 3'!C31), 4)</f>
        <v>1C49</v>
      </c>
      <c r="C31" s="2" t="b">
        <v>0</v>
      </c>
      <c r="D31" s="2" t="b">
        <v>1</v>
      </c>
      <c r="E31" s="20" t="b">
        <f t="shared" si="0"/>
        <v>1</v>
      </c>
      <c r="F31" t="b">
        <v>1</v>
      </c>
      <c r="G31" t="b">
        <v>0</v>
      </c>
    </row>
    <row r="32" spans="1:7" ht="14" x14ac:dyDescent="0.15">
      <c r="A32" s="19" t="str">
        <f>PROPER(CONCATENATE(TRIM('Data 3'!A32), " ", TRIM('Data 3'!B32)))</f>
        <v>Adit Madhavan</v>
      </c>
      <c r="B32" s="20" t="str">
        <f>LEFT(PROPER('Data 3'!C32), 4)</f>
        <v>1C49</v>
      </c>
      <c r="C32" s="2" t="b">
        <v>0</v>
      </c>
      <c r="D32" s="2" t="b">
        <v>0</v>
      </c>
      <c r="E32" s="20" t="b">
        <f t="shared" si="0"/>
        <v>1</v>
      </c>
      <c r="F32" t="b">
        <v>1</v>
      </c>
      <c r="G32" t="b">
        <v>0</v>
      </c>
    </row>
    <row r="33" spans="1:7" ht="14" x14ac:dyDescent="0.15">
      <c r="A33" s="19" t="str">
        <f>PROPER(CONCATENATE(TRIM('Data 3'!A33), " ", TRIM('Data 3'!B33)))</f>
        <v>Gaurav Kamat</v>
      </c>
      <c r="B33" s="20" t="str">
        <f>LEFT(PROPER('Data 3'!C33), 4)</f>
        <v>2B61</v>
      </c>
      <c r="C33" s="2" t="b">
        <v>0</v>
      </c>
      <c r="D33" s="2" t="b">
        <v>0</v>
      </c>
      <c r="E33" s="20" t="b">
        <f t="shared" si="0"/>
        <v>0</v>
      </c>
      <c r="F33" t="b">
        <v>1</v>
      </c>
      <c r="G33" t="b">
        <v>1</v>
      </c>
    </row>
    <row r="34" spans="1:7" ht="14" x14ac:dyDescent="0.15">
      <c r="A34" s="19" t="str">
        <f>PROPER(CONCATENATE(TRIM('Data 3'!A34), " ", TRIM('Data 3'!B34)))</f>
        <v>Billy Allocca</v>
      </c>
      <c r="B34" s="20" t="str">
        <f>LEFT(PROPER('Data 3'!C34), 4)</f>
        <v>1C49</v>
      </c>
      <c r="C34" s="2" t="b">
        <v>0</v>
      </c>
      <c r="D34" s="2" t="b">
        <v>0</v>
      </c>
      <c r="E34" s="20" t="b">
        <f t="shared" si="0"/>
        <v>1</v>
      </c>
      <c r="F34" t="b">
        <v>1</v>
      </c>
      <c r="G34" t="b">
        <v>1</v>
      </c>
    </row>
    <row r="35" spans="1:7" ht="14" x14ac:dyDescent="0.15">
      <c r="A35" s="19" t="str">
        <f>PROPER(CONCATENATE(TRIM('Data 3'!A35), " ", TRIM('Data 3'!B35)))</f>
        <v>Bhavish Dinakar</v>
      </c>
      <c r="B35" s="20" t="str">
        <f>LEFT(PROPER('Data 3'!C35), 4)</f>
        <v>2A30</v>
      </c>
      <c r="C35" s="2" t="b">
        <v>0</v>
      </c>
      <c r="D35" s="2" t="b">
        <v>0</v>
      </c>
      <c r="E35" s="20" t="b">
        <f t="shared" si="0"/>
        <v>0</v>
      </c>
      <c r="F35" t="b">
        <v>0</v>
      </c>
      <c r="G35" t="b">
        <v>1</v>
      </c>
    </row>
    <row r="36" spans="1:7" ht="14" x14ac:dyDescent="0.15">
      <c r="A36" s="19" t="str">
        <f>PROPER(CONCATENATE(TRIM('Data 3'!A36), " ", TRIM('Data 3'!B36)))</f>
        <v xml:space="preserve"> </v>
      </c>
    </row>
    <row r="37" spans="1:7" ht="14" x14ac:dyDescent="0.15">
      <c r="A37" s="19" t="str">
        <f>PROPER(CONCATENATE(TRIM('Data 3'!A37), " ", TRIM('Data 3'!B37)))</f>
        <v xml:space="preserve"> </v>
      </c>
    </row>
    <row r="38" spans="1:7" ht="14" x14ac:dyDescent="0.15">
      <c r="A38" s="19" t="str">
        <f>PROPER(CONCATENATE(TRIM('Data 3'!A38), " ", TRIM('Data 3'!B38)))</f>
        <v xml:space="preserve"> </v>
      </c>
    </row>
    <row r="39" spans="1:7" ht="14" x14ac:dyDescent="0.15">
      <c r="A39" s="19" t="str">
        <f>PROPER(CONCATENATE(TRIM('Data 3'!A39), " ", TRIM('Data 3'!B39)))</f>
        <v xml:space="preserve"> </v>
      </c>
    </row>
    <row r="40" spans="1:7" ht="14" x14ac:dyDescent="0.15">
      <c r="A40" s="19" t="str">
        <f>PROPER(CONCATENATE(TRIM('Data 3'!A40), " ", TRIM('Data 3'!B40)))</f>
        <v xml:space="preserve"> </v>
      </c>
    </row>
    <row r="41" spans="1:7" ht="14" x14ac:dyDescent="0.15">
      <c r="A41" s="19" t="str">
        <f>PROPER(CONCATENATE(TRIM('Data 3'!A41), " ", TRIM('Data 3'!B41)))</f>
        <v xml:space="preserve"> </v>
      </c>
    </row>
    <row r="42" spans="1:7" ht="14" x14ac:dyDescent="0.15">
      <c r="A42" s="19" t="str">
        <f>PROPER(CONCATENATE(TRIM('Data 3'!A42), " ", TRIM('Data 3'!B42)))</f>
        <v xml:space="preserve"> </v>
      </c>
    </row>
    <row r="43" spans="1:7" ht="14" x14ac:dyDescent="0.15">
      <c r="A43" s="19" t="str">
        <f>PROPER(CONCATENATE(TRIM('Data 3'!A43), " ", TRIM('Data 3'!B43)))</f>
        <v xml:space="preserve"> </v>
      </c>
    </row>
    <row r="44" spans="1:7" ht="13" x14ac:dyDescent="0.15">
      <c r="A44" s="7"/>
    </row>
    <row r="45" spans="1:7" ht="13" x14ac:dyDescent="0.15">
      <c r="A45" s="7"/>
    </row>
    <row r="46" spans="1:7" ht="13" x14ac:dyDescent="0.15">
      <c r="A46" s="7"/>
    </row>
    <row r="47" spans="1:7" ht="13" x14ac:dyDescent="0.15">
      <c r="A47" s="7"/>
    </row>
    <row r="48" spans="1:7" ht="13" x14ac:dyDescent="0.15">
      <c r="A48" s="7"/>
    </row>
    <row r="49" spans="1:1" ht="13" x14ac:dyDescent="0.15">
      <c r="A49" s="7"/>
    </row>
    <row r="50" spans="1:1" ht="13" x14ac:dyDescent="0.15">
      <c r="A50" s="7"/>
    </row>
    <row r="51" spans="1:1" ht="13" x14ac:dyDescent="0.15">
      <c r="A51" s="7"/>
    </row>
    <row r="52" spans="1:1" ht="13" x14ac:dyDescent="0.15">
      <c r="A52" s="7"/>
    </row>
    <row r="53" spans="1:1" ht="13" x14ac:dyDescent="0.15">
      <c r="A53" s="7"/>
    </row>
    <row r="54" spans="1:1" ht="13" x14ac:dyDescent="0.15">
      <c r="A54" s="7"/>
    </row>
    <row r="55" spans="1:1" ht="13" x14ac:dyDescent="0.15">
      <c r="A55" s="7"/>
    </row>
    <row r="56" spans="1:1" ht="13" x14ac:dyDescent="0.15">
      <c r="A56" s="7"/>
    </row>
    <row r="57" spans="1:1" ht="13" x14ac:dyDescent="0.15">
      <c r="A57" s="7"/>
    </row>
    <row r="58" spans="1:1" ht="13" x14ac:dyDescent="0.15">
      <c r="A58" s="7"/>
    </row>
    <row r="59" spans="1:1" ht="13" x14ac:dyDescent="0.15">
      <c r="A59" s="7"/>
    </row>
    <row r="60" spans="1:1" ht="13" x14ac:dyDescent="0.15">
      <c r="A60" s="7"/>
    </row>
    <row r="61" spans="1:1" ht="13" x14ac:dyDescent="0.15">
      <c r="A61" s="7"/>
    </row>
    <row r="62" spans="1:1" ht="13" x14ac:dyDescent="0.15">
      <c r="A62" s="7"/>
    </row>
    <row r="63" spans="1:1" ht="13" x14ac:dyDescent="0.15">
      <c r="A63" s="7"/>
    </row>
    <row r="64" spans="1:1" ht="13" x14ac:dyDescent="0.15">
      <c r="A64" s="7"/>
    </row>
    <row r="65" spans="1:1" ht="13" x14ac:dyDescent="0.15">
      <c r="A65" s="7"/>
    </row>
    <row r="66" spans="1:1" ht="13" x14ac:dyDescent="0.15">
      <c r="A66" s="7"/>
    </row>
    <row r="67" spans="1:1" ht="13" x14ac:dyDescent="0.15">
      <c r="A67" s="7"/>
    </row>
    <row r="68" spans="1:1" ht="13" x14ac:dyDescent="0.15">
      <c r="A68" s="7"/>
    </row>
    <row r="69" spans="1:1" ht="13" x14ac:dyDescent="0.15">
      <c r="A69" s="7"/>
    </row>
    <row r="70" spans="1:1" ht="13" x14ac:dyDescent="0.15">
      <c r="A70" s="7"/>
    </row>
    <row r="71" spans="1:1" ht="13" x14ac:dyDescent="0.15">
      <c r="A71" s="7"/>
    </row>
    <row r="72" spans="1:1" ht="13" x14ac:dyDescent="0.15">
      <c r="A72" s="7"/>
    </row>
    <row r="73" spans="1:1" ht="13" x14ac:dyDescent="0.15">
      <c r="A73" s="7"/>
    </row>
    <row r="74" spans="1:1" ht="13" x14ac:dyDescent="0.15">
      <c r="A74" s="7"/>
    </row>
    <row r="75" spans="1:1" ht="13" x14ac:dyDescent="0.15">
      <c r="A75" s="7"/>
    </row>
    <row r="76" spans="1:1" ht="13" x14ac:dyDescent="0.15">
      <c r="A76" s="7"/>
    </row>
    <row r="77" spans="1:1" ht="13" x14ac:dyDescent="0.15">
      <c r="A77" s="7"/>
    </row>
    <row r="78" spans="1:1" ht="13" x14ac:dyDescent="0.15">
      <c r="A78" s="7"/>
    </row>
    <row r="79" spans="1:1" ht="13" x14ac:dyDescent="0.15">
      <c r="A79" s="7"/>
    </row>
    <row r="80" spans="1:1" ht="13" x14ac:dyDescent="0.15">
      <c r="A80" s="7"/>
    </row>
    <row r="81" spans="1:1" ht="13" x14ac:dyDescent="0.15">
      <c r="A81" s="7"/>
    </row>
    <row r="82" spans="1:1" ht="13" x14ac:dyDescent="0.15">
      <c r="A82" s="7"/>
    </row>
    <row r="83" spans="1:1" ht="13" x14ac:dyDescent="0.15">
      <c r="A83" s="7"/>
    </row>
    <row r="84" spans="1:1" ht="13" x14ac:dyDescent="0.15">
      <c r="A84" s="7"/>
    </row>
    <row r="85" spans="1:1" ht="13" x14ac:dyDescent="0.15">
      <c r="A85" s="7"/>
    </row>
    <row r="86" spans="1:1" ht="13" x14ac:dyDescent="0.15">
      <c r="A86" s="7"/>
    </row>
    <row r="87" spans="1:1" ht="13" x14ac:dyDescent="0.15">
      <c r="A87" s="7"/>
    </row>
    <row r="88" spans="1:1" ht="13" x14ac:dyDescent="0.15">
      <c r="A88" s="7"/>
    </row>
    <row r="89" spans="1:1" ht="13" x14ac:dyDescent="0.15">
      <c r="A89" s="7"/>
    </row>
    <row r="90" spans="1:1" ht="13" x14ac:dyDescent="0.15">
      <c r="A90" s="7"/>
    </row>
    <row r="91" spans="1:1" ht="13" x14ac:dyDescent="0.15">
      <c r="A91" s="7"/>
    </row>
    <row r="92" spans="1:1" ht="13" x14ac:dyDescent="0.15">
      <c r="A92" s="7"/>
    </row>
    <row r="93" spans="1:1" ht="13" x14ac:dyDescent="0.15">
      <c r="A93" s="7"/>
    </row>
    <row r="94" spans="1:1" ht="13" x14ac:dyDescent="0.15">
      <c r="A94" s="7"/>
    </row>
    <row r="95" spans="1:1" ht="13" x14ac:dyDescent="0.15">
      <c r="A95" s="7"/>
    </row>
    <row r="96" spans="1:1" ht="13" x14ac:dyDescent="0.15">
      <c r="A96" s="7"/>
    </row>
    <row r="97" spans="1:1" ht="13" x14ac:dyDescent="0.15">
      <c r="A97" s="7"/>
    </row>
    <row r="98" spans="1:1" ht="13" x14ac:dyDescent="0.15">
      <c r="A98" s="7"/>
    </row>
    <row r="99" spans="1:1" ht="13" x14ac:dyDescent="0.15">
      <c r="A99" s="7"/>
    </row>
    <row r="100" spans="1:1" ht="13" x14ac:dyDescent="0.15">
      <c r="A100" s="7"/>
    </row>
    <row r="101" spans="1:1" ht="13" x14ac:dyDescent="0.15">
      <c r="A101" s="7"/>
    </row>
    <row r="102" spans="1:1" ht="13" x14ac:dyDescent="0.15">
      <c r="A102" s="7"/>
    </row>
    <row r="103" spans="1:1" ht="13" x14ac:dyDescent="0.15">
      <c r="A103" s="7"/>
    </row>
    <row r="104" spans="1:1" ht="13" x14ac:dyDescent="0.15">
      <c r="A104" s="7"/>
    </row>
    <row r="105" spans="1:1" ht="13" x14ac:dyDescent="0.15">
      <c r="A105" s="7"/>
    </row>
    <row r="106" spans="1:1" ht="13" x14ac:dyDescent="0.15">
      <c r="A106" s="7"/>
    </row>
    <row r="107" spans="1:1" ht="13" x14ac:dyDescent="0.15">
      <c r="A107" s="7"/>
    </row>
    <row r="108" spans="1:1" ht="13" x14ac:dyDescent="0.15">
      <c r="A108" s="7"/>
    </row>
    <row r="109" spans="1:1" ht="13" x14ac:dyDescent="0.15">
      <c r="A109" s="7"/>
    </row>
    <row r="110" spans="1:1" ht="13" x14ac:dyDescent="0.15">
      <c r="A110" s="7"/>
    </row>
    <row r="111" spans="1:1" ht="13" x14ac:dyDescent="0.15">
      <c r="A111" s="7"/>
    </row>
    <row r="112" spans="1:1" ht="13" x14ac:dyDescent="0.15">
      <c r="A112" s="7"/>
    </row>
    <row r="113" spans="1:1" ht="13" x14ac:dyDescent="0.15">
      <c r="A113" s="7"/>
    </row>
    <row r="114" spans="1:1" ht="13" x14ac:dyDescent="0.15">
      <c r="A114" s="7"/>
    </row>
    <row r="115" spans="1:1" ht="13" x14ac:dyDescent="0.15">
      <c r="A115" s="7"/>
    </row>
    <row r="116" spans="1:1" ht="13" x14ac:dyDescent="0.15">
      <c r="A116" s="7"/>
    </row>
    <row r="117" spans="1:1" ht="13" x14ac:dyDescent="0.15">
      <c r="A117" s="7"/>
    </row>
    <row r="118" spans="1:1" ht="13" x14ac:dyDescent="0.15">
      <c r="A118" s="7"/>
    </row>
    <row r="119" spans="1:1" ht="13" x14ac:dyDescent="0.15">
      <c r="A119" s="7"/>
    </row>
    <row r="120" spans="1:1" ht="13" x14ac:dyDescent="0.15">
      <c r="A120" s="7"/>
    </row>
    <row r="121" spans="1:1" ht="13" x14ac:dyDescent="0.15">
      <c r="A121" s="7"/>
    </row>
    <row r="122" spans="1:1" ht="13" x14ac:dyDescent="0.15">
      <c r="A122" s="7"/>
    </row>
    <row r="123" spans="1:1" ht="13" x14ac:dyDescent="0.15">
      <c r="A123" s="7"/>
    </row>
    <row r="124" spans="1:1" ht="13" x14ac:dyDescent="0.15">
      <c r="A124" s="7"/>
    </row>
    <row r="125" spans="1:1" ht="13" x14ac:dyDescent="0.15">
      <c r="A125" s="7"/>
    </row>
    <row r="126" spans="1:1" ht="13" x14ac:dyDescent="0.15">
      <c r="A126" s="7"/>
    </row>
    <row r="127" spans="1:1" ht="13" x14ac:dyDescent="0.15">
      <c r="A127" s="7"/>
    </row>
    <row r="128" spans="1:1" ht="13" x14ac:dyDescent="0.15">
      <c r="A128" s="7"/>
    </row>
    <row r="129" spans="1:1" ht="13" x14ac:dyDescent="0.15">
      <c r="A129" s="7"/>
    </row>
    <row r="130" spans="1:1" ht="13" x14ac:dyDescent="0.15">
      <c r="A130" s="7"/>
    </row>
    <row r="131" spans="1:1" ht="13" x14ac:dyDescent="0.15">
      <c r="A131" s="7"/>
    </row>
    <row r="132" spans="1:1" ht="13" x14ac:dyDescent="0.15">
      <c r="A132" s="7"/>
    </row>
    <row r="133" spans="1:1" ht="13" x14ac:dyDescent="0.15">
      <c r="A133" s="7"/>
    </row>
    <row r="134" spans="1:1" ht="13" x14ac:dyDescent="0.15">
      <c r="A134" s="7"/>
    </row>
    <row r="135" spans="1:1" ht="13" x14ac:dyDescent="0.15">
      <c r="A135" s="7"/>
    </row>
    <row r="136" spans="1:1" ht="13" x14ac:dyDescent="0.15">
      <c r="A136" s="7"/>
    </row>
    <row r="137" spans="1:1" ht="13" x14ac:dyDescent="0.15">
      <c r="A137" s="7"/>
    </row>
    <row r="138" spans="1:1" ht="13" x14ac:dyDescent="0.15">
      <c r="A138" s="7"/>
    </row>
    <row r="139" spans="1:1" ht="13" x14ac:dyDescent="0.15">
      <c r="A139" s="7"/>
    </row>
    <row r="140" spans="1:1" ht="13" x14ac:dyDescent="0.15">
      <c r="A140" s="7"/>
    </row>
    <row r="141" spans="1:1" ht="13" x14ac:dyDescent="0.15">
      <c r="A141" s="7"/>
    </row>
    <row r="142" spans="1:1" ht="13" x14ac:dyDescent="0.15">
      <c r="A142" s="7"/>
    </row>
    <row r="143" spans="1:1" ht="13" x14ac:dyDescent="0.15">
      <c r="A143" s="7"/>
    </row>
    <row r="144" spans="1:1" ht="13" x14ac:dyDescent="0.15">
      <c r="A144" s="7"/>
    </row>
    <row r="145" spans="1:1" ht="13" x14ac:dyDescent="0.15">
      <c r="A145" s="7"/>
    </row>
    <row r="146" spans="1:1" ht="13" x14ac:dyDescent="0.15">
      <c r="A146" s="7"/>
    </row>
    <row r="147" spans="1:1" ht="13" x14ac:dyDescent="0.15">
      <c r="A147" s="7"/>
    </row>
    <row r="148" spans="1:1" ht="13" x14ac:dyDescent="0.15">
      <c r="A148" s="7"/>
    </row>
    <row r="149" spans="1:1" ht="13" x14ac:dyDescent="0.15">
      <c r="A149" s="7"/>
    </row>
    <row r="150" spans="1:1" ht="13" x14ac:dyDescent="0.15">
      <c r="A150" s="7"/>
    </row>
    <row r="151" spans="1:1" ht="13" x14ac:dyDescent="0.15">
      <c r="A151" s="7"/>
    </row>
    <row r="152" spans="1:1" ht="13" x14ac:dyDescent="0.15">
      <c r="A152" s="7"/>
    </row>
    <row r="153" spans="1:1" ht="13" x14ac:dyDescent="0.15">
      <c r="A153" s="7"/>
    </row>
    <row r="154" spans="1:1" ht="13" x14ac:dyDescent="0.15">
      <c r="A154" s="7"/>
    </row>
    <row r="155" spans="1:1" ht="13" x14ac:dyDescent="0.15">
      <c r="A155" s="7"/>
    </row>
    <row r="156" spans="1:1" ht="13" x14ac:dyDescent="0.15">
      <c r="A156" s="7"/>
    </row>
    <row r="157" spans="1:1" ht="13" x14ac:dyDescent="0.15">
      <c r="A157" s="7"/>
    </row>
    <row r="158" spans="1:1" ht="13" x14ac:dyDescent="0.15">
      <c r="A158" s="7"/>
    </row>
    <row r="159" spans="1:1" ht="13" x14ac:dyDescent="0.15">
      <c r="A159" s="7"/>
    </row>
    <row r="160" spans="1:1" ht="13" x14ac:dyDescent="0.15">
      <c r="A160" s="7"/>
    </row>
    <row r="161" spans="1:1" ht="13" x14ac:dyDescent="0.15">
      <c r="A161" s="7"/>
    </row>
    <row r="162" spans="1:1" ht="13" x14ac:dyDescent="0.15">
      <c r="A162" s="7"/>
    </row>
    <row r="163" spans="1:1" ht="13" x14ac:dyDescent="0.15">
      <c r="A163" s="7"/>
    </row>
    <row r="164" spans="1:1" ht="13" x14ac:dyDescent="0.15">
      <c r="A164" s="7"/>
    </row>
    <row r="165" spans="1:1" ht="13" x14ac:dyDescent="0.15">
      <c r="A165" s="7"/>
    </row>
    <row r="166" spans="1:1" ht="13" x14ac:dyDescent="0.15">
      <c r="A166" s="7"/>
    </row>
    <row r="167" spans="1:1" ht="13" x14ac:dyDescent="0.15">
      <c r="A167" s="7"/>
    </row>
    <row r="168" spans="1:1" ht="13" x14ac:dyDescent="0.15">
      <c r="A168" s="7"/>
    </row>
    <row r="169" spans="1:1" ht="13" x14ac:dyDescent="0.15">
      <c r="A169" s="7"/>
    </row>
    <row r="170" spans="1:1" ht="13" x14ac:dyDescent="0.15">
      <c r="A170" s="7"/>
    </row>
    <row r="171" spans="1:1" ht="13" x14ac:dyDescent="0.15">
      <c r="A171" s="7"/>
    </row>
    <row r="172" spans="1:1" ht="13" x14ac:dyDescent="0.15">
      <c r="A172" s="7"/>
    </row>
    <row r="173" spans="1:1" ht="13" x14ac:dyDescent="0.15">
      <c r="A173" s="7"/>
    </row>
    <row r="174" spans="1:1" ht="13" x14ac:dyDescent="0.15">
      <c r="A174" s="7"/>
    </row>
    <row r="175" spans="1:1" ht="13" x14ac:dyDescent="0.15">
      <c r="A175" s="7"/>
    </row>
    <row r="176" spans="1:1" ht="13" x14ac:dyDescent="0.15">
      <c r="A176" s="7"/>
    </row>
    <row r="177" spans="1:1" ht="13" x14ac:dyDescent="0.15">
      <c r="A177" s="7"/>
    </row>
    <row r="178" spans="1:1" ht="13" x14ac:dyDescent="0.15">
      <c r="A178" s="7"/>
    </row>
    <row r="179" spans="1:1" ht="13" x14ac:dyDescent="0.15">
      <c r="A179" s="7"/>
    </row>
    <row r="180" spans="1:1" ht="13" x14ac:dyDescent="0.15">
      <c r="A180" s="7"/>
    </row>
    <row r="181" spans="1:1" ht="13" x14ac:dyDescent="0.15">
      <c r="A181" s="7"/>
    </row>
    <row r="182" spans="1:1" ht="13" x14ac:dyDescent="0.15">
      <c r="A182" s="7"/>
    </row>
    <row r="183" spans="1:1" ht="13" x14ac:dyDescent="0.15">
      <c r="A183" s="7"/>
    </row>
    <row r="184" spans="1:1" ht="13" x14ac:dyDescent="0.15">
      <c r="A184" s="7"/>
    </row>
    <row r="185" spans="1:1" ht="13" x14ac:dyDescent="0.15">
      <c r="A185" s="7"/>
    </row>
    <row r="186" spans="1:1" ht="13" x14ac:dyDescent="0.15">
      <c r="A186" s="7"/>
    </row>
    <row r="187" spans="1:1" ht="13" x14ac:dyDescent="0.15">
      <c r="A187" s="7"/>
    </row>
    <row r="188" spans="1:1" ht="13" x14ac:dyDescent="0.15">
      <c r="A188" s="7"/>
    </row>
    <row r="189" spans="1:1" ht="13" x14ac:dyDescent="0.15">
      <c r="A189" s="7"/>
    </row>
    <row r="190" spans="1:1" ht="13" x14ac:dyDescent="0.15">
      <c r="A190" s="7"/>
    </row>
    <row r="191" spans="1:1" ht="13" x14ac:dyDescent="0.15">
      <c r="A191" s="7"/>
    </row>
    <row r="192" spans="1:1" ht="13" x14ac:dyDescent="0.15">
      <c r="A192" s="7"/>
    </row>
    <row r="193" spans="1:1" ht="13" x14ac:dyDescent="0.15">
      <c r="A193" s="7"/>
    </row>
    <row r="194" spans="1:1" ht="13" x14ac:dyDescent="0.15">
      <c r="A194" s="7"/>
    </row>
    <row r="195" spans="1:1" ht="13" x14ac:dyDescent="0.15">
      <c r="A195" s="7"/>
    </row>
    <row r="196" spans="1:1" ht="13" x14ac:dyDescent="0.15">
      <c r="A196" s="7"/>
    </row>
    <row r="197" spans="1:1" ht="13" x14ac:dyDescent="0.15">
      <c r="A197" s="7"/>
    </row>
    <row r="198" spans="1:1" ht="13" x14ac:dyDescent="0.15">
      <c r="A198" s="7"/>
    </row>
    <row r="199" spans="1:1" ht="13" x14ac:dyDescent="0.15">
      <c r="A199" s="7"/>
    </row>
    <row r="200" spans="1:1" ht="13" x14ac:dyDescent="0.15">
      <c r="A200" s="7"/>
    </row>
    <row r="201" spans="1:1" ht="13" x14ac:dyDescent="0.15">
      <c r="A201" s="7"/>
    </row>
    <row r="202" spans="1:1" ht="13" x14ac:dyDescent="0.15">
      <c r="A202" s="7"/>
    </row>
    <row r="203" spans="1:1" ht="13" x14ac:dyDescent="0.15">
      <c r="A203" s="7"/>
    </row>
    <row r="204" spans="1:1" ht="13" x14ac:dyDescent="0.15">
      <c r="A204" s="7"/>
    </row>
    <row r="205" spans="1:1" ht="13" x14ac:dyDescent="0.15">
      <c r="A205" s="7"/>
    </row>
    <row r="206" spans="1:1" ht="13" x14ac:dyDescent="0.15">
      <c r="A206" s="7"/>
    </row>
    <row r="207" spans="1:1" ht="13" x14ac:dyDescent="0.15">
      <c r="A207" s="7"/>
    </row>
    <row r="208" spans="1:1" ht="13" x14ac:dyDescent="0.15">
      <c r="A208" s="7"/>
    </row>
    <row r="209" spans="1:1" ht="13" x14ac:dyDescent="0.15">
      <c r="A209" s="7"/>
    </row>
    <row r="210" spans="1:1" ht="13" x14ac:dyDescent="0.15">
      <c r="A210" s="7"/>
    </row>
    <row r="211" spans="1:1" ht="13" x14ac:dyDescent="0.15">
      <c r="A211" s="7"/>
    </row>
    <row r="212" spans="1:1" ht="13" x14ac:dyDescent="0.15">
      <c r="A212" s="7"/>
    </row>
    <row r="213" spans="1:1" ht="13" x14ac:dyDescent="0.15">
      <c r="A213" s="7"/>
    </row>
    <row r="214" spans="1:1" ht="13" x14ac:dyDescent="0.15">
      <c r="A214" s="7"/>
    </row>
    <row r="215" spans="1:1" ht="13" x14ac:dyDescent="0.15">
      <c r="A215" s="7"/>
    </row>
    <row r="216" spans="1:1" ht="13" x14ac:dyDescent="0.15">
      <c r="A216" s="7"/>
    </row>
    <row r="217" spans="1:1" ht="13" x14ac:dyDescent="0.15">
      <c r="A217" s="7"/>
    </row>
    <row r="218" spans="1:1" ht="13" x14ac:dyDescent="0.15">
      <c r="A218" s="7"/>
    </row>
    <row r="219" spans="1:1" ht="13" x14ac:dyDescent="0.15">
      <c r="A219" s="7"/>
    </row>
    <row r="220" spans="1:1" ht="13" x14ac:dyDescent="0.15">
      <c r="A220" s="7"/>
    </row>
    <row r="221" spans="1:1" ht="13" x14ac:dyDescent="0.15">
      <c r="A221" s="7"/>
    </row>
    <row r="222" spans="1:1" ht="13" x14ac:dyDescent="0.15">
      <c r="A222" s="7"/>
    </row>
    <row r="223" spans="1:1" ht="13" x14ac:dyDescent="0.15">
      <c r="A223" s="7"/>
    </row>
    <row r="224" spans="1:1" ht="13" x14ac:dyDescent="0.15">
      <c r="A224" s="7"/>
    </row>
    <row r="225" spans="1:1" ht="13" x14ac:dyDescent="0.15">
      <c r="A225" s="7"/>
    </row>
    <row r="226" spans="1:1" ht="13" x14ac:dyDescent="0.15">
      <c r="A226" s="7"/>
    </row>
    <row r="227" spans="1:1" ht="13" x14ac:dyDescent="0.15">
      <c r="A227" s="7"/>
    </row>
    <row r="228" spans="1:1" ht="13" x14ac:dyDescent="0.15">
      <c r="A228" s="7"/>
    </row>
    <row r="229" spans="1:1" ht="13" x14ac:dyDescent="0.15">
      <c r="A229" s="7"/>
    </row>
    <row r="230" spans="1:1" ht="13" x14ac:dyDescent="0.15">
      <c r="A230" s="7"/>
    </row>
    <row r="231" spans="1:1" ht="13" x14ac:dyDescent="0.15">
      <c r="A231" s="7"/>
    </row>
    <row r="232" spans="1:1" ht="13" x14ac:dyDescent="0.15">
      <c r="A232" s="7"/>
    </row>
    <row r="233" spans="1:1" ht="13" x14ac:dyDescent="0.15">
      <c r="A233" s="7"/>
    </row>
    <row r="234" spans="1:1" ht="13" x14ac:dyDescent="0.15">
      <c r="A234" s="7"/>
    </row>
    <row r="235" spans="1:1" ht="13" x14ac:dyDescent="0.15">
      <c r="A235" s="7"/>
    </row>
    <row r="236" spans="1:1" ht="13" x14ac:dyDescent="0.15">
      <c r="A236" s="7"/>
    </row>
    <row r="237" spans="1:1" ht="13" x14ac:dyDescent="0.15">
      <c r="A237" s="7"/>
    </row>
    <row r="238" spans="1:1" ht="13" x14ac:dyDescent="0.15">
      <c r="A238" s="7"/>
    </row>
    <row r="239" spans="1:1" ht="13" x14ac:dyDescent="0.15">
      <c r="A239" s="7"/>
    </row>
    <row r="240" spans="1:1" ht="13" x14ac:dyDescent="0.15">
      <c r="A240" s="7"/>
    </row>
    <row r="241" spans="1:1" ht="13" x14ac:dyDescent="0.15">
      <c r="A241" s="7"/>
    </row>
    <row r="242" spans="1:1" ht="13" x14ac:dyDescent="0.15">
      <c r="A242" s="7"/>
    </row>
    <row r="243" spans="1:1" ht="13" x14ac:dyDescent="0.15">
      <c r="A243" s="7"/>
    </row>
    <row r="244" spans="1:1" ht="13" x14ac:dyDescent="0.15">
      <c r="A244" s="7"/>
    </row>
    <row r="245" spans="1:1" ht="13" x14ac:dyDescent="0.15">
      <c r="A245" s="7"/>
    </row>
    <row r="246" spans="1:1" ht="13" x14ac:dyDescent="0.15">
      <c r="A246" s="7"/>
    </row>
    <row r="247" spans="1:1" ht="13" x14ac:dyDescent="0.15">
      <c r="A247" s="7"/>
    </row>
    <row r="248" spans="1:1" ht="13" x14ac:dyDescent="0.15">
      <c r="A248" s="7"/>
    </row>
    <row r="249" spans="1:1" ht="13" x14ac:dyDescent="0.15">
      <c r="A249" s="7"/>
    </row>
    <row r="250" spans="1:1" ht="13" x14ac:dyDescent="0.15">
      <c r="A250" s="7"/>
    </row>
    <row r="251" spans="1:1" ht="13" x14ac:dyDescent="0.15">
      <c r="A251" s="7"/>
    </row>
    <row r="252" spans="1:1" ht="13" x14ac:dyDescent="0.15">
      <c r="A252" s="7"/>
    </row>
    <row r="253" spans="1:1" ht="13" x14ac:dyDescent="0.15">
      <c r="A253" s="7"/>
    </row>
    <row r="254" spans="1:1" ht="13" x14ac:dyDescent="0.15">
      <c r="A254" s="7"/>
    </row>
    <row r="255" spans="1:1" ht="13" x14ac:dyDescent="0.15">
      <c r="A255" s="7"/>
    </row>
    <row r="256" spans="1:1" ht="13" x14ac:dyDescent="0.15">
      <c r="A256" s="7"/>
    </row>
    <row r="257" spans="1:1" ht="13" x14ac:dyDescent="0.15">
      <c r="A257" s="7"/>
    </row>
    <row r="258" spans="1:1" ht="13" x14ac:dyDescent="0.15">
      <c r="A258" s="7"/>
    </row>
    <row r="259" spans="1:1" ht="13" x14ac:dyDescent="0.15">
      <c r="A259" s="7"/>
    </row>
    <row r="260" spans="1:1" ht="13" x14ac:dyDescent="0.15">
      <c r="A260" s="7"/>
    </row>
    <row r="261" spans="1:1" ht="13" x14ac:dyDescent="0.15">
      <c r="A261" s="7"/>
    </row>
    <row r="262" spans="1:1" ht="13" x14ac:dyDescent="0.15">
      <c r="A262" s="7"/>
    </row>
    <row r="263" spans="1:1" ht="13" x14ac:dyDescent="0.15">
      <c r="A263" s="7"/>
    </row>
    <row r="264" spans="1:1" ht="13" x14ac:dyDescent="0.15">
      <c r="A264" s="7"/>
    </row>
    <row r="265" spans="1:1" ht="13" x14ac:dyDescent="0.15">
      <c r="A265" s="7"/>
    </row>
    <row r="266" spans="1:1" ht="13" x14ac:dyDescent="0.15">
      <c r="A266" s="7"/>
    </row>
    <row r="267" spans="1:1" ht="13" x14ac:dyDescent="0.15">
      <c r="A267" s="7"/>
    </row>
    <row r="268" spans="1:1" ht="13" x14ac:dyDescent="0.15">
      <c r="A268" s="7"/>
    </row>
    <row r="269" spans="1:1" ht="13" x14ac:dyDescent="0.15">
      <c r="A269" s="7"/>
    </row>
    <row r="270" spans="1:1" ht="13" x14ac:dyDescent="0.15">
      <c r="A270" s="7"/>
    </row>
    <row r="271" spans="1:1" ht="13" x14ac:dyDescent="0.15">
      <c r="A271" s="7"/>
    </row>
    <row r="272" spans="1:1" ht="13" x14ac:dyDescent="0.15">
      <c r="A272" s="7"/>
    </row>
    <row r="273" spans="1:1" ht="13" x14ac:dyDescent="0.15">
      <c r="A273" s="7"/>
    </row>
    <row r="274" spans="1:1" ht="13" x14ac:dyDescent="0.15">
      <c r="A274" s="7"/>
    </row>
    <row r="275" spans="1:1" ht="13" x14ac:dyDescent="0.15">
      <c r="A275" s="7"/>
    </row>
    <row r="276" spans="1:1" ht="13" x14ac:dyDescent="0.15">
      <c r="A276" s="7"/>
    </row>
    <row r="277" spans="1:1" ht="13" x14ac:dyDescent="0.15">
      <c r="A277" s="7"/>
    </row>
    <row r="278" spans="1:1" ht="13" x14ac:dyDescent="0.15">
      <c r="A278" s="7"/>
    </row>
    <row r="279" spans="1:1" ht="13" x14ac:dyDescent="0.15">
      <c r="A279" s="7"/>
    </row>
    <row r="280" spans="1:1" ht="13" x14ac:dyDescent="0.15">
      <c r="A280" s="7"/>
    </row>
    <row r="281" spans="1:1" ht="13" x14ac:dyDescent="0.15">
      <c r="A281" s="7"/>
    </row>
    <row r="282" spans="1:1" ht="13" x14ac:dyDescent="0.15">
      <c r="A282" s="7"/>
    </row>
    <row r="283" spans="1:1" ht="13" x14ac:dyDescent="0.15">
      <c r="A283" s="7"/>
    </row>
    <row r="284" spans="1:1" ht="13" x14ac:dyDescent="0.15">
      <c r="A284" s="7"/>
    </row>
    <row r="285" spans="1:1" ht="13" x14ac:dyDescent="0.15">
      <c r="A285" s="7"/>
    </row>
    <row r="286" spans="1:1" ht="13" x14ac:dyDescent="0.15">
      <c r="A286" s="7"/>
    </row>
    <row r="287" spans="1:1" ht="13" x14ac:dyDescent="0.15">
      <c r="A287" s="7"/>
    </row>
    <row r="288" spans="1:1" ht="13" x14ac:dyDescent="0.15">
      <c r="A288" s="7"/>
    </row>
    <row r="289" spans="1:1" ht="13" x14ac:dyDescent="0.15">
      <c r="A289" s="7"/>
    </row>
    <row r="290" spans="1:1" ht="13" x14ac:dyDescent="0.15">
      <c r="A290" s="7"/>
    </row>
    <row r="291" spans="1:1" ht="13" x14ac:dyDescent="0.15">
      <c r="A291" s="7"/>
    </row>
    <row r="292" spans="1:1" ht="13" x14ac:dyDescent="0.15">
      <c r="A292" s="7"/>
    </row>
    <row r="293" spans="1:1" ht="13" x14ac:dyDescent="0.15">
      <c r="A293" s="7"/>
    </row>
    <row r="294" spans="1:1" ht="13" x14ac:dyDescent="0.15">
      <c r="A294" s="7"/>
    </row>
    <row r="295" spans="1:1" ht="13" x14ac:dyDescent="0.15">
      <c r="A295" s="7"/>
    </row>
    <row r="296" spans="1:1" ht="13" x14ac:dyDescent="0.15">
      <c r="A296" s="7"/>
    </row>
    <row r="297" spans="1:1" ht="13" x14ac:dyDescent="0.15">
      <c r="A297" s="7"/>
    </row>
    <row r="298" spans="1:1" ht="13" x14ac:dyDescent="0.15">
      <c r="A298" s="7"/>
    </row>
    <row r="299" spans="1:1" ht="13" x14ac:dyDescent="0.15">
      <c r="A299" s="7"/>
    </row>
    <row r="300" spans="1:1" ht="13" x14ac:dyDescent="0.15">
      <c r="A300" s="7"/>
    </row>
    <row r="301" spans="1:1" ht="13" x14ac:dyDescent="0.15">
      <c r="A301" s="7"/>
    </row>
    <row r="302" spans="1:1" ht="13" x14ac:dyDescent="0.15">
      <c r="A302" s="7"/>
    </row>
    <row r="303" spans="1:1" ht="13" x14ac:dyDescent="0.15">
      <c r="A303" s="7"/>
    </row>
    <row r="304" spans="1:1" ht="13" x14ac:dyDescent="0.15">
      <c r="A304" s="7"/>
    </row>
    <row r="305" spans="1:1" ht="13" x14ac:dyDescent="0.15">
      <c r="A305" s="7"/>
    </row>
    <row r="306" spans="1:1" ht="13" x14ac:dyDescent="0.15">
      <c r="A306" s="7"/>
    </row>
    <row r="307" spans="1:1" ht="13" x14ac:dyDescent="0.15">
      <c r="A307" s="7"/>
    </row>
    <row r="308" spans="1:1" ht="13" x14ac:dyDescent="0.15">
      <c r="A308" s="7"/>
    </row>
    <row r="309" spans="1:1" ht="13" x14ac:dyDescent="0.15">
      <c r="A309" s="7"/>
    </row>
    <row r="310" spans="1:1" ht="13" x14ac:dyDescent="0.15">
      <c r="A310" s="7"/>
    </row>
    <row r="311" spans="1:1" ht="13" x14ac:dyDescent="0.15">
      <c r="A311" s="7"/>
    </row>
    <row r="312" spans="1:1" ht="13" x14ac:dyDescent="0.15">
      <c r="A312" s="7"/>
    </row>
    <row r="313" spans="1:1" ht="13" x14ac:dyDescent="0.15">
      <c r="A313" s="7"/>
    </row>
    <row r="314" spans="1:1" ht="13" x14ac:dyDescent="0.15">
      <c r="A314" s="7"/>
    </row>
    <row r="315" spans="1:1" ht="13" x14ac:dyDescent="0.15">
      <c r="A315" s="7"/>
    </row>
    <row r="316" spans="1:1" ht="13" x14ac:dyDescent="0.15">
      <c r="A316" s="7"/>
    </row>
    <row r="317" spans="1:1" ht="13" x14ac:dyDescent="0.15">
      <c r="A317" s="7"/>
    </row>
    <row r="318" spans="1:1" ht="13" x14ac:dyDescent="0.15">
      <c r="A318" s="7"/>
    </row>
    <row r="319" spans="1:1" ht="13" x14ac:dyDescent="0.15">
      <c r="A319" s="7"/>
    </row>
    <row r="320" spans="1:1" ht="13" x14ac:dyDescent="0.15">
      <c r="A320" s="7"/>
    </row>
    <row r="321" spans="1:1" ht="13" x14ac:dyDescent="0.15">
      <c r="A321" s="7"/>
    </row>
    <row r="322" spans="1:1" ht="13" x14ac:dyDescent="0.15">
      <c r="A322" s="7"/>
    </row>
    <row r="323" spans="1:1" ht="13" x14ac:dyDescent="0.15">
      <c r="A323" s="7"/>
    </row>
    <row r="324" spans="1:1" ht="13" x14ac:dyDescent="0.15">
      <c r="A324" s="7"/>
    </row>
    <row r="325" spans="1:1" ht="13" x14ac:dyDescent="0.15">
      <c r="A325" s="7"/>
    </row>
    <row r="326" spans="1:1" ht="13" x14ac:dyDescent="0.15">
      <c r="A326" s="7"/>
    </row>
    <row r="327" spans="1:1" ht="13" x14ac:dyDescent="0.15">
      <c r="A327" s="7"/>
    </row>
    <row r="328" spans="1:1" ht="13" x14ac:dyDescent="0.15">
      <c r="A328" s="7"/>
    </row>
    <row r="329" spans="1:1" ht="13" x14ac:dyDescent="0.15">
      <c r="A329" s="7"/>
    </row>
    <row r="330" spans="1:1" ht="13" x14ac:dyDescent="0.15">
      <c r="A330" s="7"/>
    </row>
    <row r="331" spans="1:1" ht="13" x14ac:dyDescent="0.15">
      <c r="A331" s="7"/>
    </row>
    <row r="332" spans="1:1" ht="13" x14ac:dyDescent="0.15">
      <c r="A332" s="7"/>
    </row>
    <row r="333" spans="1:1" ht="13" x14ac:dyDescent="0.15">
      <c r="A333" s="7"/>
    </row>
    <row r="334" spans="1:1" ht="13" x14ac:dyDescent="0.15">
      <c r="A334" s="7"/>
    </row>
    <row r="335" spans="1:1" ht="13" x14ac:dyDescent="0.15">
      <c r="A335" s="7"/>
    </row>
    <row r="336" spans="1:1" ht="13" x14ac:dyDescent="0.15">
      <c r="A336" s="7"/>
    </row>
    <row r="337" spans="1:1" ht="13" x14ac:dyDescent="0.15">
      <c r="A337" s="7"/>
    </row>
    <row r="338" spans="1:1" ht="13" x14ac:dyDescent="0.15">
      <c r="A338" s="7"/>
    </row>
    <row r="339" spans="1:1" ht="13" x14ac:dyDescent="0.15">
      <c r="A339" s="7"/>
    </row>
    <row r="340" spans="1:1" ht="13" x14ac:dyDescent="0.15">
      <c r="A340" s="7"/>
    </row>
    <row r="341" spans="1:1" ht="13" x14ac:dyDescent="0.15">
      <c r="A341" s="7"/>
    </row>
    <row r="342" spans="1:1" ht="13" x14ac:dyDescent="0.15">
      <c r="A342" s="7"/>
    </row>
    <row r="343" spans="1:1" ht="13" x14ac:dyDescent="0.15">
      <c r="A343" s="7"/>
    </row>
    <row r="344" spans="1:1" ht="13" x14ac:dyDescent="0.15">
      <c r="A344" s="7"/>
    </row>
    <row r="345" spans="1:1" ht="13" x14ac:dyDescent="0.15">
      <c r="A345" s="7"/>
    </row>
    <row r="346" spans="1:1" ht="13" x14ac:dyDescent="0.15">
      <c r="A346" s="7"/>
    </row>
    <row r="347" spans="1:1" ht="13" x14ac:dyDescent="0.15">
      <c r="A347" s="7"/>
    </row>
    <row r="348" spans="1:1" ht="13" x14ac:dyDescent="0.15">
      <c r="A348" s="7"/>
    </row>
    <row r="349" spans="1:1" ht="13" x14ac:dyDescent="0.15">
      <c r="A349" s="7"/>
    </row>
    <row r="350" spans="1:1" ht="13" x14ac:dyDescent="0.15">
      <c r="A350" s="7"/>
    </row>
    <row r="351" spans="1:1" ht="13" x14ac:dyDescent="0.15">
      <c r="A351" s="7"/>
    </row>
    <row r="352" spans="1:1" ht="13" x14ac:dyDescent="0.15">
      <c r="A352" s="7"/>
    </row>
    <row r="353" spans="1:1" ht="13" x14ac:dyDescent="0.15">
      <c r="A353" s="7"/>
    </row>
    <row r="354" spans="1:1" ht="13" x14ac:dyDescent="0.15">
      <c r="A354" s="7"/>
    </row>
    <row r="355" spans="1:1" ht="13" x14ac:dyDescent="0.15">
      <c r="A355" s="7"/>
    </row>
    <row r="356" spans="1:1" ht="13" x14ac:dyDescent="0.15">
      <c r="A356" s="7"/>
    </row>
    <row r="357" spans="1:1" ht="13" x14ac:dyDescent="0.15">
      <c r="A357" s="7"/>
    </row>
    <row r="358" spans="1:1" ht="13" x14ac:dyDescent="0.15">
      <c r="A358" s="7"/>
    </row>
    <row r="359" spans="1:1" ht="13" x14ac:dyDescent="0.15">
      <c r="A359" s="7"/>
    </row>
    <row r="360" spans="1:1" ht="13" x14ac:dyDescent="0.15">
      <c r="A360" s="7"/>
    </row>
    <row r="361" spans="1:1" ht="13" x14ac:dyDescent="0.15">
      <c r="A361" s="7"/>
    </row>
    <row r="362" spans="1:1" ht="13" x14ac:dyDescent="0.15">
      <c r="A362" s="7"/>
    </row>
    <row r="363" spans="1:1" ht="13" x14ac:dyDescent="0.15">
      <c r="A363" s="7"/>
    </row>
    <row r="364" spans="1:1" ht="13" x14ac:dyDescent="0.15">
      <c r="A364" s="7"/>
    </row>
    <row r="365" spans="1:1" ht="13" x14ac:dyDescent="0.15">
      <c r="A365" s="7"/>
    </row>
    <row r="366" spans="1:1" ht="13" x14ac:dyDescent="0.15">
      <c r="A366" s="7"/>
    </row>
    <row r="367" spans="1:1" ht="13" x14ac:dyDescent="0.15">
      <c r="A367" s="7"/>
    </row>
    <row r="368" spans="1:1" ht="13" x14ac:dyDescent="0.15">
      <c r="A368" s="7"/>
    </row>
    <row r="369" spans="1:1" ht="13" x14ac:dyDescent="0.15">
      <c r="A369" s="7"/>
    </row>
    <row r="370" spans="1:1" ht="13" x14ac:dyDescent="0.15">
      <c r="A370" s="7"/>
    </row>
    <row r="371" spans="1:1" ht="13" x14ac:dyDescent="0.15">
      <c r="A371" s="7"/>
    </row>
    <row r="372" spans="1:1" ht="13" x14ac:dyDescent="0.15">
      <c r="A372" s="7"/>
    </row>
    <row r="373" spans="1:1" ht="13" x14ac:dyDescent="0.15">
      <c r="A373" s="7"/>
    </row>
    <row r="374" spans="1:1" ht="13" x14ac:dyDescent="0.15">
      <c r="A374" s="7"/>
    </row>
    <row r="375" spans="1:1" ht="13" x14ac:dyDescent="0.15">
      <c r="A375" s="7"/>
    </row>
    <row r="376" spans="1:1" ht="13" x14ac:dyDescent="0.15">
      <c r="A376" s="7"/>
    </row>
    <row r="377" spans="1:1" ht="13" x14ac:dyDescent="0.15">
      <c r="A377" s="7"/>
    </row>
    <row r="378" spans="1:1" ht="13" x14ac:dyDescent="0.15">
      <c r="A378" s="7"/>
    </row>
    <row r="379" spans="1:1" ht="13" x14ac:dyDescent="0.15">
      <c r="A379" s="7"/>
    </row>
    <row r="380" spans="1:1" ht="13" x14ac:dyDescent="0.15">
      <c r="A380" s="7"/>
    </row>
    <row r="381" spans="1:1" ht="13" x14ac:dyDescent="0.15">
      <c r="A381" s="7"/>
    </row>
    <row r="382" spans="1:1" ht="13" x14ac:dyDescent="0.15">
      <c r="A382" s="7"/>
    </row>
    <row r="383" spans="1:1" ht="13" x14ac:dyDescent="0.15">
      <c r="A383" s="7"/>
    </row>
    <row r="384" spans="1:1" ht="13" x14ac:dyDescent="0.15">
      <c r="A384" s="7"/>
    </row>
    <row r="385" spans="1:1" ht="13" x14ac:dyDescent="0.15">
      <c r="A385" s="7"/>
    </row>
    <row r="386" spans="1:1" ht="13" x14ac:dyDescent="0.15">
      <c r="A386" s="7"/>
    </row>
    <row r="387" spans="1:1" ht="13" x14ac:dyDescent="0.15">
      <c r="A387" s="7"/>
    </row>
    <row r="388" spans="1:1" ht="13" x14ac:dyDescent="0.15">
      <c r="A388" s="7"/>
    </row>
    <row r="389" spans="1:1" ht="13" x14ac:dyDescent="0.15">
      <c r="A389" s="7"/>
    </row>
    <row r="390" spans="1:1" ht="13" x14ac:dyDescent="0.15">
      <c r="A390" s="7"/>
    </row>
    <row r="391" spans="1:1" ht="13" x14ac:dyDescent="0.15">
      <c r="A391" s="7"/>
    </row>
    <row r="392" spans="1:1" ht="13" x14ac:dyDescent="0.15">
      <c r="A392" s="7"/>
    </row>
    <row r="393" spans="1:1" ht="13" x14ac:dyDescent="0.15">
      <c r="A393" s="7"/>
    </row>
    <row r="394" spans="1:1" ht="13" x14ac:dyDescent="0.15">
      <c r="A394" s="7"/>
    </row>
    <row r="395" spans="1:1" ht="13" x14ac:dyDescent="0.15">
      <c r="A395" s="7"/>
    </row>
    <row r="396" spans="1:1" ht="13" x14ac:dyDescent="0.15">
      <c r="A396" s="7"/>
    </row>
    <row r="397" spans="1:1" ht="13" x14ac:dyDescent="0.15">
      <c r="A397" s="7"/>
    </row>
    <row r="398" spans="1:1" ht="13" x14ac:dyDescent="0.15">
      <c r="A398" s="7"/>
    </row>
    <row r="399" spans="1:1" ht="13" x14ac:dyDescent="0.15">
      <c r="A399" s="7"/>
    </row>
    <row r="400" spans="1:1" ht="13" x14ac:dyDescent="0.15">
      <c r="A400" s="7"/>
    </row>
    <row r="401" spans="1:1" ht="13" x14ac:dyDescent="0.15">
      <c r="A401" s="7"/>
    </row>
    <row r="402" spans="1:1" ht="13" x14ac:dyDescent="0.15">
      <c r="A402" s="7"/>
    </row>
    <row r="403" spans="1:1" ht="13" x14ac:dyDescent="0.15">
      <c r="A403" s="7"/>
    </row>
    <row r="404" spans="1:1" ht="13" x14ac:dyDescent="0.15">
      <c r="A404" s="7"/>
    </row>
    <row r="405" spans="1:1" ht="13" x14ac:dyDescent="0.15">
      <c r="A405" s="7"/>
    </row>
    <row r="406" spans="1:1" ht="13" x14ac:dyDescent="0.15">
      <c r="A406" s="7"/>
    </row>
    <row r="407" spans="1:1" ht="13" x14ac:dyDescent="0.15">
      <c r="A407" s="7"/>
    </row>
    <row r="408" spans="1:1" ht="13" x14ac:dyDescent="0.15">
      <c r="A408" s="7"/>
    </row>
    <row r="409" spans="1:1" ht="13" x14ac:dyDescent="0.15">
      <c r="A409" s="7"/>
    </row>
    <row r="410" spans="1:1" ht="13" x14ac:dyDescent="0.15">
      <c r="A410" s="7"/>
    </row>
    <row r="411" spans="1:1" ht="13" x14ac:dyDescent="0.15">
      <c r="A411" s="7"/>
    </row>
    <row r="412" spans="1:1" ht="13" x14ac:dyDescent="0.15">
      <c r="A412" s="7"/>
    </row>
    <row r="413" spans="1:1" ht="13" x14ac:dyDescent="0.15">
      <c r="A413" s="7"/>
    </row>
    <row r="414" spans="1:1" ht="13" x14ac:dyDescent="0.15">
      <c r="A414" s="7"/>
    </row>
    <row r="415" spans="1:1" ht="13" x14ac:dyDescent="0.15">
      <c r="A415" s="7"/>
    </row>
    <row r="416" spans="1:1" ht="13" x14ac:dyDescent="0.15">
      <c r="A416" s="7"/>
    </row>
    <row r="417" spans="1:1" ht="13" x14ac:dyDescent="0.15">
      <c r="A417" s="7"/>
    </row>
    <row r="418" spans="1:1" ht="13" x14ac:dyDescent="0.15">
      <c r="A418" s="7"/>
    </row>
    <row r="419" spans="1:1" ht="13" x14ac:dyDescent="0.15">
      <c r="A419" s="7"/>
    </row>
    <row r="420" spans="1:1" ht="13" x14ac:dyDescent="0.15">
      <c r="A420" s="7"/>
    </row>
    <row r="421" spans="1:1" ht="13" x14ac:dyDescent="0.15">
      <c r="A421" s="7"/>
    </row>
    <row r="422" spans="1:1" ht="13" x14ac:dyDescent="0.15">
      <c r="A422" s="7"/>
    </row>
    <row r="423" spans="1:1" ht="13" x14ac:dyDescent="0.15">
      <c r="A423" s="7"/>
    </row>
    <row r="424" spans="1:1" ht="13" x14ac:dyDescent="0.15">
      <c r="A424" s="7"/>
    </row>
    <row r="425" spans="1:1" ht="13" x14ac:dyDescent="0.15">
      <c r="A425" s="7"/>
    </row>
    <row r="426" spans="1:1" ht="13" x14ac:dyDescent="0.15">
      <c r="A426" s="7"/>
    </row>
    <row r="427" spans="1:1" ht="13" x14ac:dyDescent="0.15">
      <c r="A427" s="7"/>
    </row>
    <row r="428" spans="1:1" ht="13" x14ac:dyDescent="0.15">
      <c r="A428" s="7"/>
    </row>
    <row r="429" spans="1:1" ht="13" x14ac:dyDescent="0.15">
      <c r="A429" s="7"/>
    </row>
    <row r="430" spans="1:1" ht="13" x14ac:dyDescent="0.15">
      <c r="A430" s="7"/>
    </row>
    <row r="431" spans="1:1" ht="13" x14ac:dyDescent="0.15">
      <c r="A431" s="7"/>
    </row>
    <row r="432" spans="1:1" ht="13" x14ac:dyDescent="0.15">
      <c r="A432" s="7"/>
    </row>
    <row r="433" spans="1:1" ht="13" x14ac:dyDescent="0.15">
      <c r="A433" s="7"/>
    </row>
    <row r="434" spans="1:1" ht="13" x14ac:dyDescent="0.15">
      <c r="A434" s="7"/>
    </row>
    <row r="435" spans="1:1" ht="13" x14ac:dyDescent="0.15">
      <c r="A435" s="7"/>
    </row>
    <row r="436" spans="1:1" ht="13" x14ac:dyDescent="0.15">
      <c r="A436" s="7"/>
    </row>
    <row r="437" spans="1:1" ht="13" x14ac:dyDescent="0.15">
      <c r="A437" s="7"/>
    </row>
    <row r="438" spans="1:1" ht="13" x14ac:dyDescent="0.15">
      <c r="A438" s="7"/>
    </row>
    <row r="439" spans="1:1" ht="13" x14ac:dyDescent="0.15">
      <c r="A439" s="7"/>
    </row>
    <row r="440" spans="1:1" ht="13" x14ac:dyDescent="0.15">
      <c r="A440" s="7"/>
    </row>
    <row r="441" spans="1:1" ht="13" x14ac:dyDescent="0.15">
      <c r="A441" s="7"/>
    </row>
    <row r="442" spans="1:1" ht="13" x14ac:dyDescent="0.15">
      <c r="A442" s="7"/>
    </row>
    <row r="443" spans="1:1" ht="13" x14ac:dyDescent="0.15">
      <c r="A443" s="7"/>
    </row>
    <row r="444" spans="1:1" ht="13" x14ac:dyDescent="0.15">
      <c r="A444" s="7"/>
    </row>
    <row r="445" spans="1:1" ht="13" x14ac:dyDescent="0.15">
      <c r="A445" s="7"/>
    </row>
    <row r="446" spans="1:1" ht="13" x14ac:dyDescent="0.15">
      <c r="A446" s="7"/>
    </row>
    <row r="447" spans="1:1" ht="13" x14ac:dyDescent="0.15">
      <c r="A447" s="7"/>
    </row>
    <row r="448" spans="1:1" ht="13" x14ac:dyDescent="0.15">
      <c r="A448" s="7"/>
    </row>
    <row r="449" spans="1:1" ht="13" x14ac:dyDescent="0.15">
      <c r="A449" s="7"/>
    </row>
    <row r="450" spans="1:1" ht="13" x14ac:dyDescent="0.15">
      <c r="A450" s="7"/>
    </row>
    <row r="451" spans="1:1" ht="13" x14ac:dyDescent="0.15">
      <c r="A451" s="7"/>
    </row>
    <row r="452" spans="1:1" ht="13" x14ac:dyDescent="0.15">
      <c r="A452" s="7"/>
    </row>
    <row r="453" spans="1:1" ht="13" x14ac:dyDescent="0.15">
      <c r="A453" s="7"/>
    </row>
    <row r="454" spans="1:1" ht="13" x14ac:dyDescent="0.15">
      <c r="A454" s="7"/>
    </row>
    <row r="455" spans="1:1" ht="13" x14ac:dyDescent="0.15">
      <c r="A455" s="7"/>
    </row>
    <row r="456" spans="1:1" ht="13" x14ac:dyDescent="0.15">
      <c r="A456" s="7"/>
    </row>
    <row r="457" spans="1:1" ht="13" x14ac:dyDescent="0.15">
      <c r="A457" s="7"/>
    </row>
    <row r="458" spans="1:1" ht="13" x14ac:dyDescent="0.15">
      <c r="A458" s="7"/>
    </row>
    <row r="459" spans="1:1" ht="13" x14ac:dyDescent="0.15">
      <c r="A459" s="7"/>
    </row>
    <row r="460" spans="1:1" ht="13" x14ac:dyDescent="0.15">
      <c r="A460" s="7"/>
    </row>
    <row r="461" spans="1:1" ht="13" x14ac:dyDescent="0.15">
      <c r="A461" s="7"/>
    </row>
    <row r="462" spans="1:1" ht="13" x14ac:dyDescent="0.15">
      <c r="A462" s="7"/>
    </row>
    <row r="463" spans="1:1" ht="13" x14ac:dyDescent="0.15">
      <c r="A463" s="7"/>
    </row>
    <row r="464" spans="1:1" ht="13" x14ac:dyDescent="0.15">
      <c r="A464" s="7"/>
    </row>
    <row r="465" spans="1:1" ht="13" x14ac:dyDescent="0.15">
      <c r="A465" s="7"/>
    </row>
    <row r="466" spans="1:1" ht="13" x14ac:dyDescent="0.15">
      <c r="A466" s="7"/>
    </row>
    <row r="467" spans="1:1" ht="13" x14ac:dyDescent="0.15">
      <c r="A467" s="7"/>
    </row>
    <row r="468" spans="1:1" ht="13" x14ac:dyDescent="0.15">
      <c r="A468" s="7"/>
    </row>
    <row r="469" spans="1:1" ht="13" x14ac:dyDescent="0.15">
      <c r="A469" s="7"/>
    </row>
    <row r="470" spans="1:1" ht="13" x14ac:dyDescent="0.15">
      <c r="A470" s="7"/>
    </row>
    <row r="471" spans="1:1" ht="13" x14ac:dyDescent="0.15">
      <c r="A471" s="7"/>
    </row>
    <row r="472" spans="1:1" ht="13" x14ac:dyDescent="0.15">
      <c r="A472" s="7"/>
    </row>
    <row r="473" spans="1:1" ht="13" x14ac:dyDescent="0.15">
      <c r="A473" s="7"/>
    </row>
    <row r="474" spans="1:1" ht="13" x14ac:dyDescent="0.15">
      <c r="A474" s="7"/>
    </row>
    <row r="475" spans="1:1" ht="13" x14ac:dyDescent="0.15">
      <c r="A475" s="7"/>
    </row>
    <row r="476" spans="1:1" ht="13" x14ac:dyDescent="0.15">
      <c r="A476" s="7"/>
    </row>
    <row r="477" spans="1:1" ht="13" x14ac:dyDescent="0.15">
      <c r="A477" s="7"/>
    </row>
    <row r="478" spans="1:1" ht="13" x14ac:dyDescent="0.15">
      <c r="A478" s="7"/>
    </row>
    <row r="479" spans="1:1" ht="13" x14ac:dyDescent="0.15">
      <c r="A479" s="7"/>
    </row>
    <row r="480" spans="1:1" ht="13" x14ac:dyDescent="0.15">
      <c r="A480" s="7"/>
    </row>
    <row r="481" spans="1:1" ht="13" x14ac:dyDescent="0.15">
      <c r="A481" s="7"/>
    </row>
    <row r="482" spans="1:1" ht="13" x14ac:dyDescent="0.15">
      <c r="A482" s="7"/>
    </row>
    <row r="483" spans="1:1" ht="13" x14ac:dyDescent="0.15">
      <c r="A483" s="7"/>
    </row>
    <row r="484" spans="1:1" ht="13" x14ac:dyDescent="0.15">
      <c r="A484" s="7"/>
    </row>
    <row r="485" spans="1:1" ht="13" x14ac:dyDescent="0.15">
      <c r="A485" s="7"/>
    </row>
    <row r="486" spans="1:1" ht="13" x14ac:dyDescent="0.15">
      <c r="A486" s="7"/>
    </row>
    <row r="487" spans="1:1" ht="13" x14ac:dyDescent="0.15">
      <c r="A487" s="7"/>
    </row>
    <row r="488" spans="1:1" ht="13" x14ac:dyDescent="0.15">
      <c r="A488" s="7"/>
    </row>
    <row r="489" spans="1:1" ht="13" x14ac:dyDescent="0.15">
      <c r="A489" s="7"/>
    </row>
    <row r="490" spans="1:1" ht="13" x14ac:dyDescent="0.15">
      <c r="A490" s="7"/>
    </row>
    <row r="491" spans="1:1" ht="13" x14ac:dyDescent="0.15">
      <c r="A491" s="7"/>
    </row>
    <row r="492" spans="1:1" ht="13" x14ac:dyDescent="0.15">
      <c r="A492" s="7"/>
    </row>
    <row r="493" spans="1:1" ht="13" x14ac:dyDescent="0.15">
      <c r="A493" s="7"/>
    </row>
    <row r="494" spans="1:1" ht="13" x14ac:dyDescent="0.15">
      <c r="A494" s="7"/>
    </row>
    <row r="495" spans="1:1" ht="13" x14ac:dyDescent="0.15">
      <c r="A495" s="7"/>
    </row>
    <row r="496" spans="1:1" ht="13" x14ac:dyDescent="0.15">
      <c r="A496" s="7"/>
    </row>
    <row r="497" spans="1:1" ht="13" x14ac:dyDescent="0.15">
      <c r="A497" s="7"/>
    </row>
    <row r="498" spans="1:1" ht="13" x14ac:dyDescent="0.15">
      <c r="A498" s="7"/>
    </row>
    <row r="499" spans="1:1" ht="13" x14ac:dyDescent="0.15">
      <c r="A499" s="7"/>
    </row>
    <row r="500" spans="1:1" ht="13" x14ac:dyDescent="0.15">
      <c r="A500" s="7"/>
    </row>
    <row r="501" spans="1:1" ht="13" x14ac:dyDescent="0.15">
      <c r="A501" s="7"/>
    </row>
    <row r="502" spans="1:1" ht="13" x14ac:dyDescent="0.15">
      <c r="A502" s="7"/>
    </row>
    <row r="503" spans="1:1" ht="13" x14ac:dyDescent="0.15">
      <c r="A503" s="7"/>
    </row>
    <row r="504" spans="1:1" ht="13" x14ac:dyDescent="0.15">
      <c r="A504" s="7"/>
    </row>
    <row r="505" spans="1:1" ht="13" x14ac:dyDescent="0.15">
      <c r="A505" s="7"/>
    </row>
    <row r="506" spans="1:1" ht="13" x14ac:dyDescent="0.15">
      <c r="A506" s="7"/>
    </row>
    <row r="507" spans="1:1" ht="13" x14ac:dyDescent="0.15">
      <c r="A507" s="7"/>
    </row>
    <row r="508" spans="1:1" ht="13" x14ac:dyDescent="0.15">
      <c r="A508" s="7"/>
    </row>
    <row r="509" spans="1:1" ht="13" x14ac:dyDescent="0.15">
      <c r="A509" s="7"/>
    </row>
    <row r="510" spans="1:1" ht="13" x14ac:dyDescent="0.15">
      <c r="A510" s="7"/>
    </row>
    <row r="511" spans="1:1" ht="13" x14ac:dyDescent="0.15">
      <c r="A511" s="7"/>
    </row>
    <row r="512" spans="1:1" ht="13" x14ac:dyDescent="0.15">
      <c r="A512" s="7"/>
    </row>
    <row r="513" spans="1:1" ht="13" x14ac:dyDescent="0.15">
      <c r="A513" s="7"/>
    </row>
    <row r="514" spans="1:1" ht="13" x14ac:dyDescent="0.15">
      <c r="A514" s="7"/>
    </row>
    <row r="515" spans="1:1" ht="13" x14ac:dyDescent="0.15">
      <c r="A515" s="7"/>
    </row>
    <row r="516" spans="1:1" ht="13" x14ac:dyDescent="0.15">
      <c r="A516" s="7"/>
    </row>
    <row r="517" spans="1:1" ht="13" x14ac:dyDescent="0.15">
      <c r="A517" s="7"/>
    </row>
    <row r="518" spans="1:1" ht="13" x14ac:dyDescent="0.15">
      <c r="A518" s="7"/>
    </row>
    <row r="519" spans="1:1" ht="13" x14ac:dyDescent="0.15">
      <c r="A519" s="7"/>
    </row>
    <row r="520" spans="1:1" ht="13" x14ac:dyDescent="0.15">
      <c r="A520" s="7"/>
    </row>
    <row r="521" spans="1:1" ht="13" x14ac:dyDescent="0.15">
      <c r="A521" s="7"/>
    </row>
    <row r="522" spans="1:1" ht="13" x14ac:dyDescent="0.15">
      <c r="A522" s="7"/>
    </row>
    <row r="523" spans="1:1" ht="13" x14ac:dyDescent="0.15">
      <c r="A523" s="7"/>
    </row>
    <row r="524" spans="1:1" ht="13" x14ac:dyDescent="0.15">
      <c r="A524" s="7"/>
    </row>
    <row r="525" spans="1:1" ht="13" x14ac:dyDescent="0.15">
      <c r="A525" s="7"/>
    </row>
    <row r="526" spans="1:1" ht="13" x14ac:dyDescent="0.15">
      <c r="A526" s="7"/>
    </row>
    <row r="527" spans="1:1" ht="13" x14ac:dyDescent="0.15">
      <c r="A527" s="7"/>
    </row>
    <row r="528" spans="1:1" ht="13" x14ac:dyDescent="0.15">
      <c r="A528" s="7"/>
    </row>
    <row r="529" spans="1:1" ht="13" x14ac:dyDescent="0.15">
      <c r="A529" s="7"/>
    </row>
    <row r="530" spans="1:1" ht="13" x14ac:dyDescent="0.15">
      <c r="A530" s="7"/>
    </row>
    <row r="531" spans="1:1" ht="13" x14ac:dyDescent="0.15">
      <c r="A531" s="7"/>
    </row>
    <row r="532" spans="1:1" ht="13" x14ac:dyDescent="0.15">
      <c r="A532" s="7"/>
    </row>
    <row r="533" spans="1:1" ht="13" x14ac:dyDescent="0.15">
      <c r="A533" s="7"/>
    </row>
    <row r="534" spans="1:1" ht="13" x14ac:dyDescent="0.15">
      <c r="A534" s="7"/>
    </row>
    <row r="535" spans="1:1" ht="13" x14ac:dyDescent="0.15">
      <c r="A535" s="7"/>
    </row>
    <row r="536" spans="1:1" ht="13" x14ac:dyDescent="0.15">
      <c r="A536" s="7"/>
    </row>
    <row r="537" spans="1:1" ht="13" x14ac:dyDescent="0.15">
      <c r="A537" s="7"/>
    </row>
    <row r="538" spans="1:1" ht="13" x14ac:dyDescent="0.15">
      <c r="A538" s="7"/>
    </row>
    <row r="539" spans="1:1" ht="13" x14ac:dyDescent="0.15">
      <c r="A539" s="7"/>
    </row>
    <row r="540" spans="1:1" ht="13" x14ac:dyDescent="0.15">
      <c r="A540" s="7"/>
    </row>
    <row r="541" spans="1:1" ht="13" x14ac:dyDescent="0.15">
      <c r="A541" s="7"/>
    </row>
    <row r="542" spans="1:1" ht="13" x14ac:dyDescent="0.15">
      <c r="A542" s="7"/>
    </row>
    <row r="543" spans="1:1" ht="13" x14ac:dyDescent="0.15">
      <c r="A543" s="7"/>
    </row>
    <row r="544" spans="1:1" ht="13" x14ac:dyDescent="0.15">
      <c r="A544" s="7"/>
    </row>
    <row r="545" spans="1:1" ht="13" x14ac:dyDescent="0.15">
      <c r="A545" s="7"/>
    </row>
    <row r="546" spans="1:1" ht="13" x14ac:dyDescent="0.15">
      <c r="A546" s="7"/>
    </row>
    <row r="547" spans="1:1" ht="13" x14ac:dyDescent="0.15">
      <c r="A547" s="7"/>
    </row>
    <row r="548" spans="1:1" ht="13" x14ac:dyDescent="0.15">
      <c r="A548" s="7"/>
    </row>
    <row r="549" spans="1:1" ht="13" x14ac:dyDescent="0.15">
      <c r="A549" s="7"/>
    </row>
    <row r="550" spans="1:1" ht="13" x14ac:dyDescent="0.15">
      <c r="A550" s="7"/>
    </row>
    <row r="551" spans="1:1" ht="13" x14ac:dyDescent="0.15">
      <c r="A551" s="7"/>
    </row>
    <row r="552" spans="1:1" ht="13" x14ac:dyDescent="0.15">
      <c r="A552" s="7"/>
    </row>
    <row r="553" spans="1:1" ht="13" x14ac:dyDescent="0.15">
      <c r="A553" s="7"/>
    </row>
    <row r="554" spans="1:1" ht="13" x14ac:dyDescent="0.15">
      <c r="A554" s="7"/>
    </row>
    <row r="555" spans="1:1" ht="13" x14ac:dyDescent="0.15">
      <c r="A555" s="7"/>
    </row>
    <row r="556" spans="1:1" ht="13" x14ac:dyDescent="0.15">
      <c r="A556" s="7"/>
    </row>
    <row r="557" spans="1:1" ht="13" x14ac:dyDescent="0.15">
      <c r="A557" s="7"/>
    </row>
    <row r="558" spans="1:1" ht="13" x14ac:dyDescent="0.15">
      <c r="A558" s="7"/>
    </row>
    <row r="559" spans="1:1" ht="13" x14ac:dyDescent="0.15">
      <c r="A559" s="7"/>
    </row>
    <row r="560" spans="1:1" ht="13" x14ac:dyDescent="0.15">
      <c r="A560" s="7"/>
    </row>
    <row r="561" spans="1:1" ht="13" x14ac:dyDescent="0.15">
      <c r="A561" s="7"/>
    </row>
    <row r="562" spans="1:1" ht="13" x14ac:dyDescent="0.15">
      <c r="A562" s="7"/>
    </row>
    <row r="563" spans="1:1" ht="13" x14ac:dyDescent="0.15">
      <c r="A563" s="7"/>
    </row>
    <row r="564" spans="1:1" ht="13" x14ac:dyDescent="0.15">
      <c r="A564" s="7"/>
    </row>
    <row r="565" spans="1:1" ht="13" x14ac:dyDescent="0.15">
      <c r="A565" s="7"/>
    </row>
    <row r="566" spans="1:1" ht="13" x14ac:dyDescent="0.15">
      <c r="A566" s="7"/>
    </row>
    <row r="567" spans="1:1" ht="13" x14ac:dyDescent="0.15">
      <c r="A567" s="7"/>
    </row>
    <row r="568" spans="1:1" ht="13" x14ac:dyDescent="0.15">
      <c r="A568" s="7"/>
    </row>
    <row r="569" spans="1:1" ht="13" x14ac:dyDescent="0.15">
      <c r="A569" s="7"/>
    </row>
    <row r="570" spans="1:1" ht="13" x14ac:dyDescent="0.15">
      <c r="A570" s="7"/>
    </row>
    <row r="571" spans="1:1" ht="13" x14ac:dyDescent="0.15">
      <c r="A571" s="7"/>
    </row>
    <row r="572" spans="1:1" ht="13" x14ac:dyDescent="0.15">
      <c r="A572" s="7"/>
    </row>
    <row r="573" spans="1:1" ht="13" x14ac:dyDescent="0.15">
      <c r="A573" s="7"/>
    </row>
    <row r="574" spans="1:1" ht="13" x14ac:dyDescent="0.15">
      <c r="A574" s="7"/>
    </row>
    <row r="575" spans="1:1" ht="13" x14ac:dyDescent="0.15">
      <c r="A575" s="7"/>
    </row>
    <row r="576" spans="1:1" ht="13" x14ac:dyDescent="0.15">
      <c r="A576" s="7"/>
    </row>
    <row r="577" spans="1:1" ht="13" x14ac:dyDescent="0.15">
      <c r="A577" s="7"/>
    </row>
    <row r="578" spans="1:1" ht="13" x14ac:dyDescent="0.15">
      <c r="A578" s="7"/>
    </row>
    <row r="579" spans="1:1" ht="13" x14ac:dyDescent="0.15">
      <c r="A579" s="7"/>
    </row>
    <row r="580" spans="1:1" ht="13" x14ac:dyDescent="0.15">
      <c r="A580" s="7"/>
    </row>
    <row r="581" spans="1:1" ht="13" x14ac:dyDescent="0.15">
      <c r="A581" s="7"/>
    </row>
    <row r="582" spans="1:1" ht="13" x14ac:dyDescent="0.15">
      <c r="A582" s="7"/>
    </row>
    <row r="583" spans="1:1" ht="13" x14ac:dyDescent="0.15">
      <c r="A583" s="7"/>
    </row>
    <row r="584" spans="1:1" ht="13" x14ac:dyDescent="0.15">
      <c r="A584" s="7"/>
    </row>
    <row r="585" spans="1:1" ht="13" x14ac:dyDescent="0.15">
      <c r="A585" s="7"/>
    </row>
    <row r="586" spans="1:1" ht="13" x14ac:dyDescent="0.15">
      <c r="A586" s="7"/>
    </row>
    <row r="587" spans="1:1" ht="13" x14ac:dyDescent="0.15">
      <c r="A587" s="7"/>
    </row>
    <row r="588" spans="1:1" ht="13" x14ac:dyDescent="0.15">
      <c r="A588" s="7"/>
    </row>
    <row r="589" spans="1:1" ht="13" x14ac:dyDescent="0.15">
      <c r="A589" s="7"/>
    </row>
    <row r="590" spans="1:1" ht="13" x14ac:dyDescent="0.15">
      <c r="A590" s="7"/>
    </row>
    <row r="591" spans="1:1" ht="13" x14ac:dyDescent="0.15">
      <c r="A591" s="7"/>
    </row>
    <row r="592" spans="1:1" ht="13" x14ac:dyDescent="0.15">
      <c r="A592" s="7"/>
    </row>
    <row r="593" spans="1:1" ht="13" x14ac:dyDescent="0.15">
      <c r="A593" s="7"/>
    </row>
    <row r="594" spans="1:1" ht="13" x14ac:dyDescent="0.15">
      <c r="A594" s="7"/>
    </row>
    <row r="595" spans="1:1" ht="13" x14ac:dyDescent="0.15">
      <c r="A595" s="7"/>
    </row>
    <row r="596" spans="1:1" ht="13" x14ac:dyDescent="0.15">
      <c r="A596" s="7"/>
    </row>
    <row r="597" spans="1:1" ht="13" x14ac:dyDescent="0.15">
      <c r="A597" s="7"/>
    </row>
    <row r="598" spans="1:1" ht="13" x14ac:dyDescent="0.15">
      <c r="A598" s="7"/>
    </row>
    <row r="599" spans="1:1" ht="13" x14ac:dyDescent="0.15">
      <c r="A599" s="7"/>
    </row>
    <row r="600" spans="1:1" ht="13" x14ac:dyDescent="0.15">
      <c r="A600" s="7"/>
    </row>
    <row r="601" spans="1:1" ht="13" x14ac:dyDescent="0.15">
      <c r="A601" s="7"/>
    </row>
    <row r="602" spans="1:1" ht="13" x14ac:dyDescent="0.15">
      <c r="A602" s="7"/>
    </row>
    <row r="603" spans="1:1" ht="13" x14ac:dyDescent="0.15">
      <c r="A603" s="7"/>
    </row>
    <row r="604" spans="1:1" ht="13" x14ac:dyDescent="0.15">
      <c r="A604" s="7"/>
    </row>
    <row r="605" spans="1:1" ht="13" x14ac:dyDescent="0.15">
      <c r="A605" s="7"/>
    </row>
    <row r="606" spans="1:1" ht="13" x14ac:dyDescent="0.15">
      <c r="A606" s="7"/>
    </row>
    <row r="607" spans="1:1" ht="13" x14ac:dyDescent="0.15">
      <c r="A607" s="7"/>
    </row>
    <row r="608" spans="1:1" ht="13" x14ac:dyDescent="0.15">
      <c r="A608" s="7"/>
    </row>
    <row r="609" spans="1:1" ht="13" x14ac:dyDescent="0.15">
      <c r="A609" s="7"/>
    </row>
    <row r="610" spans="1:1" ht="13" x14ac:dyDescent="0.15">
      <c r="A610" s="7"/>
    </row>
    <row r="611" spans="1:1" ht="13" x14ac:dyDescent="0.15">
      <c r="A611" s="7"/>
    </row>
    <row r="612" spans="1:1" ht="13" x14ac:dyDescent="0.15">
      <c r="A612" s="7"/>
    </row>
    <row r="613" spans="1:1" ht="13" x14ac:dyDescent="0.15">
      <c r="A613" s="7"/>
    </row>
    <row r="614" spans="1:1" ht="13" x14ac:dyDescent="0.15">
      <c r="A614" s="7"/>
    </row>
    <row r="615" spans="1:1" ht="13" x14ac:dyDescent="0.15">
      <c r="A615" s="7"/>
    </row>
    <row r="616" spans="1:1" ht="13" x14ac:dyDescent="0.15">
      <c r="A616" s="7"/>
    </row>
    <row r="617" spans="1:1" ht="13" x14ac:dyDescent="0.15">
      <c r="A617" s="7"/>
    </row>
    <row r="618" spans="1:1" ht="13" x14ac:dyDescent="0.15">
      <c r="A618" s="7"/>
    </row>
    <row r="619" spans="1:1" ht="13" x14ac:dyDescent="0.15">
      <c r="A619" s="7"/>
    </row>
    <row r="620" spans="1:1" ht="13" x14ac:dyDescent="0.15">
      <c r="A620" s="7"/>
    </row>
    <row r="621" spans="1:1" ht="13" x14ac:dyDescent="0.15">
      <c r="A621" s="7"/>
    </row>
    <row r="622" spans="1:1" ht="13" x14ac:dyDescent="0.15">
      <c r="A622" s="7"/>
    </row>
    <row r="623" spans="1:1" ht="13" x14ac:dyDescent="0.15">
      <c r="A623" s="7"/>
    </row>
    <row r="624" spans="1:1" ht="13" x14ac:dyDescent="0.15">
      <c r="A624" s="7"/>
    </row>
    <row r="625" spans="1:1" ht="13" x14ac:dyDescent="0.15">
      <c r="A625" s="7"/>
    </row>
    <row r="626" spans="1:1" ht="13" x14ac:dyDescent="0.15">
      <c r="A626" s="7"/>
    </row>
    <row r="627" spans="1:1" ht="13" x14ac:dyDescent="0.15">
      <c r="A627" s="7"/>
    </row>
    <row r="628" spans="1:1" ht="13" x14ac:dyDescent="0.15">
      <c r="A628" s="7"/>
    </row>
    <row r="629" spans="1:1" ht="13" x14ac:dyDescent="0.15">
      <c r="A629" s="7"/>
    </row>
    <row r="630" spans="1:1" ht="13" x14ac:dyDescent="0.15">
      <c r="A630" s="7"/>
    </row>
    <row r="631" spans="1:1" ht="13" x14ac:dyDescent="0.15">
      <c r="A631" s="7"/>
    </row>
    <row r="632" spans="1:1" ht="13" x14ac:dyDescent="0.15">
      <c r="A632" s="7"/>
    </row>
    <row r="633" spans="1:1" ht="13" x14ac:dyDescent="0.15">
      <c r="A633" s="7"/>
    </row>
    <row r="634" spans="1:1" ht="13" x14ac:dyDescent="0.15">
      <c r="A634" s="7"/>
    </row>
    <row r="635" spans="1:1" ht="13" x14ac:dyDescent="0.15">
      <c r="A635" s="7"/>
    </row>
    <row r="636" spans="1:1" ht="13" x14ac:dyDescent="0.15">
      <c r="A636" s="7"/>
    </row>
    <row r="637" spans="1:1" ht="13" x14ac:dyDescent="0.15">
      <c r="A637" s="7"/>
    </row>
    <row r="638" spans="1:1" ht="13" x14ac:dyDescent="0.15">
      <c r="A638" s="7"/>
    </row>
    <row r="639" spans="1:1" ht="13" x14ac:dyDescent="0.15">
      <c r="A639" s="7"/>
    </row>
    <row r="640" spans="1:1" ht="13" x14ac:dyDescent="0.15">
      <c r="A640" s="7"/>
    </row>
    <row r="641" spans="1:1" ht="13" x14ac:dyDescent="0.15">
      <c r="A641" s="7"/>
    </row>
    <row r="642" spans="1:1" ht="13" x14ac:dyDescent="0.15">
      <c r="A642" s="7"/>
    </row>
    <row r="643" spans="1:1" ht="13" x14ac:dyDescent="0.15">
      <c r="A643" s="7"/>
    </row>
    <row r="644" spans="1:1" ht="13" x14ac:dyDescent="0.15">
      <c r="A644" s="7"/>
    </row>
    <row r="645" spans="1:1" ht="13" x14ac:dyDescent="0.15">
      <c r="A645" s="7"/>
    </row>
    <row r="646" spans="1:1" ht="13" x14ac:dyDescent="0.15">
      <c r="A646" s="7"/>
    </row>
    <row r="647" spans="1:1" ht="13" x14ac:dyDescent="0.15">
      <c r="A647" s="7"/>
    </row>
    <row r="648" spans="1:1" ht="13" x14ac:dyDescent="0.15">
      <c r="A648" s="7"/>
    </row>
    <row r="649" spans="1:1" ht="13" x14ac:dyDescent="0.15">
      <c r="A649" s="7"/>
    </row>
    <row r="650" spans="1:1" ht="13" x14ac:dyDescent="0.15">
      <c r="A650" s="7"/>
    </row>
    <row r="651" spans="1:1" ht="13" x14ac:dyDescent="0.15">
      <c r="A651" s="7"/>
    </row>
    <row r="652" spans="1:1" ht="13" x14ac:dyDescent="0.15">
      <c r="A652" s="7"/>
    </row>
    <row r="653" spans="1:1" ht="13" x14ac:dyDescent="0.15">
      <c r="A653" s="7"/>
    </row>
    <row r="654" spans="1:1" ht="13" x14ac:dyDescent="0.15">
      <c r="A654" s="7"/>
    </row>
    <row r="655" spans="1:1" ht="13" x14ac:dyDescent="0.15">
      <c r="A655" s="7"/>
    </row>
    <row r="656" spans="1:1" ht="13" x14ac:dyDescent="0.15">
      <c r="A656" s="7"/>
    </row>
    <row r="657" spans="1:1" ht="13" x14ac:dyDescent="0.15">
      <c r="A657" s="7"/>
    </row>
    <row r="658" spans="1:1" ht="13" x14ac:dyDescent="0.15">
      <c r="A658" s="7"/>
    </row>
    <row r="659" spans="1:1" ht="13" x14ac:dyDescent="0.15">
      <c r="A659" s="7"/>
    </row>
    <row r="660" spans="1:1" ht="13" x14ac:dyDescent="0.15">
      <c r="A660" s="7"/>
    </row>
    <row r="661" spans="1:1" ht="13" x14ac:dyDescent="0.15">
      <c r="A661" s="7"/>
    </row>
    <row r="662" spans="1:1" ht="13" x14ac:dyDescent="0.15">
      <c r="A662" s="7"/>
    </row>
    <row r="663" spans="1:1" ht="13" x14ac:dyDescent="0.15">
      <c r="A663" s="7"/>
    </row>
    <row r="664" spans="1:1" ht="13" x14ac:dyDescent="0.15">
      <c r="A664" s="7"/>
    </row>
    <row r="665" spans="1:1" ht="13" x14ac:dyDescent="0.15">
      <c r="A665" s="7"/>
    </row>
    <row r="666" spans="1:1" ht="13" x14ac:dyDescent="0.15">
      <c r="A666" s="7"/>
    </row>
    <row r="667" spans="1:1" ht="13" x14ac:dyDescent="0.15">
      <c r="A667" s="7"/>
    </row>
    <row r="668" spans="1:1" ht="13" x14ac:dyDescent="0.15">
      <c r="A668" s="7"/>
    </row>
    <row r="669" spans="1:1" ht="13" x14ac:dyDescent="0.15">
      <c r="A669" s="7"/>
    </row>
    <row r="670" spans="1:1" ht="13" x14ac:dyDescent="0.15">
      <c r="A670" s="7"/>
    </row>
    <row r="671" spans="1:1" ht="13" x14ac:dyDescent="0.15">
      <c r="A671" s="7"/>
    </row>
    <row r="672" spans="1:1" ht="13" x14ac:dyDescent="0.15">
      <c r="A672" s="7"/>
    </row>
    <row r="673" spans="1:1" ht="13" x14ac:dyDescent="0.15">
      <c r="A673" s="7"/>
    </row>
    <row r="674" spans="1:1" ht="13" x14ac:dyDescent="0.15">
      <c r="A674" s="7"/>
    </row>
    <row r="675" spans="1:1" ht="13" x14ac:dyDescent="0.15">
      <c r="A675" s="7"/>
    </row>
    <row r="676" spans="1:1" ht="13" x14ac:dyDescent="0.15">
      <c r="A676" s="7"/>
    </row>
    <row r="677" spans="1:1" ht="13" x14ac:dyDescent="0.15">
      <c r="A677" s="7"/>
    </row>
    <row r="678" spans="1:1" ht="13" x14ac:dyDescent="0.15">
      <c r="A678" s="7"/>
    </row>
    <row r="679" spans="1:1" ht="13" x14ac:dyDescent="0.15">
      <c r="A679" s="7"/>
    </row>
    <row r="680" spans="1:1" ht="13" x14ac:dyDescent="0.15">
      <c r="A680" s="7"/>
    </row>
    <row r="681" spans="1:1" ht="13" x14ac:dyDescent="0.15">
      <c r="A681" s="7"/>
    </row>
    <row r="682" spans="1:1" ht="13" x14ac:dyDescent="0.15">
      <c r="A682" s="7"/>
    </row>
    <row r="683" spans="1:1" ht="13" x14ac:dyDescent="0.15">
      <c r="A683" s="7"/>
    </row>
    <row r="684" spans="1:1" ht="13" x14ac:dyDescent="0.15">
      <c r="A684" s="7"/>
    </row>
    <row r="685" spans="1:1" ht="13" x14ac:dyDescent="0.15">
      <c r="A685" s="7"/>
    </row>
    <row r="686" spans="1:1" ht="13" x14ac:dyDescent="0.15">
      <c r="A686" s="7"/>
    </row>
    <row r="687" spans="1:1" ht="13" x14ac:dyDescent="0.15">
      <c r="A687" s="7"/>
    </row>
    <row r="688" spans="1:1" ht="13" x14ac:dyDescent="0.15">
      <c r="A688" s="7"/>
    </row>
    <row r="689" spans="1:1" ht="13" x14ac:dyDescent="0.15">
      <c r="A689" s="7"/>
    </row>
    <row r="690" spans="1:1" ht="13" x14ac:dyDescent="0.15">
      <c r="A690" s="7"/>
    </row>
    <row r="691" spans="1:1" ht="13" x14ac:dyDescent="0.15">
      <c r="A691" s="7"/>
    </row>
    <row r="692" spans="1:1" ht="13" x14ac:dyDescent="0.15">
      <c r="A692" s="7"/>
    </row>
    <row r="693" spans="1:1" ht="13" x14ac:dyDescent="0.15">
      <c r="A693" s="7"/>
    </row>
    <row r="694" spans="1:1" ht="13" x14ac:dyDescent="0.15">
      <c r="A694" s="7"/>
    </row>
    <row r="695" spans="1:1" ht="13" x14ac:dyDescent="0.15">
      <c r="A695" s="7"/>
    </row>
    <row r="696" spans="1:1" ht="13" x14ac:dyDescent="0.15">
      <c r="A696" s="7"/>
    </row>
    <row r="697" spans="1:1" ht="13" x14ac:dyDescent="0.15">
      <c r="A697" s="7"/>
    </row>
    <row r="698" spans="1:1" ht="13" x14ac:dyDescent="0.15">
      <c r="A698" s="7"/>
    </row>
    <row r="699" spans="1:1" ht="13" x14ac:dyDescent="0.15">
      <c r="A699" s="7"/>
    </row>
    <row r="700" spans="1:1" ht="13" x14ac:dyDescent="0.15">
      <c r="A700" s="7"/>
    </row>
    <row r="701" spans="1:1" ht="13" x14ac:dyDescent="0.15">
      <c r="A701" s="7"/>
    </row>
    <row r="702" spans="1:1" ht="13" x14ac:dyDescent="0.15">
      <c r="A702" s="7"/>
    </row>
    <row r="703" spans="1:1" ht="13" x14ac:dyDescent="0.15">
      <c r="A703" s="7"/>
    </row>
    <row r="704" spans="1:1" ht="13" x14ac:dyDescent="0.15">
      <c r="A704" s="7"/>
    </row>
    <row r="705" spans="1:1" ht="13" x14ac:dyDescent="0.15">
      <c r="A705" s="7"/>
    </row>
    <row r="706" spans="1:1" ht="13" x14ac:dyDescent="0.15">
      <c r="A706" s="7"/>
    </row>
    <row r="707" spans="1:1" ht="13" x14ac:dyDescent="0.15">
      <c r="A707" s="7"/>
    </row>
    <row r="708" spans="1:1" ht="13" x14ac:dyDescent="0.15">
      <c r="A708" s="7"/>
    </row>
    <row r="709" spans="1:1" ht="13" x14ac:dyDescent="0.15">
      <c r="A709" s="7"/>
    </row>
    <row r="710" spans="1:1" ht="13" x14ac:dyDescent="0.15">
      <c r="A710" s="7"/>
    </row>
    <row r="711" spans="1:1" ht="13" x14ac:dyDescent="0.15">
      <c r="A711" s="7"/>
    </row>
    <row r="712" spans="1:1" ht="13" x14ac:dyDescent="0.15">
      <c r="A712" s="7"/>
    </row>
    <row r="713" spans="1:1" ht="13" x14ac:dyDescent="0.15">
      <c r="A713" s="7"/>
    </row>
    <row r="714" spans="1:1" ht="13" x14ac:dyDescent="0.15">
      <c r="A714" s="7"/>
    </row>
    <row r="715" spans="1:1" ht="13" x14ac:dyDescent="0.15">
      <c r="A715" s="7"/>
    </row>
    <row r="716" spans="1:1" ht="13" x14ac:dyDescent="0.15">
      <c r="A716" s="7"/>
    </row>
    <row r="717" spans="1:1" ht="13" x14ac:dyDescent="0.15">
      <c r="A717" s="7"/>
    </row>
    <row r="718" spans="1:1" ht="13" x14ac:dyDescent="0.15">
      <c r="A718" s="7"/>
    </row>
    <row r="719" spans="1:1" ht="13" x14ac:dyDescent="0.15">
      <c r="A719" s="7"/>
    </row>
    <row r="720" spans="1:1" ht="13" x14ac:dyDescent="0.15">
      <c r="A720" s="7"/>
    </row>
    <row r="721" spans="1:1" ht="13" x14ac:dyDescent="0.15">
      <c r="A721" s="7"/>
    </row>
    <row r="722" spans="1:1" ht="13" x14ac:dyDescent="0.15">
      <c r="A722" s="7"/>
    </row>
    <row r="723" spans="1:1" ht="13" x14ac:dyDescent="0.15">
      <c r="A723" s="7"/>
    </row>
    <row r="724" spans="1:1" ht="13" x14ac:dyDescent="0.15">
      <c r="A724" s="7"/>
    </row>
    <row r="725" spans="1:1" ht="13" x14ac:dyDescent="0.15">
      <c r="A725" s="7"/>
    </row>
    <row r="726" spans="1:1" ht="13" x14ac:dyDescent="0.15">
      <c r="A726" s="7"/>
    </row>
    <row r="727" spans="1:1" ht="13" x14ac:dyDescent="0.15">
      <c r="A727" s="7"/>
    </row>
    <row r="728" spans="1:1" ht="13" x14ac:dyDescent="0.15">
      <c r="A728" s="7"/>
    </row>
    <row r="729" spans="1:1" ht="13" x14ac:dyDescent="0.15">
      <c r="A729" s="7"/>
    </row>
    <row r="730" spans="1:1" ht="13" x14ac:dyDescent="0.15">
      <c r="A730" s="7"/>
    </row>
    <row r="731" spans="1:1" ht="13" x14ac:dyDescent="0.15">
      <c r="A731" s="7"/>
    </row>
    <row r="732" spans="1:1" ht="13" x14ac:dyDescent="0.15">
      <c r="A732" s="7"/>
    </row>
    <row r="733" spans="1:1" ht="13" x14ac:dyDescent="0.15">
      <c r="A733" s="7"/>
    </row>
    <row r="734" spans="1:1" ht="13" x14ac:dyDescent="0.15">
      <c r="A734" s="7"/>
    </row>
    <row r="735" spans="1:1" ht="13" x14ac:dyDescent="0.15">
      <c r="A735" s="7"/>
    </row>
    <row r="736" spans="1:1" ht="13" x14ac:dyDescent="0.15">
      <c r="A736" s="7"/>
    </row>
    <row r="737" spans="1:1" ht="13" x14ac:dyDescent="0.15">
      <c r="A737" s="7"/>
    </row>
    <row r="738" spans="1:1" ht="13" x14ac:dyDescent="0.15">
      <c r="A738" s="7"/>
    </row>
    <row r="739" spans="1:1" ht="13" x14ac:dyDescent="0.15">
      <c r="A739" s="7"/>
    </row>
    <row r="740" spans="1:1" ht="13" x14ac:dyDescent="0.15">
      <c r="A740" s="7"/>
    </row>
    <row r="741" spans="1:1" ht="13" x14ac:dyDescent="0.15">
      <c r="A741" s="7"/>
    </row>
    <row r="742" spans="1:1" ht="13" x14ac:dyDescent="0.15">
      <c r="A742" s="7"/>
    </row>
    <row r="743" spans="1:1" ht="13" x14ac:dyDescent="0.15">
      <c r="A743" s="7"/>
    </row>
    <row r="744" spans="1:1" ht="13" x14ac:dyDescent="0.15">
      <c r="A744" s="7"/>
    </row>
    <row r="745" spans="1:1" ht="13" x14ac:dyDescent="0.15">
      <c r="A745" s="7"/>
    </row>
    <row r="746" spans="1:1" ht="13" x14ac:dyDescent="0.15">
      <c r="A746" s="7"/>
    </row>
    <row r="747" spans="1:1" ht="13" x14ac:dyDescent="0.15">
      <c r="A747" s="7"/>
    </row>
    <row r="748" spans="1:1" ht="13" x14ac:dyDescent="0.15">
      <c r="A748" s="7"/>
    </row>
    <row r="749" spans="1:1" ht="13" x14ac:dyDescent="0.15">
      <c r="A749" s="7"/>
    </row>
    <row r="750" spans="1:1" ht="13" x14ac:dyDescent="0.15">
      <c r="A750" s="7"/>
    </row>
    <row r="751" spans="1:1" ht="13" x14ac:dyDescent="0.15">
      <c r="A751" s="7"/>
    </row>
    <row r="752" spans="1:1" ht="13" x14ac:dyDescent="0.15">
      <c r="A752" s="7"/>
    </row>
    <row r="753" spans="1:1" ht="13" x14ac:dyDescent="0.15">
      <c r="A753" s="7"/>
    </row>
    <row r="754" spans="1:1" ht="13" x14ac:dyDescent="0.15">
      <c r="A754" s="7"/>
    </row>
    <row r="755" spans="1:1" ht="13" x14ac:dyDescent="0.15">
      <c r="A755" s="7"/>
    </row>
    <row r="756" spans="1:1" ht="13" x14ac:dyDescent="0.15">
      <c r="A756" s="7"/>
    </row>
    <row r="757" spans="1:1" ht="13" x14ac:dyDescent="0.15">
      <c r="A757" s="7"/>
    </row>
    <row r="758" spans="1:1" ht="13" x14ac:dyDescent="0.15">
      <c r="A758" s="7"/>
    </row>
    <row r="759" spans="1:1" ht="13" x14ac:dyDescent="0.15">
      <c r="A759" s="7"/>
    </row>
    <row r="760" spans="1:1" ht="13" x14ac:dyDescent="0.15">
      <c r="A760" s="7"/>
    </row>
    <row r="761" spans="1:1" ht="13" x14ac:dyDescent="0.15">
      <c r="A761" s="7"/>
    </row>
    <row r="762" spans="1:1" ht="13" x14ac:dyDescent="0.15">
      <c r="A762" s="7"/>
    </row>
    <row r="763" spans="1:1" ht="13" x14ac:dyDescent="0.15">
      <c r="A763" s="7"/>
    </row>
    <row r="764" spans="1:1" ht="13" x14ac:dyDescent="0.15">
      <c r="A764" s="7"/>
    </row>
    <row r="765" spans="1:1" ht="13" x14ac:dyDescent="0.15">
      <c r="A765" s="7"/>
    </row>
    <row r="766" spans="1:1" ht="13" x14ac:dyDescent="0.15">
      <c r="A766" s="7"/>
    </row>
    <row r="767" spans="1:1" ht="13" x14ac:dyDescent="0.15">
      <c r="A767" s="7"/>
    </row>
    <row r="768" spans="1:1" ht="13" x14ac:dyDescent="0.15">
      <c r="A768" s="7"/>
    </row>
    <row r="769" spans="1:1" ht="13" x14ac:dyDescent="0.15">
      <c r="A769" s="7"/>
    </row>
    <row r="770" spans="1:1" ht="13" x14ac:dyDescent="0.15">
      <c r="A770" s="7"/>
    </row>
    <row r="771" spans="1:1" ht="13" x14ac:dyDescent="0.15">
      <c r="A771" s="7"/>
    </row>
    <row r="772" spans="1:1" ht="13" x14ac:dyDescent="0.15">
      <c r="A772" s="7"/>
    </row>
    <row r="773" spans="1:1" ht="13" x14ac:dyDescent="0.15">
      <c r="A773" s="7"/>
    </row>
    <row r="774" spans="1:1" ht="13" x14ac:dyDescent="0.15">
      <c r="A774" s="7"/>
    </row>
    <row r="775" spans="1:1" ht="13" x14ac:dyDescent="0.15">
      <c r="A775" s="7"/>
    </row>
    <row r="776" spans="1:1" ht="13" x14ac:dyDescent="0.15">
      <c r="A776" s="7"/>
    </row>
    <row r="777" spans="1:1" ht="13" x14ac:dyDescent="0.15">
      <c r="A777" s="7"/>
    </row>
    <row r="778" spans="1:1" ht="13" x14ac:dyDescent="0.15">
      <c r="A778" s="7"/>
    </row>
    <row r="779" spans="1:1" ht="13" x14ac:dyDescent="0.15">
      <c r="A779" s="7"/>
    </row>
    <row r="780" spans="1:1" ht="13" x14ac:dyDescent="0.15">
      <c r="A780" s="7"/>
    </row>
    <row r="781" spans="1:1" ht="13" x14ac:dyDescent="0.15">
      <c r="A781" s="7"/>
    </row>
    <row r="782" spans="1:1" ht="13" x14ac:dyDescent="0.15">
      <c r="A782" s="7"/>
    </row>
    <row r="783" spans="1:1" ht="13" x14ac:dyDescent="0.15">
      <c r="A783" s="7"/>
    </row>
    <row r="784" spans="1:1" ht="13" x14ac:dyDescent="0.15">
      <c r="A784" s="7"/>
    </row>
    <row r="785" spans="1:1" ht="13" x14ac:dyDescent="0.15">
      <c r="A785" s="7"/>
    </row>
    <row r="786" spans="1:1" ht="13" x14ac:dyDescent="0.15">
      <c r="A786" s="7"/>
    </row>
    <row r="787" spans="1:1" ht="13" x14ac:dyDescent="0.15">
      <c r="A787" s="7"/>
    </row>
    <row r="788" spans="1:1" ht="13" x14ac:dyDescent="0.15">
      <c r="A788" s="7"/>
    </row>
    <row r="789" spans="1:1" ht="13" x14ac:dyDescent="0.15">
      <c r="A789" s="7"/>
    </row>
    <row r="790" spans="1:1" ht="13" x14ac:dyDescent="0.15">
      <c r="A790" s="7"/>
    </row>
    <row r="791" spans="1:1" ht="13" x14ac:dyDescent="0.15">
      <c r="A791" s="7"/>
    </row>
    <row r="792" spans="1:1" ht="13" x14ac:dyDescent="0.15">
      <c r="A792" s="7"/>
    </row>
    <row r="793" spans="1:1" ht="13" x14ac:dyDescent="0.15">
      <c r="A793" s="7"/>
    </row>
    <row r="794" spans="1:1" ht="13" x14ac:dyDescent="0.15">
      <c r="A794" s="7"/>
    </row>
    <row r="795" spans="1:1" ht="13" x14ac:dyDescent="0.15">
      <c r="A795" s="7"/>
    </row>
    <row r="796" spans="1:1" ht="13" x14ac:dyDescent="0.15">
      <c r="A796" s="7"/>
    </row>
    <row r="797" spans="1:1" ht="13" x14ac:dyDescent="0.15">
      <c r="A797" s="7"/>
    </row>
    <row r="798" spans="1:1" ht="13" x14ac:dyDescent="0.15">
      <c r="A798" s="7"/>
    </row>
    <row r="799" spans="1:1" ht="13" x14ac:dyDescent="0.15">
      <c r="A799" s="7"/>
    </row>
    <row r="800" spans="1:1" ht="13" x14ac:dyDescent="0.15">
      <c r="A800" s="7"/>
    </row>
    <row r="801" spans="1:1" ht="13" x14ac:dyDescent="0.15">
      <c r="A801" s="7"/>
    </row>
    <row r="802" spans="1:1" ht="13" x14ac:dyDescent="0.15">
      <c r="A802" s="7"/>
    </row>
    <row r="803" spans="1:1" ht="13" x14ac:dyDescent="0.15">
      <c r="A803" s="7"/>
    </row>
    <row r="804" spans="1:1" ht="13" x14ac:dyDescent="0.15">
      <c r="A804" s="7"/>
    </row>
    <row r="805" spans="1:1" ht="13" x14ac:dyDescent="0.15">
      <c r="A805" s="7"/>
    </row>
    <row r="806" spans="1:1" ht="13" x14ac:dyDescent="0.15">
      <c r="A806" s="7"/>
    </row>
    <row r="807" spans="1:1" ht="13" x14ac:dyDescent="0.15">
      <c r="A807" s="7"/>
    </row>
    <row r="808" spans="1:1" ht="13" x14ac:dyDescent="0.15">
      <c r="A808" s="7"/>
    </row>
    <row r="809" spans="1:1" ht="13" x14ac:dyDescent="0.15">
      <c r="A809" s="7"/>
    </row>
    <row r="810" spans="1:1" ht="13" x14ac:dyDescent="0.15">
      <c r="A810" s="7"/>
    </row>
    <row r="811" spans="1:1" ht="13" x14ac:dyDescent="0.15">
      <c r="A811" s="7"/>
    </row>
    <row r="812" spans="1:1" ht="13" x14ac:dyDescent="0.15">
      <c r="A812" s="7"/>
    </row>
    <row r="813" spans="1:1" ht="13" x14ac:dyDescent="0.15">
      <c r="A813" s="7"/>
    </row>
    <row r="814" spans="1:1" ht="13" x14ac:dyDescent="0.15">
      <c r="A814" s="7"/>
    </row>
    <row r="815" spans="1:1" ht="13" x14ac:dyDescent="0.15">
      <c r="A815" s="7"/>
    </row>
    <row r="816" spans="1:1" ht="13" x14ac:dyDescent="0.15">
      <c r="A816" s="7"/>
    </row>
    <row r="817" spans="1:1" ht="13" x14ac:dyDescent="0.15">
      <c r="A817" s="7"/>
    </row>
    <row r="818" spans="1:1" ht="13" x14ac:dyDescent="0.15">
      <c r="A818" s="7"/>
    </row>
    <row r="819" spans="1:1" ht="13" x14ac:dyDescent="0.15">
      <c r="A819" s="7"/>
    </row>
    <row r="820" spans="1:1" ht="13" x14ac:dyDescent="0.15">
      <c r="A820" s="7"/>
    </row>
    <row r="821" spans="1:1" ht="13" x14ac:dyDescent="0.15">
      <c r="A821" s="7"/>
    </row>
    <row r="822" spans="1:1" ht="13" x14ac:dyDescent="0.15">
      <c r="A822" s="7"/>
    </row>
    <row r="823" spans="1:1" ht="13" x14ac:dyDescent="0.15">
      <c r="A823" s="7"/>
    </row>
    <row r="824" spans="1:1" ht="13" x14ac:dyDescent="0.15">
      <c r="A824" s="7"/>
    </row>
    <row r="825" spans="1:1" ht="13" x14ac:dyDescent="0.15">
      <c r="A825" s="7"/>
    </row>
    <row r="826" spans="1:1" ht="13" x14ac:dyDescent="0.15">
      <c r="A826" s="7"/>
    </row>
    <row r="827" spans="1:1" ht="13" x14ac:dyDescent="0.15">
      <c r="A827" s="7"/>
    </row>
    <row r="828" spans="1:1" ht="13" x14ac:dyDescent="0.15">
      <c r="A828" s="7"/>
    </row>
    <row r="829" spans="1:1" ht="13" x14ac:dyDescent="0.15">
      <c r="A829" s="7"/>
    </row>
    <row r="830" spans="1:1" ht="13" x14ac:dyDescent="0.15">
      <c r="A830" s="7"/>
    </row>
    <row r="831" spans="1:1" ht="13" x14ac:dyDescent="0.15">
      <c r="A831" s="7"/>
    </row>
    <row r="832" spans="1:1" ht="13" x14ac:dyDescent="0.15">
      <c r="A832" s="7"/>
    </row>
    <row r="833" spans="1:1" ht="13" x14ac:dyDescent="0.15">
      <c r="A833" s="7"/>
    </row>
    <row r="834" spans="1:1" ht="13" x14ac:dyDescent="0.15">
      <c r="A834" s="7"/>
    </row>
    <row r="835" spans="1:1" ht="13" x14ac:dyDescent="0.15">
      <c r="A835" s="7"/>
    </row>
    <row r="836" spans="1:1" ht="13" x14ac:dyDescent="0.15">
      <c r="A836" s="7"/>
    </row>
    <row r="837" spans="1:1" ht="13" x14ac:dyDescent="0.15">
      <c r="A837" s="7"/>
    </row>
    <row r="838" spans="1:1" ht="13" x14ac:dyDescent="0.15">
      <c r="A838" s="7"/>
    </row>
    <row r="839" spans="1:1" ht="13" x14ac:dyDescent="0.15">
      <c r="A839" s="7"/>
    </row>
    <row r="840" spans="1:1" ht="13" x14ac:dyDescent="0.15">
      <c r="A840" s="7"/>
    </row>
    <row r="841" spans="1:1" ht="13" x14ac:dyDescent="0.15">
      <c r="A841" s="7"/>
    </row>
    <row r="842" spans="1:1" ht="13" x14ac:dyDescent="0.15">
      <c r="A842" s="7"/>
    </row>
    <row r="843" spans="1:1" ht="13" x14ac:dyDescent="0.15">
      <c r="A843" s="7"/>
    </row>
    <row r="844" spans="1:1" ht="13" x14ac:dyDescent="0.15">
      <c r="A844" s="7"/>
    </row>
    <row r="845" spans="1:1" ht="13" x14ac:dyDescent="0.15">
      <c r="A845" s="7"/>
    </row>
    <row r="846" spans="1:1" ht="13" x14ac:dyDescent="0.15">
      <c r="A846" s="7"/>
    </row>
    <row r="847" spans="1:1" ht="13" x14ac:dyDescent="0.15">
      <c r="A847" s="7"/>
    </row>
    <row r="848" spans="1:1" ht="13" x14ac:dyDescent="0.15">
      <c r="A848" s="7"/>
    </row>
    <row r="849" spans="1:1" ht="13" x14ac:dyDescent="0.15">
      <c r="A849" s="7"/>
    </row>
    <row r="850" spans="1:1" ht="13" x14ac:dyDescent="0.15">
      <c r="A850" s="7"/>
    </row>
    <row r="851" spans="1:1" ht="13" x14ac:dyDescent="0.15">
      <c r="A851" s="7"/>
    </row>
    <row r="852" spans="1:1" ht="13" x14ac:dyDescent="0.15">
      <c r="A852" s="7"/>
    </row>
    <row r="853" spans="1:1" ht="13" x14ac:dyDescent="0.15">
      <c r="A853" s="7"/>
    </row>
    <row r="854" spans="1:1" ht="13" x14ac:dyDescent="0.15">
      <c r="A854" s="7"/>
    </row>
    <row r="855" spans="1:1" ht="13" x14ac:dyDescent="0.15">
      <c r="A855" s="7"/>
    </row>
    <row r="856" spans="1:1" ht="13" x14ac:dyDescent="0.15">
      <c r="A856" s="7"/>
    </row>
    <row r="857" spans="1:1" ht="13" x14ac:dyDescent="0.15">
      <c r="A857" s="7"/>
    </row>
    <row r="858" spans="1:1" ht="13" x14ac:dyDescent="0.15">
      <c r="A858" s="7"/>
    </row>
    <row r="859" spans="1:1" ht="13" x14ac:dyDescent="0.15">
      <c r="A859" s="7"/>
    </row>
    <row r="860" spans="1:1" ht="13" x14ac:dyDescent="0.15">
      <c r="A860" s="7"/>
    </row>
    <row r="861" spans="1:1" ht="13" x14ac:dyDescent="0.15">
      <c r="A861" s="7"/>
    </row>
    <row r="862" spans="1:1" ht="13" x14ac:dyDescent="0.15">
      <c r="A862" s="7"/>
    </row>
    <row r="863" spans="1:1" ht="13" x14ac:dyDescent="0.15">
      <c r="A863" s="7"/>
    </row>
    <row r="864" spans="1:1" ht="13" x14ac:dyDescent="0.15">
      <c r="A864" s="7"/>
    </row>
    <row r="865" spans="1:1" ht="13" x14ac:dyDescent="0.15">
      <c r="A865" s="7"/>
    </row>
    <row r="866" spans="1:1" ht="13" x14ac:dyDescent="0.15">
      <c r="A866" s="7"/>
    </row>
    <row r="867" spans="1:1" ht="13" x14ac:dyDescent="0.15">
      <c r="A867" s="7"/>
    </row>
    <row r="868" spans="1:1" ht="13" x14ac:dyDescent="0.15">
      <c r="A868" s="7"/>
    </row>
    <row r="869" spans="1:1" ht="13" x14ac:dyDescent="0.15">
      <c r="A869" s="7"/>
    </row>
    <row r="870" spans="1:1" ht="13" x14ac:dyDescent="0.15">
      <c r="A870" s="7"/>
    </row>
    <row r="871" spans="1:1" ht="13" x14ac:dyDescent="0.15">
      <c r="A871" s="7"/>
    </row>
    <row r="872" spans="1:1" ht="13" x14ac:dyDescent="0.15">
      <c r="A872" s="7"/>
    </row>
    <row r="873" spans="1:1" ht="13" x14ac:dyDescent="0.15">
      <c r="A873" s="7"/>
    </row>
    <row r="874" spans="1:1" ht="13" x14ac:dyDescent="0.15">
      <c r="A874" s="7"/>
    </row>
    <row r="875" spans="1:1" ht="13" x14ac:dyDescent="0.15">
      <c r="A875" s="7"/>
    </row>
    <row r="876" spans="1:1" ht="13" x14ac:dyDescent="0.15">
      <c r="A876" s="7"/>
    </row>
    <row r="877" spans="1:1" ht="13" x14ac:dyDescent="0.15">
      <c r="A877" s="7"/>
    </row>
    <row r="878" spans="1:1" ht="13" x14ac:dyDescent="0.15">
      <c r="A878" s="7"/>
    </row>
    <row r="879" spans="1:1" ht="13" x14ac:dyDescent="0.15">
      <c r="A879" s="7"/>
    </row>
    <row r="880" spans="1:1" ht="13" x14ac:dyDescent="0.15">
      <c r="A880" s="7"/>
    </row>
    <row r="881" spans="1:1" ht="13" x14ac:dyDescent="0.15">
      <c r="A881" s="7"/>
    </row>
    <row r="882" spans="1:1" ht="13" x14ac:dyDescent="0.15">
      <c r="A882" s="7"/>
    </row>
    <row r="883" spans="1:1" ht="13" x14ac:dyDescent="0.15">
      <c r="A883" s="7"/>
    </row>
    <row r="884" spans="1:1" ht="13" x14ac:dyDescent="0.15">
      <c r="A884" s="7"/>
    </row>
    <row r="885" spans="1:1" ht="13" x14ac:dyDescent="0.15">
      <c r="A885" s="7"/>
    </row>
    <row r="886" spans="1:1" ht="13" x14ac:dyDescent="0.15">
      <c r="A886" s="7"/>
    </row>
    <row r="887" spans="1:1" ht="13" x14ac:dyDescent="0.15">
      <c r="A887" s="7"/>
    </row>
    <row r="888" spans="1:1" ht="13" x14ac:dyDescent="0.15">
      <c r="A888" s="7"/>
    </row>
    <row r="889" spans="1:1" ht="13" x14ac:dyDescent="0.15">
      <c r="A889" s="7"/>
    </row>
    <row r="890" spans="1:1" ht="13" x14ac:dyDescent="0.15">
      <c r="A890" s="7"/>
    </row>
    <row r="891" spans="1:1" ht="13" x14ac:dyDescent="0.15">
      <c r="A891" s="7"/>
    </row>
    <row r="892" spans="1:1" ht="13" x14ac:dyDescent="0.15">
      <c r="A892" s="7"/>
    </row>
    <row r="893" spans="1:1" ht="13" x14ac:dyDescent="0.15">
      <c r="A893" s="7"/>
    </row>
    <row r="894" spans="1:1" ht="13" x14ac:dyDescent="0.15">
      <c r="A894" s="7"/>
    </row>
    <row r="895" spans="1:1" ht="13" x14ac:dyDescent="0.15">
      <c r="A895" s="7"/>
    </row>
    <row r="896" spans="1:1" ht="13" x14ac:dyDescent="0.15">
      <c r="A896" s="7"/>
    </row>
    <row r="897" spans="1:1" ht="13" x14ac:dyDescent="0.15">
      <c r="A897" s="7"/>
    </row>
    <row r="898" spans="1:1" ht="13" x14ac:dyDescent="0.15">
      <c r="A898" s="7"/>
    </row>
    <row r="899" spans="1:1" ht="13" x14ac:dyDescent="0.15">
      <c r="A899" s="7"/>
    </row>
    <row r="900" spans="1:1" ht="13" x14ac:dyDescent="0.15">
      <c r="A900" s="7"/>
    </row>
    <row r="901" spans="1:1" ht="13" x14ac:dyDescent="0.15">
      <c r="A901" s="7"/>
    </row>
    <row r="902" spans="1:1" ht="13" x14ac:dyDescent="0.15">
      <c r="A902" s="7"/>
    </row>
    <row r="903" spans="1:1" ht="13" x14ac:dyDescent="0.15">
      <c r="A903" s="7"/>
    </row>
    <row r="904" spans="1:1" ht="13" x14ac:dyDescent="0.15">
      <c r="A904" s="7"/>
    </row>
    <row r="905" spans="1:1" ht="13" x14ac:dyDescent="0.15">
      <c r="A905" s="7"/>
    </row>
    <row r="906" spans="1:1" ht="13" x14ac:dyDescent="0.15">
      <c r="A906" s="7"/>
    </row>
    <row r="907" spans="1:1" ht="13" x14ac:dyDescent="0.15">
      <c r="A907" s="7"/>
    </row>
    <row r="908" spans="1:1" ht="13" x14ac:dyDescent="0.15">
      <c r="A908" s="7"/>
    </row>
    <row r="909" spans="1:1" ht="13" x14ac:dyDescent="0.15">
      <c r="A909" s="7"/>
    </row>
    <row r="910" spans="1:1" ht="13" x14ac:dyDescent="0.15">
      <c r="A910" s="7"/>
    </row>
    <row r="911" spans="1:1" ht="13" x14ac:dyDescent="0.15">
      <c r="A911" s="7"/>
    </row>
    <row r="912" spans="1:1" ht="13" x14ac:dyDescent="0.15">
      <c r="A912" s="7"/>
    </row>
    <row r="913" spans="1:1" ht="13" x14ac:dyDescent="0.15">
      <c r="A913" s="7"/>
    </row>
    <row r="914" spans="1:1" ht="13" x14ac:dyDescent="0.15">
      <c r="A914" s="7"/>
    </row>
    <row r="915" spans="1:1" ht="13" x14ac:dyDescent="0.15">
      <c r="A915" s="7"/>
    </row>
    <row r="916" spans="1:1" ht="13" x14ac:dyDescent="0.15">
      <c r="A916" s="7"/>
    </row>
    <row r="917" spans="1:1" ht="13" x14ac:dyDescent="0.15">
      <c r="A917" s="7"/>
    </row>
    <row r="918" spans="1:1" ht="13" x14ac:dyDescent="0.15">
      <c r="A918" s="7"/>
    </row>
    <row r="919" spans="1:1" ht="13" x14ac:dyDescent="0.15">
      <c r="A919" s="7"/>
    </row>
    <row r="920" spans="1:1" ht="13" x14ac:dyDescent="0.15">
      <c r="A920" s="7"/>
    </row>
    <row r="921" spans="1:1" ht="13" x14ac:dyDescent="0.15">
      <c r="A921" s="7"/>
    </row>
    <row r="922" spans="1:1" ht="13" x14ac:dyDescent="0.15">
      <c r="A922" s="7"/>
    </row>
    <row r="923" spans="1:1" ht="13" x14ac:dyDescent="0.15">
      <c r="A923" s="7"/>
    </row>
    <row r="924" spans="1:1" ht="13" x14ac:dyDescent="0.15">
      <c r="A924" s="7"/>
    </row>
    <row r="925" spans="1:1" ht="13" x14ac:dyDescent="0.15">
      <c r="A925" s="7"/>
    </row>
    <row r="926" spans="1:1" ht="13" x14ac:dyDescent="0.15">
      <c r="A926" s="7"/>
    </row>
    <row r="927" spans="1:1" ht="13" x14ac:dyDescent="0.15">
      <c r="A927" s="7"/>
    </row>
    <row r="928" spans="1:1" ht="13" x14ac:dyDescent="0.15">
      <c r="A928" s="7"/>
    </row>
    <row r="929" spans="1:1" ht="13" x14ac:dyDescent="0.15">
      <c r="A929" s="7"/>
    </row>
    <row r="930" spans="1:1" ht="13" x14ac:dyDescent="0.15">
      <c r="A930" s="7"/>
    </row>
    <row r="931" spans="1:1" ht="13" x14ac:dyDescent="0.15">
      <c r="A931" s="7"/>
    </row>
    <row r="932" spans="1:1" ht="13" x14ac:dyDescent="0.15">
      <c r="A932" s="7"/>
    </row>
    <row r="933" spans="1:1" ht="13" x14ac:dyDescent="0.15">
      <c r="A933" s="7"/>
    </row>
    <row r="934" spans="1:1" ht="13" x14ac:dyDescent="0.15">
      <c r="A934" s="7"/>
    </row>
    <row r="935" spans="1:1" ht="13" x14ac:dyDescent="0.15">
      <c r="A935" s="7"/>
    </row>
    <row r="936" spans="1:1" ht="13" x14ac:dyDescent="0.15">
      <c r="A936" s="7"/>
    </row>
    <row r="937" spans="1:1" ht="13" x14ac:dyDescent="0.15">
      <c r="A937" s="7"/>
    </row>
    <row r="938" spans="1:1" ht="13" x14ac:dyDescent="0.15">
      <c r="A938" s="7"/>
    </row>
    <row r="939" spans="1:1" ht="13" x14ac:dyDescent="0.15">
      <c r="A939" s="7"/>
    </row>
    <row r="940" spans="1:1" ht="13" x14ac:dyDescent="0.15">
      <c r="A940" s="7"/>
    </row>
    <row r="941" spans="1:1" ht="13" x14ac:dyDescent="0.15">
      <c r="A941" s="7"/>
    </row>
    <row r="942" spans="1:1" ht="13" x14ac:dyDescent="0.15">
      <c r="A942" s="7"/>
    </row>
    <row r="943" spans="1:1" ht="13" x14ac:dyDescent="0.15">
      <c r="A943" s="7"/>
    </row>
    <row r="944" spans="1:1" ht="13" x14ac:dyDescent="0.15">
      <c r="A944" s="7"/>
    </row>
    <row r="945" spans="1:1" ht="13" x14ac:dyDescent="0.15">
      <c r="A945" s="7"/>
    </row>
    <row r="946" spans="1:1" ht="13" x14ac:dyDescent="0.15">
      <c r="A946" s="7"/>
    </row>
    <row r="947" spans="1:1" ht="13" x14ac:dyDescent="0.15">
      <c r="A947" s="7"/>
    </row>
    <row r="948" spans="1:1" ht="13" x14ac:dyDescent="0.15">
      <c r="A948" s="7"/>
    </row>
    <row r="949" spans="1:1" ht="13" x14ac:dyDescent="0.15">
      <c r="A949" s="7"/>
    </row>
    <row r="950" spans="1:1" ht="13" x14ac:dyDescent="0.15">
      <c r="A950" s="7"/>
    </row>
    <row r="951" spans="1:1" ht="13" x14ac:dyDescent="0.15">
      <c r="A951" s="7"/>
    </row>
    <row r="952" spans="1:1" ht="13" x14ac:dyDescent="0.15">
      <c r="A952" s="7"/>
    </row>
    <row r="953" spans="1:1" ht="13" x14ac:dyDescent="0.15">
      <c r="A953" s="7"/>
    </row>
    <row r="954" spans="1:1" ht="13" x14ac:dyDescent="0.15">
      <c r="A954" s="7"/>
    </row>
    <row r="955" spans="1:1" ht="13" x14ac:dyDescent="0.15">
      <c r="A955" s="7"/>
    </row>
    <row r="956" spans="1:1" ht="13" x14ac:dyDescent="0.15">
      <c r="A956" s="7"/>
    </row>
    <row r="957" spans="1:1" ht="13" x14ac:dyDescent="0.15">
      <c r="A957" s="7"/>
    </row>
    <row r="958" spans="1:1" ht="13" x14ac:dyDescent="0.15">
      <c r="A958" s="7"/>
    </row>
    <row r="959" spans="1:1" ht="13" x14ac:dyDescent="0.15">
      <c r="A959" s="7"/>
    </row>
    <row r="960" spans="1:1" ht="13" x14ac:dyDescent="0.15">
      <c r="A960" s="7"/>
    </row>
    <row r="961" spans="1:1" ht="13" x14ac:dyDescent="0.15">
      <c r="A961" s="7"/>
    </row>
    <row r="962" spans="1:1" ht="13" x14ac:dyDescent="0.15">
      <c r="A962" s="7"/>
    </row>
    <row r="963" spans="1:1" ht="13" x14ac:dyDescent="0.15">
      <c r="A963" s="7"/>
    </row>
    <row r="964" spans="1:1" ht="13" x14ac:dyDescent="0.15">
      <c r="A964" s="7"/>
    </row>
    <row r="965" spans="1:1" ht="13" x14ac:dyDescent="0.15">
      <c r="A965" s="7"/>
    </row>
    <row r="966" spans="1:1" ht="13" x14ac:dyDescent="0.15">
      <c r="A966" s="7"/>
    </row>
    <row r="967" spans="1:1" ht="13" x14ac:dyDescent="0.15">
      <c r="A967" s="7"/>
    </row>
    <row r="968" spans="1:1" ht="13" x14ac:dyDescent="0.15">
      <c r="A968" s="7"/>
    </row>
    <row r="969" spans="1:1" ht="13" x14ac:dyDescent="0.15">
      <c r="A969" s="7"/>
    </row>
    <row r="970" spans="1:1" ht="13" x14ac:dyDescent="0.15">
      <c r="A970" s="7"/>
    </row>
    <row r="971" spans="1:1" ht="13" x14ac:dyDescent="0.15">
      <c r="A971" s="7"/>
    </row>
    <row r="972" spans="1:1" ht="13" x14ac:dyDescent="0.15">
      <c r="A972" s="7"/>
    </row>
    <row r="973" spans="1:1" ht="13" x14ac:dyDescent="0.15">
      <c r="A973" s="7"/>
    </row>
    <row r="974" spans="1:1" ht="13" x14ac:dyDescent="0.15">
      <c r="A974" s="7"/>
    </row>
    <row r="975" spans="1:1" ht="13" x14ac:dyDescent="0.15">
      <c r="A975" s="7"/>
    </row>
    <row r="976" spans="1:1" ht="13" x14ac:dyDescent="0.15">
      <c r="A976" s="7"/>
    </row>
    <row r="977" spans="1:1" ht="13" x14ac:dyDescent="0.15">
      <c r="A977" s="7"/>
    </row>
    <row r="978" spans="1:1" ht="13" x14ac:dyDescent="0.15">
      <c r="A978" s="7"/>
    </row>
    <row r="979" spans="1:1" ht="13" x14ac:dyDescent="0.15">
      <c r="A979" s="7"/>
    </row>
    <row r="980" spans="1:1" ht="13" x14ac:dyDescent="0.15">
      <c r="A980" s="7"/>
    </row>
    <row r="981" spans="1:1" ht="13" x14ac:dyDescent="0.15">
      <c r="A981" s="7"/>
    </row>
    <row r="982" spans="1:1" ht="13" x14ac:dyDescent="0.15">
      <c r="A982" s="7"/>
    </row>
    <row r="983" spans="1:1" ht="13" x14ac:dyDescent="0.15">
      <c r="A983" s="7"/>
    </row>
    <row r="984" spans="1:1" ht="13" x14ac:dyDescent="0.15">
      <c r="A984" s="7"/>
    </row>
    <row r="985" spans="1:1" ht="13" x14ac:dyDescent="0.15">
      <c r="A985" s="7"/>
    </row>
    <row r="986" spans="1:1" ht="13" x14ac:dyDescent="0.15">
      <c r="A986" s="7"/>
    </row>
    <row r="987" spans="1:1" ht="13" x14ac:dyDescent="0.15">
      <c r="A987" s="7"/>
    </row>
    <row r="988" spans="1:1" ht="13" x14ac:dyDescent="0.15">
      <c r="A988" s="7"/>
    </row>
    <row r="989" spans="1:1" ht="13" x14ac:dyDescent="0.15">
      <c r="A989" s="7"/>
    </row>
    <row r="990" spans="1:1" ht="13" x14ac:dyDescent="0.15">
      <c r="A990" s="7"/>
    </row>
    <row r="991" spans="1:1" ht="13" x14ac:dyDescent="0.15">
      <c r="A991" s="7"/>
    </row>
    <row r="992" spans="1:1" ht="13" x14ac:dyDescent="0.15">
      <c r="A992" s="7"/>
    </row>
    <row r="993" spans="1:1" ht="13" x14ac:dyDescent="0.15">
      <c r="A993" s="7"/>
    </row>
    <row r="994" spans="1:1" ht="13" x14ac:dyDescent="0.15">
      <c r="A994" s="7"/>
    </row>
    <row r="995" spans="1:1" ht="13" x14ac:dyDescent="0.15">
      <c r="A995" s="7"/>
    </row>
    <row r="996" spans="1:1" ht="13" x14ac:dyDescent="0.15">
      <c r="A996" s="7"/>
    </row>
    <row r="997" spans="1:1" ht="13" x14ac:dyDescent="0.15">
      <c r="A997" s="7"/>
    </row>
    <row r="998" spans="1:1" ht="13" x14ac:dyDescent="0.15">
      <c r="A998" s="7"/>
    </row>
    <row r="999" spans="1:1" ht="13" x14ac:dyDescent="0.15">
      <c r="A999" s="7"/>
    </row>
    <row r="1000" spans="1:1" ht="13" x14ac:dyDescent="0.15">
      <c r="A1000" s="7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2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19.83203125" customWidth="1"/>
    <col min="3" max="3" width="16.5" customWidth="1"/>
    <col min="4" max="4" width="17.1640625" customWidth="1"/>
  </cols>
  <sheetData>
    <row r="1" spans="1:5" ht="15.75" customHeight="1" x14ac:dyDescent="0.15">
      <c r="A1" s="2" t="s">
        <v>10</v>
      </c>
      <c r="B1" s="2" t="s">
        <v>127</v>
      </c>
      <c r="C1" s="2" t="s">
        <v>4</v>
      </c>
      <c r="D1" s="2" t="s">
        <v>5</v>
      </c>
      <c r="E1" s="2" t="s">
        <v>6</v>
      </c>
    </row>
    <row r="2" spans="1:5" ht="15.75" customHeight="1" x14ac:dyDescent="0.15">
      <c r="A2" t="str">
        <f ca="1">PROPER(CONCATENATE(TRIM('Data 4'!B2), " ", TRIM('Data 4'!C2)))</f>
        <v>Conrad Brenneman</v>
      </c>
      <c r="B2" t="str">
        <f ca="1">LEFT(PROPER('Data 4'!D2), 4)</f>
        <v>2A40</v>
      </c>
      <c r="C2" s="2" t="b">
        <v>1</v>
      </c>
      <c r="D2" t="b">
        <v>1</v>
      </c>
      <c r="E2" t="b">
        <f t="shared" ref="E2:E22" ca="1" si="0">IF(4&lt;COUNTIF(B:B, B2), TRUE, FALSE)</f>
        <v>0</v>
      </c>
    </row>
    <row r="3" spans="1:5" ht="15.75" customHeight="1" x14ac:dyDescent="0.15">
      <c r="A3" t="str">
        <f ca="1">PROPER(CONCATENATE(TRIM('Data 4'!B3), " ", TRIM('Data 4'!C3)))</f>
        <v>Elias Nepa</v>
      </c>
      <c r="B3" t="str">
        <f ca="1">LEFT(PROPER('Data 4'!D3), 4)</f>
        <v>1C49</v>
      </c>
      <c r="C3" s="2" t="b">
        <v>1</v>
      </c>
      <c r="D3" t="b">
        <v>1</v>
      </c>
      <c r="E3" t="b">
        <f t="shared" ca="1" si="0"/>
        <v>0</v>
      </c>
    </row>
    <row r="4" spans="1:5" ht="15.75" customHeight="1" x14ac:dyDescent="0.15">
      <c r="A4" t="str">
        <f ca="1">PROPER(CONCATENATE(TRIM('Data 4'!B4), " ", TRIM('Data 4'!C4)))</f>
        <v>Bhavish Dinakar</v>
      </c>
      <c r="B4" t="str">
        <f ca="1">LEFT(PROPER('Data 4'!D4), 4)</f>
        <v>2A30</v>
      </c>
      <c r="C4" s="2" t="b">
        <v>1</v>
      </c>
      <c r="D4" t="b">
        <v>1</v>
      </c>
      <c r="E4" t="b">
        <f t="shared" ca="1" si="0"/>
        <v>0</v>
      </c>
    </row>
    <row r="5" spans="1:5" ht="15.75" customHeight="1" x14ac:dyDescent="0.15">
      <c r="A5" t="str">
        <f ca="1">PROPER(CONCATENATE(TRIM('Data 4'!B5), " ", TRIM('Data 4'!C5)))</f>
        <v>Gaurav Kamat</v>
      </c>
      <c r="B5" t="str">
        <f ca="1">LEFT(PROPER('Data 4'!D5), 4)</f>
        <v>2B61</v>
      </c>
      <c r="C5" s="2" t="b">
        <v>1</v>
      </c>
      <c r="D5" t="b">
        <v>1</v>
      </c>
      <c r="E5" t="b">
        <f t="shared" ca="1" si="0"/>
        <v>0</v>
      </c>
    </row>
    <row r="6" spans="1:5" ht="15.75" customHeight="1" x14ac:dyDescent="0.15">
      <c r="A6" t="str">
        <f ca="1">PROPER(CONCATENATE(TRIM('Data 4'!B6), " ", TRIM('Data 4'!C6)))</f>
        <v>Billy Allocca</v>
      </c>
      <c r="B6" t="str">
        <f ca="1">LEFT(PROPER('Data 4'!D6), 4)</f>
        <v>1C49</v>
      </c>
      <c r="C6" s="2" t="b">
        <v>1</v>
      </c>
      <c r="D6" t="b">
        <v>1</v>
      </c>
      <c r="E6" t="b">
        <f t="shared" ca="1" si="0"/>
        <v>0</v>
      </c>
    </row>
    <row r="7" spans="1:5" ht="15.75" customHeight="1" x14ac:dyDescent="0.15">
      <c r="A7" t="str">
        <f ca="1">PROPER(CONCATENATE(TRIM('Data 4'!B7), " ", TRIM('Data 4'!C7)))</f>
        <v>Anthony Ling</v>
      </c>
      <c r="B7" t="str">
        <f ca="1">LEFT(PROPER('Data 4'!D7), 4)</f>
        <v>2A40</v>
      </c>
      <c r="C7" s="2" t="b">
        <v>1</v>
      </c>
      <c r="D7" t="b">
        <v>1</v>
      </c>
      <c r="E7" t="b">
        <f t="shared" ca="1" si="0"/>
        <v>0</v>
      </c>
    </row>
    <row r="8" spans="1:5" ht="15.75" customHeight="1" x14ac:dyDescent="0.15">
      <c r="A8" t="str">
        <f ca="1">PROPER(CONCATENATE(TRIM('Data 4'!B8), " ", TRIM('Data 4'!C8)))</f>
        <v>Danny Ramirez</v>
      </c>
      <c r="B8" t="str">
        <f ca="1">LEFT(PROPER('Data 4'!D8), 4)</f>
        <v>1C29</v>
      </c>
      <c r="C8" s="2" t="b">
        <v>1</v>
      </c>
      <c r="D8" t="b">
        <v>0</v>
      </c>
      <c r="E8" t="b">
        <f t="shared" ca="1" si="0"/>
        <v>0</v>
      </c>
    </row>
    <row r="9" spans="1:5" ht="15.75" customHeight="1" x14ac:dyDescent="0.15">
      <c r="A9" t="str">
        <f ca="1">PROPER(CONCATENATE(TRIM('Data 4'!B9), " ", TRIM('Data 4'!C9)))</f>
        <v>Zachary Stillman</v>
      </c>
      <c r="B9" t="str">
        <f ca="1">LEFT(PROPER('Data 4'!D9), 4)</f>
        <v>2B41</v>
      </c>
      <c r="C9" s="2" t="b">
        <v>1</v>
      </c>
      <c r="D9" t="b">
        <v>0</v>
      </c>
      <c r="E9" t="b">
        <f t="shared" ca="1" si="0"/>
        <v>0</v>
      </c>
    </row>
    <row r="10" spans="1:5" ht="15.75" customHeight="1" x14ac:dyDescent="0.15">
      <c r="A10" t="str">
        <f ca="1">PROPER(CONCATENATE(TRIM('Data 4'!B10), " ", TRIM('Data 4'!C10)))</f>
        <v>Shirley Jiang</v>
      </c>
      <c r="B10" t="str">
        <f ca="1">LEFT(PROPER('Data 4'!D10), 4)</f>
        <v>3A20</v>
      </c>
      <c r="C10" s="2" t="b">
        <v>1</v>
      </c>
      <c r="D10" t="b">
        <v>0</v>
      </c>
      <c r="E10" t="b">
        <f t="shared" ca="1" si="0"/>
        <v>0</v>
      </c>
    </row>
    <row r="11" spans="1:5" ht="15.75" customHeight="1" x14ac:dyDescent="0.15">
      <c r="A11" t="str">
        <f ca="1">PROPER(CONCATENATE(TRIM('Data 4'!B11), " ", TRIM('Data 4'!C11)))</f>
        <v>Jenna Wen</v>
      </c>
      <c r="B11" t="str">
        <f ca="1">LEFT(PROPER('Data 4'!D11), 4)</f>
        <v>3A20</v>
      </c>
      <c r="C11" s="2" t="b">
        <v>1</v>
      </c>
      <c r="D11" t="b">
        <v>0</v>
      </c>
      <c r="E11" t="b">
        <f t="shared" ca="1" si="0"/>
        <v>0</v>
      </c>
    </row>
    <row r="12" spans="1:5" ht="15.75" customHeight="1" x14ac:dyDescent="0.15">
      <c r="A12" t="str">
        <f ca="1">PROPER(CONCATENATE(TRIM('Data 4'!B12), " ", TRIM('Data 4'!C12)))</f>
        <v>Emily Hua</v>
      </c>
      <c r="B12" t="str">
        <f ca="1">LEFT(PROPER('Data 4'!D12), 4)</f>
        <v>3A20</v>
      </c>
      <c r="C12" s="2" t="b">
        <v>1</v>
      </c>
      <c r="D12" t="b">
        <v>0</v>
      </c>
      <c r="E12" t="b">
        <f t="shared" ca="1" si="0"/>
        <v>0</v>
      </c>
    </row>
    <row r="13" spans="1:5" ht="15.75" customHeight="1" x14ac:dyDescent="0.15">
      <c r="A13" t="str">
        <f ca="1">PROPER(CONCATENATE(TRIM('Data 4'!B13), " ", TRIM('Data 4'!C13)))</f>
        <v>Louis Walker</v>
      </c>
      <c r="B13" t="str">
        <f ca="1">LEFT(PROPER('Data 4'!D13), 4)</f>
        <v>2A30</v>
      </c>
      <c r="C13" s="2" t="b">
        <v>1</v>
      </c>
      <c r="D13" t="b">
        <v>0</v>
      </c>
      <c r="E13" t="b">
        <f t="shared" ca="1" si="0"/>
        <v>0</v>
      </c>
    </row>
    <row r="14" spans="1:5" ht="15.75" customHeight="1" x14ac:dyDescent="0.15">
      <c r="A14" t="str">
        <f ca="1">PROPER(CONCATENATE(TRIM('Data 4'!B14), " ", TRIM('Data 4'!C14)))</f>
        <v>Skyler Ruesga</v>
      </c>
      <c r="B14" t="str">
        <f ca="1">LEFT(PROPER('Data 4'!D14), 4)</f>
        <v>1A40</v>
      </c>
      <c r="C14" s="2" t="b">
        <v>1</v>
      </c>
      <c r="D14" t="b">
        <v>0</v>
      </c>
      <c r="E14" t="b">
        <f t="shared" ca="1" si="0"/>
        <v>0</v>
      </c>
    </row>
    <row r="15" spans="1:5" ht="15.75" customHeight="1" x14ac:dyDescent="0.15">
      <c r="A15" t="str">
        <f ca="1">PROPER(CONCATENATE(TRIM('Data 4'!B15), " ", TRIM('Data 4'!C15)))</f>
        <v>Alexander Liu</v>
      </c>
      <c r="B15" t="str">
        <f ca="1">LEFT(PROPER('Data 4'!D15), 4)</f>
        <v>1A40</v>
      </c>
      <c r="C15" s="2" t="b">
        <v>1</v>
      </c>
      <c r="D15" t="b">
        <v>0</v>
      </c>
      <c r="E15" t="b">
        <f t="shared" ca="1" si="0"/>
        <v>0</v>
      </c>
    </row>
    <row r="16" spans="1:5" ht="15.75" customHeight="1" x14ac:dyDescent="0.15">
      <c r="A16" t="str">
        <f ca="1">PROPER(CONCATENATE(TRIM('Data 4'!B16), " ", TRIM('Data 4'!C16)))</f>
        <v>Sohan Subhash</v>
      </c>
      <c r="B16" t="str">
        <f ca="1">LEFT(PROPER('Data 4'!D16), 4)</f>
        <v>1A40</v>
      </c>
      <c r="C16" s="2" t="b">
        <v>1</v>
      </c>
      <c r="D16" t="b">
        <v>0</v>
      </c>
      <c r="E16" t="b">
        <f t="shared" ca="1" si="0"/>
        <v>0</v>
      </c>
    </row>
    <row r="17" spans="1:5" ht="15.75" customHeight="1" x14ac:dyDescent="0.15">
      <c r="A17" t="str">
        <f ca="1">PROPER(CONCATENATE(TRIM('Data 4'!B17), " ", TRIM('Data 4'!C17)))</f>
        <v>Mong Ng</v>
      </c>
      <c r="B17" t="str">
        <f ca="1">LEFT(PROPER('Data 4'!D17), 4)</f>
        <v>3A21</v>
      </c>
      <c r="C17" s="2" t="b">
        <v>1</v>
      </c>
      <c r="D17" t="b">
        <v>1</v>
      </c>
      <c r="E17" t="b">
        <f t="shared" ca="1" si="0"/>
        <v>0</v>
      </c>
    </row>
    <row r="18" spans="1:5" ht="15.75" customHeight="1" x14ac:dyDescent="0.15">
      <c r="A18" t="str">
        <f ca="1">PROPER(CONCATENATE(TRIM('Data 4'!B18), " ", TRIM('Data 4'!C18)))</f>
        <v>Thanatcha Panpairoj</v>
      </c>
      <c r="B18" t="str">
        <f ca="1">LEFT(PROPER('Data 4'!D18), 4)</f>
        <v>3A21</v>
      </c>
      <c r="C18" s="2" t="b">
        <v>1</v>
      </c>
      <c r="D18" t="b">
        <v>1</v>
      </c>
      <c r="E18" t="b">
        <f t="shared" ca="1" si="0"/>
        <v>0</v>
      </c>
    </row>
    <row r="19" spans="1:5" ht="15.75" customHeight="1" x14ac:dyDescent="0.15">
      <c r="A19" t="str">
        <f ca="1">PROPER(CONCATENATE(TRIM('Data 4'!B19), " ", TRIM('Data 4'!C19)))</f>
        <v>Raul Alvarez</v>
      </c>
      <c r="B19" t="str">
        <f ca="1">LEFT(PROPER('Data 4'!D19), 4)</f>
        <v>3B33</v>
      </c>
      <c r="C19" s="2" t="b">
        <v>1</v>
      </c>
      <c r="D19" t="b">
        <v>0</v>
      </c>
      <c r="E19" t="b">
        <f t="shared" ca="1" si="0"/>
        <v>0</v>
      </c>
    </row>
    <row r="20" spans="1:5" ht="15.75" customHeight="1" x14ac:dyDescent="0.15">
      <c r="A20" t="str">
        <f ca="1">PROPER(CONCATENATE(TRIM('Data 4'!B20), " ", TRIM('Data 4'!C20)))</f>
        <v>Basil Trenham</v>
      </c>
      <c r="B20" t="str">
        <f ca="1">LEFT(PROPER('Data 4'!D20), 4)</f>
        <v>1A40</v>
      </c>
      <c r="C20" s="2" t="b">
        <v>1</v>
      </c>
      <c r="D20" t="b">
        <v>0</v>
      </c>
      <c r="E20" t="b">
        <f t="shared" ca="1" si="0"/>
        <v>0</v>
      </c>
    </row>
    <row r="21" spans="1:5" ht="15.75" customHeight="1" x14ac:dyDescent="0.15">
      <c r="A21" t="str">
        <f ca="1">PROPER(CONCATENATE(TRIM('Data 4'!B21), " ", TRIM('Data 4'!C21)))</f>
        <v>Vivian Jiang</v>
      </c>
      <c r="B21" t="str">
        <f ca="1">LEFT(PROPER('Data 4'!D21), 4)</f>
        <v>1C49</v>
      </c>
      <c r="C21" s="2" t="b">
        <v>1</v>
      </c>
      <c r="D21" t="b">
        <v>1</v>
      </c>
      <c r="E21" t="b">
        <f t="shared" ca="1" si="0"/>
        <v>0</v>
      </c>
    </row>
    <row r="22" spans="1:5" ht="15.75" customHeight="1" x14ac:dyDescent="0.15">
      <c r="A22" t="str">
        <f ca="1">PROPER(CONCATENATE(TRIM('Data 4'!B22), " ", TRIM('Data 4'!C22)))</f>
        <v>Dennis Chiu</v>
      </c>
      <c r="B22" t="str">
        <f ca="1">LEFT(PROPER('Data 4'!D22), 4)</f>
        <v>3A31</v>
      </c>
      <c r="C22" s="2" t="b">
        <v>1</v>
      </c>
      <c r="D22" t="b">
        <v>0</v>
      </c>
      <c r="E22" t="b">
        <f t="shared" ca="1" si="0"/>
        <v>0</v>
      </c>
    </row>
    <row r="23" spans="1:5" ht="15.75" customHeight="1" x14ac:dyDescent="0.15">
      <c r="A23" t="str">
        <f>PROPER(CONCATENATE(TRIM('Data 4'!B24), " ", TRIM('Data 4'!C24)))</f>
        <v xml:space="preserve"> </v>
      </c>
    </row>
    <row r="24" spans="1:5" ht="15.75" customHeight="1" x14ac:dyDescent="0.15">
      <c r="A24" t="str">
        <f>PROPER(CONCATENATE(TRIM('Data 4'!B25), " ", TRIM('Data 4'!C25)))</f>
        <v xml:space="preserve"> </v>
      </c>
    </row>
    <row r="25" spans="1:5" ht="15.75" customHeight="1" x14ac:dyDescent="0.15">
      <c r="A25" t="str">
        <f>PROPER(CONCATENATE(TRIM('Data 4'!B26), " ", TRIM('Data 4'!C26)))</f>
        <v xml:space="preserve"> 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24"/>
  <sheetViews>
    <sheetView workbookViewId="0"/>
  </sheetViews>
  <sheetFormatPr baseColWidth="10" defaultColWidth="14.5" defaultRowHeight="15.75" customHeight="1" x14ac:dyDescent="0.15"/>
  <cols>
    <col min="1" max="1" width="18.83203125" customWidth="1"/>
  </cols>
  <sheetData>
    <row r="1" spans="1:3" ht="15.75" customHeight="1" x14ac:dyDescent="0.15">
      <c r="A1" t="s">
        <v>10</v>
      </c>
      <c r="B1" s="2" t="s">
        <v>21</v>
      </c>
      <c r="C1" s="2" t="s">
        <v>13</v>
      </c>
    </row>
    <row r="2" spans="1:3" ht="15.75" customHeight="1" x14ac:dyDescent="0.15">
      <c r="A2" t="s">
        <v>105</v>
      </c>
      <c r="B2" s="2" t="b">
        <v>1</v>
      </c>
      <c r="C2" s="2" t="b">
        <v>0</v>
      </c>
    </row>
    <row r="3" spans="1:3" ht="15.75" customHeight="1" x14ac:dyDescent="0.15">
      <c r="A3" t="s">
        <v>108</v>
      </c>
      <c r="B3" s="2" t="b">
        <v>1</v>
      </c>
      <c r="C3" s="2" t="b">
        <v>0</v>
      </c>
    </row>
    <row r="4" spans="1:3" ht="15.75" customHeight="1" x14ac:dyDescent="0.15">
      <c r="A4" t="s">
        <v>107</v>
      </c>
      <c r="B4" s="2" t="b">
        <v>1</v>
      </c>
      <c r="C4" s="2" t="b">
        <v>0</v>
      </c>
    </row>
    <row r="5" spans="1:3" ht="15.75" customHeight="1" x14ac:dyDescent="0.15">
      <c r="A5" t="s">
        <v>118</v>
      </c>
      <c r="B5" s="2" t="b">
        <v>1</v>
      </c>
      <c r="C5" s="2" t="b">
        <v>0</v>
      </c>
    </row>
    <row r="6" spans="1:3" ht="15.75" customHeight="1" x14ac:dyDescent="0.15">
      <c r="A6" t="s">
        <v>119</v>
      </c>
      <c r="B6" s="2" t="b">
        <v>1</v>
      </c>
      <c r="C6" s="2" t="b">
        <v>0</v>
      </c>
    </row>
    <row r="7" spans="1:3" ht="15.75" customHeight="1" x14ac:dyDescent="0.15">
      <c r="A7" t="s">
        <v>128</v>
      </c>
      <c r="B7" s="2" t="b">
        <v>1</v>
      </c>
      <c r="C7" s="2" t="b">
        <v>0</v>
      </c>
    </row>
    <row r="8" spans="1:3" ht="15.75" customHeight="1" x14ac:dyDescent="0.15">
      <c r="A8" t="s">
        <v>129</v>
      </c>
      <c r="B8" s="2" t="b">
        <v>1</v>
      </c>
      <c r="C8" s="2" t="b">
        <v>1</v>
      </c>
    </row>
    <row r="9" spans="1:3" ht="15.75" customHeight="1" x14ac:dyDescent="0.15">
      <c r="A9" t="s">
        <v>130</v>
      </c>
      <c r="B9" s="2" t="b">
        <v>1</v>
      </c>
      <c r="C9" s="2" t="b">
        <v>0</v>
      </c>
    </row>
    <row r="10" spans="1:3" ht="15.75" customHeight="1" x14ac:dyDescent="0.15">
      <c r="A10" t="s">
        <v>100</v>
      </c>
      <c r="B10" s="2" t="b">
        <v>1</v>
      </c>
      <c r="C10" s="2" t="b">
        <v>0</v>
      </c>
    </row>
    <row r="11" spans="1:3" ht="15.75" customHeight="1" x14ac:dyDescent="0.15">
      <c r="A11" t="s">
        <v>131</v>
      </c>
      <c r="B11" s="2" t="b">
        <v>1</v>
      </c>
      <c r="C11" s="2" t="b">
        <v>0</v>
      </c>
    </row>
    <row r="12" spans="1:3" ht="15.75" customHeight="1" x14ac:dyDescent="0.15">
      <c r="A12" t="s">
        <v>84</v>
      </c>
      <c r="B12" s="2" t="b">
        <v>1</v>
      </c>
      <c r="C12" s="2" t="b">
        <v>1</v>
      </c>
    </row>
    <row r="13" spans="1:3" ht="15.75" customHeight="1" x14ac:dyDescent="0.15">
      <c r="A13" t="s">
        <v>106</v>
      </c>
      <c r="B13" s="2" t="b">
        <v>1</v>
      </c>
      <c r="C13" s="2" t="b">
        <v>0</v>
      </c>
    </row>
    <row r="14" spans="1:3" ht="15.75" customHeight="1" x14ac:dyDescent="0.15">
      <c r="A14" t="s">
        <v>117</v>
      </c>
      <c r="B14" s="2" t="b">
        <v>1</v>
      </c>
      <c r="C14" s="2" t="b">
        <v>0</v>
      </c>
    </row>
    <row r="15" spans="1:3" ht="15.75" customHeight="1" x14ac:dyDescent="0.15">
      <c r="A15" t="s">
        <v>121</v>
      </c>
      <c r="B15" s="2" t="b">
        <v>1</v>
      </c>
      <c r="C15" s="2" t="b">
        <v>0</v>
      </c>
    </row>
    <row r="16" spans="1:3" ht="15.75" customHeight="1" x14ac:dyDescent="0.15">
      <c r="A16" t="s">
        <v>123</v>
      </c>
      <c r="B16" s="2" t="b">
        <v>1</v>
      </c>
      <c r="C16" s="2" t="b">
        <v>0</v>
      </c>
    </row>
    <row r="17" spans="1:3" ht="15.75" customHeight="1" x14ac:dyDescent="0.15">
      <c r="A17" t="s">
        <v>77</v>
      </c>
      <c r="B17" s="2" t="b">
        <v>1</v>
      </c>
      <c r="C17" s="2" t="b">
        <v>0</v>
      </c>
    </row>
    <row r="18" spans="1:3" ht="15.75" customHeight="1" x14ac:dyDescent="0.15">
      <c r="A18" t="s">
        <v>113</v>
      </c>
      <c r="B18" s="2" t="b">
        <v>1</v>
      </c>
      <c r="C18" s="2" t="b">
        <v>0</v>
      </c>
    </row>
    <row r="19" spans="1:3" ht="15.75" customHeight="1" x14ac:dyDescent="0.15">
      <c r="A19" t="s">
        <v>120</v>
      </c>
      <c r="B19" s="2" t="b">
        <v>1</v>
      </c>
      <c r="C19" s="2" t="b">
        <v>0</v>
      </c>
    </row>
    <row r="20" spans="1:3" ht="15.75" customHeight="1" x14ac:dyDescent="0.15">
      <c r="A20" t="s">
        <v>110</v>
      </c>
      <c r="B20" s="2" t="b">
        <v>1</v>
      </c>
      <c r="C20" s="2" t="b">
        <v>0</v>
      </c>
    </row>
    <row r="21" spans="1:3" ht="15.75" customHeight="1" x14ac:dyDescent="0.15">
      <c r="A21" t="s">
        <v>98</v>
      </c>
      <c r="B21" s="2" t="b">
        <v>1</v>
      </c>
      <c r="C21" s="2" t="b">
        <v>0</v>
      </c>
    </row>
    <row r="22" spans="1:3" ht="15.75" customHeight="1" x14ac:dyDescent="0.15">
      <c r="A22" t="s">
        <v>109</v>
      </c>
      <c r="B22" s="2" t="b">
        <v>1</v>
      </c>
      <c r="C22" s="2" t="b">
        <v>0</v>
      </c>
    </row>
    <row r="23" spans="1:3" ht="15.75" customHeight="1" x14ac:dyDescent="0.15">
      <c r="A23" t="s">
        <v>112</v>
      </c>
      <c r="B23" s="2" t="b">
        <v>1</v>
      </c>
      <c r="C23" s="2" t="b">
        <v>0</v>
      </c>
    </row>
    <row r="24" spans="1:3" ht="15.75" customHeight="1" x14ac:dyDescent="0.15">
      <c r="A24" t="s">
        <v>69</v>
      </c>
      <c r="B24" s="2" t="b">
        <v>1</v>
      </c>
      <c r="C24" s="2" t="b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Point Sheet</vt:lpstr>
      <vt:lpstr>Hidden Point Sheet</vt:lpstr>
      <vt:lpstr>Master Calculations</vt:lpstr>
      <vt:lpstr>Master Truth</vt:lpstr>
      <vt:lpstr>Meeting 1</vt:lpstr>
      <vt:lpstr>Meeting 2</vt:lpstr>
      <vt:lpstr>Meeting 3</vt:lpstr>
      <vt:lpstr>Meeting 4</vt:lpstr>
      <vt:lpstr>Ski Trip</vt:lpstr>
      <vt:lpstr>Data 1</vt:lpstr>
      <vt:lpstr>Data 2</vt:lpstr>
      <vt:lpstr>Data 3</vt:lpstr>
      <vt:lpstr>Data 4</vt:lpstr>
      <vt:lpstr>Ski Trip Data</vt:lpstr>
      <vt:lpstr>Scoring</vt:lpstr>
      <vt:lpstr>Secret Scoring</vt:lpstr>
      <vt:lpstr>Draft Secrets</vt:lpstr>
      <vt:lpstr>Copy of Master 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2018-09-05T19:22:59Z</dcterms:created>
  <dcterms:modified xsi:type="dcterms:W3CDTF">2018-09-05T19:23:00Z</dcterms:modified>
</cp:coreProperties>
</file>