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F:\Praxis Study Materials\Term3\AAB\KM\Assignment\"/>
    </mc:Choice>
  </mc:AlternateContent>
  <xr:revisionPtr revIDLastSave="0" documentId="13_ncr:1_{AB95714B-0764-4357-98A9-3AA2660D3E32}" xr6:coauthVersionLast="47" xr6:coauthVersionMax="47" xr10:uidLastSave="{00000000-0000-0000-0000-000000000000}"/>
  <bookViews>
    <workbookView xWindow="-110" yWindow="-110" windowWidth="25820" windowHeight="13900" activeTab="3" xr2:uid="{00000000-000D-0000-FFFF-FFFF00000000}"/>
  </bookViews>
  <sheets>
    <sheet name="HR Dataset" sheetId="1" r:id="rId1"/>
    <sheet name="Metrics" sheetId="2" r:id="rId2"/>
    <sheet name="Tables" sheetId="4" r:id="rId3"/>
    <sheet name="Dashboard1" sheetId="5" r:id="rId4"/>
    <sheet name="Dashboard2" sheetId="6" r:id="rId5"/>
    <sheet name="Fixed Details" sheetId="7" r:id="rId6"/>
  </sheets>
  <definedNames>
    <definedName name="_xlcn.WorksheetConnection_AntarlinChandaC22003HRDatasheet2.xlsxTable11" hidden="1">Table1[]</definedName>
    <definedName name="NativeTimeline_Date_of_Hire">#N/A</definedName>
    <definedName name="Slicer_Age">#N/A</definedName>
    <definedName name="Slicer_Department">#N/A</definedName>
    <definedName name="Slicer_Gender">#N/A</definedName>
    <definedName name="Slicer_MaritalDesc">#N/A</definedName>
  </definedNames>
  <calcPr calcId="181029"/>
  <pivotCaches>
    <pivotCache cacheId="69" r:id="rId7"/>
    <pivotCache cacheId="65"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FCE2AD5D-F65C-4FA6-A056-5C36A1767C68}">
      <x15:dataModel>
        <x15:modelTables>
          <x15:modelTable id="Table1" name="Table1" connection="WorksheetConnection_AntarlinChandaC22003HR Datasheet #2.xlsx!Table1"/>
        </x15:modelTables>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26" i="4" l="1"/>
  <c r="R311" i="1" l="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C312" i="1"/>
  <c r="X26" i="4"/>
  <c r="AA21" i="4"/>
  <c r="X29" i="4" l="1"/>
  <c r="AA23" i="4"/>
  <c r="AA24" i="4" s="1"/>
  <c r="AA26" i="4" s="1"/>
  <c r="R312" i="1"/>
  <c r="Q31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2" i="1"/>
  <c r="X27" i="4"/>
  <c r="X28" i="4"/>
  <c r="E312" i="1" l="1"/>
  <c r="I31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F8CCDEB-DEED-48FA-9732-7878ABD65D5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2F7D1DD-A3DB-4DC6-A5C5-18CBAB401A8C}" name="WorksheetConnection_AntarlinChandaC22003HR Datasheet #2.xlsx!Table1" type="102" refreshedVersion="8" minRefreshableVersion="5">
    <extLst>
      <ext xmlns:x15="http://schemas.microsoft.com/office/spreadsheetml/2010/11/main" uri="{DE250136-89BD-433C-8126-D09CA5730AF9}">
        <x15:connection id="Table1" autoDelete="1">
          <x15:rangePr sourceName="_xlcn.WorksheetConnection_AntarlinChandaC22003HRDatasheet2.xlsxTable11"/>
        </x15:connection>
      </ext>
    </extLst>
  </connection>
</connections>
</file>

<file path=xl/sharedStrings.xml><?xml version="1.0" encoding="utf-8"?>
<sst xmlns="http://schemas.openxmlformats.org/spreadsheetml/2006/main" count="3489" uniqueCount="550">
  <si>
    <t>Employee Name</t>
  </si>
  <si>
    <t>Employee Number</t>
  </si>
  <si>
    <t>Pay Rate</t>
  </si>
  <si>
    <t>DOB</t>
  </si>
  <si>
    <t>MaritalDesc</t>
  </si>
  <si>
    <t>Date of Hire</t>
  </si>
  <si>
    <t>Date of Termination</t>
  </si>
  <si>
    <t>Reason For Term</t>
  </si>
  <si>
    <t>Employment Status</t>
  </si>
  <si>
    <t>Department</t>
  </si>
  <si>
    <t>Position</t>
  </si>
  <si>
    <t>Manager Name</t>
  </si>
  <si>
    <t>Employee Source</t>
  </si>
  <si>
    <t>Performance Score</t>
  </si>
  <si>
    <t>Brown, Mia</t>
  </si>
  <si>
    <t>Female</t>
  </si>
  <si>
    <t>Married</t>
  </si>
  <si>
    <t>N/A - still employed</t>
  </si>
  <si>
    <t>Active</t>
  </si>
  <si>
    <t>Admin Offices</t>
  </si>
  <si>
    <t>Accountant I</t>
  </si>
  <si>
    <t>Brandon R. LeBlanc</t>
  </si>
  <si>
    <t>Diversity Job Fair</t>
  </si>
  <si>
    <t>Fully Meets</t>
  </si>
  <si>
    <t xml:space="preserve">LaRotonda, William  </t>
  </si>
  <si>
    <t>Male</t>
  </si>
  <si>
    <t>Divorced</t>
  </si>
  <si>
    <t>Website Banner Ads</t>
  </si>
  <si>
    <t xml:space="preserve">Steans, Tyrone  </t>
  </si>
  <si>
    <t>Single</t>
  </si>
  <si>
    <t>Internet Search</t>
  </si>
  <si>
    <t>Howard, Estelle</t>
  </si>
  <si>
    <t>4/15/2015</t>
  </si>
  <si>
    <t>Administrative Assistant</t>
  </si>
  <si>
    <t>Pay Per Click - Google</t>
  </si>
  <si>
    <t>N/A- too early to review</t>
  </si>
  <si>
    <t xml:space="preserve">Singh, Nan </t>
  </si>
  <si>
    <t>Smith, Leigh Ann</t>
  </si>
  <si>
    <t>9/26/2011</t>
  </si>
  <si>
    <t>9/25/2013</t>
  </si>
  <si>
    <t>career change</t>
  </si>
  <si>
    <t>Voluntarily Terminated</t>
  </si>
  <si>
    <t>LeBlanc, Brandon  R</t>
  </si>
  <si>
    <t>Shared Services Manager</t>
  </si>
  <si>
    <t>Janet King</t>
  </si>
  <si>
    <t>Monster.com</t>
  </si>
  <si>
    <t>Quinn, Sean</t>
  </si>
  <si>
    <t>8/15/2015</t>
  </si>
  <si>
    <t>Boutwell, Bonalyn</t>
  </si>
  <si>
    <t>Sr. Accountant</t>
  </si>
  <si>
    <t>90-day meets</t>
  </si>
  <si>
    <t>Foster-Baker, Amy</t>
  </si>
  <si>
    <t>Board of Directors</t>
  </si>
  <si>
    <t>Other</t>
  </si>
  <si>
    <t>King, Janet</t>
  </si>
  <si>
    <t>Executive Office</t>
  </si>
  <si>
    <t>President &amp; CEO</t>
  </si>
  <si>
    <t>Zamora, Jennifer</t>
  </si>
  <si>
    <t>IT/IS</t>
  </si>
  <si>
    <t>CIO</t>
  </si>
  <si>
    <t>Employee Referral</t>
  </si>
  <si>
    <t>Exceptional</t>
  </si>
  <si>
    <t>Becker, Renee</t>
  </si>
  <si>
    <t>performance</t>
  </si>
  <si>
    <t>Terminated for Cause</t>
  </si>
  <si>
    <t>Database Administrator</t>
  </si>
  <si>
    <t>Simon Roup</t>
  </si>
  <si>
    <t>Search Engine - Google Bing Yahoo</t>
  </si>
  <si>
    <t>Goble, Taisha</t>
  </si>
  <si>
    <t>3/15/2015</t>
  </si>
  <si>
    <t>no-call, no-show</t>
  </si>
  <si>
    <t>Glassdoor</t>
  </si>
  <si>
    <t>Hernandez, Daniff</t>
  </si>
  <si>
    <t>2/22/2015</t>
  </si>
  <si>
    <t>Horton, Jayne</t>
  </si>
  <si>
    <t xml:space="preserve">Johnson, Noelle </t>
  </si>
  <si>
    <t>Leave of Absence</t>
  </si>
  <si>
    <t>Murray, Thomas</t>
  </si>
  <si>
    <t>Pearson, Randall</t>
  </si>
  <si>
    <t>Petrowsky, Thelma</t>
  </si>
  <si>
    <t xml:space="preserve">Roby, Lori </t>
  </si>
  <si>
    <t>Rogers, Ivan</t>
  </si>
  <si>
    <t>Salter, Jason</t>
  </si>
  <si>
    <t>10/31/2015</t>
  </si>
  <si>
    <t>hours</t>
  </si>
  <si>
    <t>Vendor Referral</t>
  </si>
  <si>
    <t>Simard, Kramer</t>
  </si>
  <si>
    <t>Zhou, Julia</t>
  </si>
  <si>
    <t>Foss, Jason</t>
  </si>
  <si>
    <t>IT Director</t>
  </si>
  <si>
    <t>Jennifer Zamora</t>
  </si>
  <si>
    <t>Professional Society</t>
  </si>
  <si>
    <t>Roup,Simon</t>
  </si>
  <si>
    <t>IT Manager - DB</t>
  </si>
  <si>
    <t>Ruiz, Ricardo</t>
  </si>
  <si>
    <t>Monroe, Peter</t>
  </si>
  <si>
    <t>IT Manager - Infra</t>
  </si>
  <si>
    <t>Needs Improvement</t>
  </si>
  <si>
    <t>Dougall, Eric</t>
  </si>
  <si>
    <t>IT Manager - Support</t>
  </si>
  <si>
    <t>Exceeds</t>
  </si>
  <si>
    <t>Clayton, Rick</t>
  </si>
  <si>
    <t>IT Support</t>
  </si>
  <si>
    <t>Eric Dougall</t>
  </si>
  <si>
    <t>Galia, Lisa</t>
  </si>
  <si>
    <t xml:space="preserve">Lindsay, Leonara </t>
  </si>
  <si>
    <t xml:space="preserve">Soto, Julia </t>
  </si>
  <si>
    <t>Information Session</t>
  </si>
  <si>
    <t xml:space="preserve">Bacong, Alejandro </t>
  </si>
  <si>
    <t>Network Engineer</t>
  </si>
  <si>
    <t>Peter Monroe</t>
  </si>
  <si>
    <t>Cisco, Anthony</t>
  </si>
  <si>
    <t>Dolan, Linda</t>
  </si>
  <si>
    <t>Gonzalez, Maria</t>
  </si>
  <si>
    <t>Separated</t>
  </si>
  <si>
    <t>Merlos, Carlos</t>
  </si>
  <si>
    <t>Morway, Tanya</t>
  </si>
  <si>
    <t xml:space="preserve">Shepard, Anita </t>
  </si>
  <si>
    <t xml:space="preserve">Tredinnick, Neville </t>
  </si>
  <si>
    <t>medical issues</t>
  </si>
  <si>
    <t>Turpin, Jumil</t>
  </si>
  <si>
    <t xml:space="preserve">Ait Sidi, Karthikeyan   </t>
  </si>
  <si>
    <t>6/16/2016</t>
  </si>
  <si>
    <t>Sr. DBA</t>
  </si>
  <si>
    <t>Company Intranet - Partner</t>
  </si>
  <si>
    <t>Carr, Claudia  N</t>
  </si>
  <si>
    <t>N/A - Has not started yet</t>
  </si>
  <si>
    <t>Future Start</t>
  </si>
  <si>
    <t xml:space="preserve">Favis, Donald  </t>
  </si>
  <si>
    <t>2/19/2016</t>
  </si>
  <si>
    <t>Roehrich, Bianca</t>
  </si>
  <si>
    <t>Another position</t>
  </si>
  <si>
    <t xml:space="preserve">Daniele, Ann  </t>
  </si>
  <si>
    <t>Sr. Network Engineer</t>
  </si>
  <si>
    <t>Lajiri,  Jyoti</t>
  </si>
  <si>
    <t xml:space="preserve">Semizoglou, Jeremiah  </t>
  </si>
  <si>
    <t>On-campus Recruiting</t>
  </si>
  <si>
    <t>South, Joe</t>
  </si>
  <si>
    <t>Warfield, Sarah</t>
  </si>
  <si>
    <t>Widowed</t>
  </si>
  <si>
    <t>Bramante, Elisa</t>
  </si>
  <si>
    <t xml:space="preserve">Production       </t>
  </si>
  <si>
    <t>Director of Operations</t>
  </si>
  <si>
    <t xml:space="preserve">Albert, Michael  </t>
  </si>
  <si>
    <t>Production Manager</t>
  </si>
  <si>
    <t>Bozzi, Charles</t>
  </si>
  <si>
    <t>retiring</t>
  </si>
  <si>
    <t>Billboard</t>
  </si>
  <si>
    <t>Butler, Webster  L</t>
  </si>
  <si>
    <t xml:space="preserve">Dunn, Amy  </t>
  </si>
  <si>
    <t xml:space="preserve">Gray, Elijiah  </t>
  </si>
  <si>
    <t xml:space="preserve">Hogland, Jonathan </t>
  </si>
  <si>
    <t>attendance</t>
  </si>
  <si>
    <t>Immediato, Walter</t>
  </si>
  <si>
    <t>9/24/2012</t>
  </si>
  <si>
    <t>unhappy</t>
  </si>
  <si>
    <t>Liebig, Ketsia</t>
  </si>
  <si>
    <t>Miller, Brannon</t>
  </si>
  <si>
    <t xml:space="preserve">Peterson, Ebonee  </t>
  </si>
  <si>
    <t>5/18/2016</t>
  </si>
  <si>
    <t>Spirea, Kelley</t>
  </si>
  <si>
    <t xml:space="preserve">Stanley, David </t>
  </si>
  <si>
    <t xml:space="preserve">Sullivan, Kissy </t>
  </si>
  <si>
    <t>Wallace, Courtney  E</t>
  </si>
  <si>
    <t>Adinolfi, Wilson  K</t>
  </si>
  <si>
    <t>Production Technician I</t>
  </si>
  <si>
    <t>Michael Albert</t>
  </si>
  <si>
    <t>MBTA ads</t>
  </si>
  <si>
    <t>Alagbe,Trina</t>
  </si>
  <si>
    <t>Elijiah Gray</t>
  </si>
  <si>
    <t xml:space="preserve">Anderson, Carol </t>
  </si>
  <si>
    <t>return to school</t>
  </si>
  <si>
    <t>Webster Butler</t>
  </si>
  <si>
    <t>Word of Mouth</t>
  </si>
  <si>
    <t xml:space="preserve">Anderson, Linda  </t>
  </si>
  <si>
    <t>Amy Dunn</t>
  </si>
  <si>
    <t>Athwal, Sam</t>
  </si>
  <si>
    <t>Ketsia Liebig</t>
  </si>
  <si>
    <t>Bachiochi, Linda</t>
  </si>
  <si>
    <t>Brannon Miller</t>
  </si>
  <si>
    <t xml:space="preserve">Baczenski, Rachael  </t>
  </si>
  <si>
    <t>David Stanley</t>
  </si>
  <si>
    <t>Barbara, Thomas</t>
  </si>
  <si>
    <t>9/19/2012</t>
  </si>
  <si>
    <t>Kissy Sullivan</t>
  </si>
  <si>
    <t>Barone, Francesco  A</t>
  </si>
  <si>
    <t>Kelley Spirea</t>
  </si>
  <si>
    <t>Social Networks - Facebook Twitter etc</t>
  </si>
  <si>
    <t>Barton, Nader</t>
  </si>
  <si>
    <t>On-line Web application</t>
  </si>
  <si>
    <t xml:space="preserve">Beatrice, Courtney </t>
  </si>
  <si>
    <t>Becker, Scott</t>
  </si>
  <si>
    <t>Bernstein, Sean</t>
  </si>
  <si>
    <t>Biden, Lowan  M</t>
  </si>
  <si>
    <t>8/19/2013</t>
  </si>
  <si>
    <t>Billis, Helen</t>
  </si>
  <si>
    <t>Brill, Donna</t>
  </si>
  <si>
    <t>6/15/2013</t>
  </si>
  <si>
    <t xml:space="preserve">Bugali, Josephine </t>
  </si>
  <si>
    <t xml:space="preserve">Carey, Michael  </t>
  </si>
  <si>
    <t>3/31/2014</t>
  </si>
  <si>
    <t xml:space="preserve">Chace, Beatrice </t>
  </si>
  <si>
    <t>Chan, Lin</t>
  </si>
  <si>
    <t>Chang, Donovan  E</t>
  </si>
  <si>
    <t>Newspager/Magazine</t>
  </si>
  <si>
    <t>Chivukula, Enola</t>
  </si>
  <si>
    <t>11/15/2015</t>
  </si>
  <si>
    <t>relocation out of area</t>
  </si>
  <si>
    <t xml:space="preserve">Cierpiszewski, Caroline  </t>
  </si>
  <si>
    <t>Clukey, Elijian</t>
  </si>
  <si>
    <t>Cockel, James</t>
  </si>
  <si>
    <t>Cole, Spencer</t>
  </si>
  <si>
    <t>9/23/2012</t>
  </si>
  <si>
    <t xml:space="preserve">Cornett, Lisa </t>
  </si>
  <si>
    <t>Crimmings,   Jean</t>
  </si>
  <si>
    <t xml:space="preserve">Darson, Jene'ya </t>
  </si>
  <si>
    <t>DeGweck,  James</t>
  </si>
  <si>
    <t xml:space="preserve">Desimone, Carl </t>
  </si>
  <si>
    <t>PIP</t>
  </si>
  <si>
    <t xml:space="preserve">Dickinson, Geoff </t>
  </si>
  <si>
    <t xml:space="preserve">DiNocco, Lily </t>
  </si>
  <si>
    <t>Dobrin, Denisa  S</t>
  </si>
  <si>
    <t>Eaton, Marianne</t>
  </si>
  <si>
    <t>military</t>
  </si>
  <si>
    <t>Engdahl, Jean</t>
  </si>
  <si>
    <t>England, Rex</t>
  </si>
  <si>
    <t>Estremera, Miguel</t>
  </si>
  <si>
    <t>9/27/2014</t>
  </si>
  <si>
    <t>Evensen, April</t>
  </si>
  <si>
    <t>2/25/2014</t>
  </si>
  <si>
    <t>Ferguson, Susan</t>
  </si>
  <si>
    <t>5/17/2014</t>
  </si>
  <si>
    <t xml:space="preserve">Fernandes, Nilson  </t>
  </si>
  <si>
    <t>Ferreira, Violeta</t>
  </si>
  <si>
    <t>Fidelia,  Libby</t>
  </si>
  <si>
    <t>Garcia, Raul</t>
  </si>
  <si>
    <t>Garneau, Hamish</t>
  </si>
  <si>
    <t>Gaul, Barbara</t>
  </si>
  <si>
    <t>Gentry, Mildred</t>
  </si>
  <si>
    <t>Gerke, Melisa</t>
  </si>
  <si>
    <t>11/15/2011</t>
  </si>
  <si>
    <t>Gilles, Alex</t>
  </si>
  <si>
    <t>6/25/2015</t>
  </si>
  <si>
    <t>Girifalco, Evelyn</t>
  </si>
  <si>
    <t xml:space="preserve">Gold, Shenice  </t>
  </si>
  <si>
    <t>Gonzalez, Cayo</t>
  </si>
  <si>
    <t>Gordon, David</t>
  </si>
  <si>
    <t>Goyal, Roxana</t>
  </si>
  <si>
    <t>Gross, Paula</t>
  </si>
  <si>
    <t>more money</t>
  </si>
  <si>
    <t>Handschiegl, Joanne</t>
  </si>
  <si>
    <t>Harrell, Ludwick</t>
  </si>
  <si>
    <t xml:space="preserve">Harrington, Christie </t>
  </si>
  <si>
    <t>12/15/2015</t>
  </si>
  <si>
    <t>Harrison, Kara</t>
  </si>
  <si>
    <t>Heitzman, Anthony</t>
  </si>
  <si>
    <t>8/13/2012</t>
  </si>
  <si>
    <t xml:space="preserve">Ivey, Rose </t>
  </si>
  <si>
    <t>Jackson, Maryellen</t>
  </si>
  <si>
    <t xml:space="preserve">Jacobi, Hannah  </t>
  </si>
  <si>
    <t xml:space="preserve">Jhaveri, Sneha  </t>
  </si>
  <si>
    <t>Johnson, George</t>
  </si>
  <si>
    <t>4/29/2016</t>
  </si>
  <si>
    <t xml:space="preserve">Jung, Judy  </t>
  </si>
  <si>
    <t xml:space="preserve">Keatts, Kramer </t>
  </si>
  <si>
    <t xml:space="preserve">Kinsella, Kathleen  </t>
  </si>
  <si>
    <t xml:space="preserve">Kirill, Alexandra  </t>
  </si>
  <si>
    <t>Knapp, Bradley  J</t>
  </si>
  <si>
    <t>Kretschmer, John</t>
  </si>
  <si>
    <t>Langton, Enrico</t>
  </si>
  <si>
    <t>Leach, Dallas</t>
  </si>
  <si>
    <t>LeBel, Jonathan  R</t>
  </si>
  <si>
    <t xml:space="preserve">Linares, Marilyn </t>
  </si>
  <si>
    <t>Lydon, Allison</t>
  </si>
  <si>
    <t>Lynch, Lindsay</t>
  </si>
  <si>
    <t>11/14/2015</t>
  </si>
  <si>
    <t>MacLennan, Samuel</t>
  </si>
  <si>
    <t>9/26/2012</t>
  </si>
  <si>
    <t>Pay Per Click</t>
  </si>
  <si>
    <t xml:space="preserve">Mahoney, Lauren  </t>
  </si>
  <si>
    <t>Mangal, Debbie</t>
  </si>
  <si>
    <t>Maurice, Shana</t>
  </si>
  <si>
    <t>Mckenna, Sandy</t>
  </si>
  <si>
    <t>Meads, Elizabeth</t>
  </si>
  <si>
    <t>Medeiros, Jennifer</t>
  </si>
  <si>
    <t>Motlagh,  Dawn</t>
  </si>
  <si>
    <t>Ndzi, Colombui</t>
  </si>
  <si>
    <t>Ndzi, Horia</t>
  </si>
  <si>
    <t>5/25/2016</t>
  </si>
  <si>
    <t xml:space="preserve">Newman, Richard </t>
  </si>
  <si>
    <t xml:space="preserve">Ngodup, Shari </t>
  </si>
  <si>
    <t>Nguyen, Lei-Ming</t>
  </si>
  <si>
    <t>O'hare, Lynn</t>
  </si>
  <si>
    <t>Osturnka, Adeel</t>
  </si>
  <si>
    <t>Owad, Clinton</t>
  </si>
  <si>
    <t>Panjwani, Nina</t>
  </si>
  <si>
    <t>Pelech, Emil</t>
  </si>
  <si>
    <t>12/28/2012</t>
  </si>
  <si>
    <t>Perry, Shakira</t>
  </si>
  <si>
    <t>10/25/2015</t>
  </si>
  <si>
    <t xml:space="preserve">Peterson, Kayla </t>
  </si>
  <si>
    <t>Pham, Hong</t>
  </si>
  <si>
    <t>11/30/2012</t>
  </si>
  <si>
    <t xml:space="preserve">Pitt, Brad </t>
  </si>
  <si>
    <t>Power, Morissa</t>
  </si>
  <si>
    <t xml:space="preserve">Punjabhi, Louis  </t>
  </si>
  <si>
    <t>Purinton, Janine</t>
  </si>
  <si>
    <t>6/18/2013</t>
  </si>
  <si>
    <t>Rarrick, Quinn</t>
  </si>
  <si>
    <t>Rhoads, Thomas</t>
  </si>
  <si>
    <t>1/15/2016</t>
  </si>
  <si>
    <t xml:space="preserve">Rivera, Haley  </t>
  </si>
  <si>
    <t xml:space="preserve">Robinson, Alain  </t>
  </si>
  <si>
    <t>1/26/2016</t>
  </si>
  <si>
    <t>Robinson, Cherly</t>
  </si>
  <si>
    <t>5/17/2016</t>
  </si>
  <si>
    <t>Robinson, Elias</t>
  </si>
  <si>
    <t xml:space="preserve">Rose, Ashley  </t>
  </si>
  <si>
    <t>Rossetti, Bruno</t>
  </si>
  <si>
    <t>Saar-Beckles, Melinda</t>
  </si>
  <si>
    <t xml:space="preserve">Sadki, Nore  </t>
  </si>
  <si>
    <t>7/30/2010</t>
  </si>
  <si>
    <t>Sander, Kamrin</t>
  </si>
  <si>
    <t>Sewkumar, Nori</t>
  </si>
  <si>
    <t>Shields, Seffi</t>
  </si>
  <si>
    <t>Smith, Sade</t>
  </si>
  <si>
    <t xml:space="preserve">Sparks, Taylor  </t>
  </si>
  <si>
    <t>Squatrito, Kristen</t>
  </si>
  <si>
    <t>6/29/2015</t>
  </si>
  <si>
    <t>Stanford,Barbara  M</t>
  </si>
  <si>
    <t>Stoica, Rick</t>
  </si>
  <si>
    <t>Sullivan, Timothy</t>
  </si>
  <si>
    <t>Sutwell, Barbara</t>
  </si>
  <si>
    <t xml:space="preserve">Tavares, Desiree  </t>
  </si>
  <si>
    <t>Theamstern, Sophia</t>
  </si>
  <si>
    <t xml:space="preserve">Tinto, Theresa  </t>
  </si>
  <si>
    <t>5/14/2011</t>
  </si>
  <si>
    <t>Tippett, Jeanette</t>
  </si>
  <si>
    <t>2/18/2013</t>
  </si>
  <si>
    <t>Trang, Mei</t>
  </si>
  <si>
    <t xml:space="preserve">Veera, Abdellah </t>
  </si>
  <si>
    <t>maternity leave - did not return</t>
  </si>
  <si>
    <t>Volk, Colleen</t>
  </si>
  <si>
    <t>gross misconduct</t>
  </si>
  <si>
    <t>Von Massenbach, Anna</t>
  </si>
  <si>
    <t>Wallace, Theresa</t>
  </si>
  <si>
    <t>Whittier, Scott</t>
  </si>
  <si>
    <t>5/15/2011</t>
  </si>
  <si>
    <t>Wilber, Barry</t>
  </si>
  <si>
    <t xml:space="preserve">Williams, Jacquelyn  </t>
  </si>
  <si>
    <t>6/27/2015</t>
  </si>
  <si>
    <t xml:space="preserve">Ybarra, Catherine </t>
  </si>
  <si>
    <t>9/29/2015</t>
  </si>
  <si>
    <t>Zima, Colleen</t>
  </si>
  <si>
    <t>Akinkuolie, Sarah</t>
  </si>
  <si>
    <t>Production Technician II</t>
  </si>
  <si>
    <t xml:space="preserve">Beak, Kimberly  </t>
  </si>
  <si>
    <t>Blount, Dianna</t>
  </si>
  <si>
    <t>Bondwell, Betsy</t>
  </si>
  <si>
    <t xml:space="preserve">Buccheri, Joseph  </t>
  </si>
  <si>
    <t>Burke, Joelle</t>
  </si>
  <si>
    <t xml:space="preserve">Burkett, Benjamin </t>
  </si>
  <si>
    <t>Careerbuilder</t>
  </si>
  <si>
    <t>Cloninger, Jennifer</t>
  </si>
  <si>
    <t>Close, Phil</t>
  </si>
  <si>
    <t>8/30/2010</t>
  </si>
  <si>
    <t>Davis, Daniel</t>
  </si>
  <si>
    <t>Demita, Carla</t>
  </si>
  <si>
    <t>Erilus, Angela</t>
  </si>
  <si>
    <t xml:space="preserve">Faller, Megan </t>
  </si>
  <si>
    <t>Fancett, Nicole</t>
  </si>
  <si>
    <t>Fitzpatrick, Michael  J</t>
  </si>
  <si>
    <t>6/24/2013</t>
  </si>
  <si>
    <t>Foreman, Tanya</t>
  </si>
  <si>
    <t>Gonzalez, Juan</t>
  </si>
  <si>
    <t>5/30/2011</t>
  </si>
  <si>
    <t>Good, Susan</t>
  </si>
  <si>
    <t xml:space="preserve">Gosciminski, Phylicia  </t>
  </si>
  <si>
    <t>Hankard, Earnest</t>
  </si>
  <si>
    <t>Hendrickson, Trina</t>
  </si>
  <si>
    <t>Homberger, Adrienne  J</t>
  </si>
  <si>
    <t>Hunts, Julissa</t>
  </si>
  <si>
    <t>Hutter, Rosalie</t>
  </si>
  <si>
    <t>Huynh, Ming</t>
  </si>
  <si>
    <t>Jeannite, Tayana</t>
  </si>
  <si>
    <t>Johnston, Yen</t>
  </si>
  <si>
    <t>Langford, Lindsey</t>
  </si>
  <si>
    <t>Latif, Mohammed</t>
  </si>
  <si>
    <t>4/15/2013</t>
  </si>
  <si>
    <t>Linden, Mathew</t>
  </si>
  <si>
    <t>Lundy, Susan</t>
  </si>
  <si>
    <t>9/15/2013</t>
  </si>
  <si>
    <t>Lunquist, Lisa</t>
  </si>
  <si>
    <t>Manchester, Robyn</t>
  </si>
  <si>
    <t>Mancuso, Karen</t>
  </si>
  <si>
    <t>8/19/2011</t>
  </si>
  <si>
    <t>McCarthy, Brigit</t>
  </si>
  <si>
    <t>Miller, Ned</t>
  </si>
  <si>
    <t>Monkfish, Erasumus</t>
  </si>
  <si>
    <t>Monterro, Luisa</t>
  </si>
  <si>
    <t>Moran, Patrick</t>
  </si>
  <si>
    <t xml:space="preserve">Moumanil, Maliki </t>
  </si>
  <si>
    <t>Nowlan, Kristie</t>
  </si>
  <si>
    <t xml:space="preserve">Oliver, Brooke </t>
  </si>
  <si>
    <t>Pelletier, Ermine</t>
  </si>
  <si>
    <t>9/15/2011</t>
  </si>
  <si>
    <t>Peters, Lauren</t>
  </si>
  <si>
    <t xml:space="preserve">Petingill, Shana  </t>
  </si>
  <si>
    <t>Roberson, May</t>
  </si>
  <si>
    <t>10/22/2011</t>
  </si>
  <si>
    <t>Robertson, Peter</t>
  </si>
  <si>
    <t>Sahoo, Adil</t>
  </si>
  <si>
    <t>Sloan, Constance</t>
  </si>
  <si>
    <t>Smith, Joe</t>
  </si>
  <si>
    <t xml:space="preserve">Tejeda, Lenora </t>
  </si>
  <si>
    <t>Thibaud, Kenneth</t>
  </si>
  <si>
    <t>Trzeciak, Cybil</t>
  </si>
  <si>
    <t>Walker, Roger</t>
  </si>
  <si>
    <t xml:space="preserve">Winthrop, Jordan  </t>
  </si>
  <si>
    <t>2/21/2016</t>
  </si>
  <si>
    <t>Wolk, Hang  T</t>
  </si>
  <si>
    <t>Woodson, Jason</t>
  </si>
  <si>
    <t>Buck, Edward</t>
  </si>
  <si>
    <t>Sales</t>
  </si>
  <si>
    <t>Area Sales Manager</t>
  </si>
  <si>
    <t>Lynn Daneault</t>
  </si>
  <si>
    <t>Bunbury, Jessica</t>
  </si>
  <si>
    <t>John Smith</t>
  </si>
  <si>
    <t xml:space="preserve">Carter, Michelle </t>
  </si>
  <si>
    <t>Costa, Latia</t>
  </si>
  <si>
    <t xml:space="preserve">Dietrich, Jenna  </t>
  </si>
  <si>
    <t>Digitale, Alfred</t>
  </si>
  <si>
    <t xml:space="preserve">Fraval, Maruk </t>
  </si>
  <si>
    <t>Friedman, Gerry</t>
  </si>
  <si>
    <t xml:space="preserve">Gill, Whitney  </t>
  </si>
  <si>
    <t>Givens, Myriam</t>
  </si>
  <si>
    <t>Gonzales, Ricardo</t>
  </si>
  <si>
    <t>Guilianno, Mike</t>
  </si>
  <si>
    <t>10/31/2014</t>
  </si>
  <si>
    <t>Jeremy Prater</t>
  </si>
  <si>
    <t>Khemmich, Bartholemew</t>
  </si>
  <si>
    <t>Leruth, Giovanni</t>
  </si>
  <si>
    <t>Martins, Joseph</t>
  </si>
  <si>
    <t>McKinzie, Jac</t>
  </si>
  <si>
    <t>Mullaney, Howard</t>
  </si>
  <si>
    <t>Nguyen, Dheepa</t>
  </si>
  <si>
    <t>Onque, Jasmine</t>
  </si>
  <si>
    <t>Ozark, Travis</t>
  </si>
  <si>
    <t>Potts, Xana</t>
  </si>
  <si>
    <t>Riordan, Michael</t>
  </si>
  <si>
    <t>Strong, Caitrin</t>
  </si>
  <si>
    <t xml:space="preserve">Terry, Sharlene </t>
  </si>
  <si>
    <t>Valentin,Jackie</t>
  </si>
  <si>
    <t>Villanueva, Noah</t>
  </si>
  <si>
    <t>Houlihan, Debra</t>
  </si>
  <si>
    <t>Director of Sales</t>
  </si>
  <si>
    <t>Daneault, Lynn</t>
  </si>
  <si>
    <t>Sales Manager</t>
  </si>
  <si>
    <t>Debra Houlihan</t>
  </si>
  <si>
    <t>Kampew, Donysha</t>
  </si>
  <si>
    <t>4/24/2014</t>
  </si>
  <si>
    <t>Smith, John</t>
  </si>
  <si>
    <t>Andreola, Colby</t>
  </si>
  <si>
    <t>Software Engineering</t>
  </si>
  <si>
    <t>Software Engineer</t>
  </si>
  <si>
    <t>Alex Sweetwater</t>
  </si>
  <si>
    <t>Carabbio, Judith</t>
  </si>
  <si>
    <t>Del Bosque, Keyla</t>
  </si>
  <si>
    <t>Exantus, Susan</t>
  </si>
  <si>
    <t>Martin, Sandra</t>
  </si>
  <si>
    <t>Patronick, Luke</t>
  </si>
  <si>
    <t>Saada, Adell</t>
  </si>
  <si>
    <t>Szabo, Andrew</t>
  </si>
  <si>
    <t>True, Edward</t>
  </si>
  <si>
    <t>4/15/2014</t>
  </si>
  <si>
    <t>Sweetwater, Alex</t>
  </si>
  <si>
    <t>Software Engineering Manager</t>
  </si>
  <si>
    <t>Champaigne, Brian</t>
  </si>
  <si>
    <t>BI Director</t>
  </si>
  <si>
    <t>Le, Binh</t>
  </si>
  <si>
    <t>Senior BI Developer</t>
  </si>
  <si>
    <t>Brian Champaigne</t>
  </si>
  <si>
    <t>Indeed</t>
  </si>
  <si>
    <t>Rachael, Maggie</t>
  </si>
  <si>
    <t>BI Developer</t>
  </si>
  <si>
    <t>Roper, Katie</t>
  </si>
  <si>
    <t>Data Architect</t>
  </si>
  <si>
    <t>Navathe, Kurt</t>
  </si>
  <si>
    <t>Wang, Charlie</t>
  </si>
  <si>
    <t>Smith, Jason</t>
  </si>
  <si>
    <t>Westinghouse, Matthew</t>
  </si>
  <si>
    <t>Hubert, Robert</t>
  </si>
  <si>
    <t>Gender</t>
  </si>
  <si>
    <t>Recruitment Source Breakdown</t>
  </si>
  <si>
    <t>Recruitment Source Ratio</t>
  </si>
  <si>
    <t>Age Staffing Breakdown</t>
  </si>
  <si>
    <t>Average Workforce Age</t>
  </si>
  <si>
    <t>Staffing Rate - Male/Female</t>
  </si>
  <si>
    <t>Staffing Rate - Marital Status</t>
  </si>
  <si>
    <t>Average Pay Rate</t>
  </si>
  <si>
    <t>Average Span of Control</t>
  </si>
  <si>
    <t>Employment Level Staffing Breakdown</t>
  </si>
  <si>
    <t>Average Workforce Tennure</t>
  </si>
  <si>
    <t>Average Performance Appraisal Rating</t>
  </si>
  <si>
    <t>Performance Rating Distribution</t>
  </si>
  <si>
    <t>Performance Based Pay Differential</t>
  </si>
  <si>
    <t>Involuntary Termination Rate</t>
  </si>
  <si>
    <t>Voluntary Termination Rate</t>
  </si>
  <si>
    <t>Termination Reason Breakdown</t>
  </si>
  <si>
    <t>Termination Breakdown by Performance Rating</t>
  </si>
  <si>
    <t>Employee Turnover Rate</t>
  </si>
  <si>
    <t>Employee Retention Rate</t>
  </si>
  <si>
    <t>Age</t>
  </si>
  <si>
    <t>Tenure</t>
  </si>
  <si>
    <t>Total</t>
  </si>
  <si>
    <t>Grand Total</t>
  </si>
  <si>
    <t>Average of Pay Rate</t>
  </si>
  <si>
    <t>Average</t>
  </si>
  <si>
    <t>Count of Employee Number</t>
  </si>
  <si>
    <t>Percentage</t>
  </si>
  <si>
    <t>No.of employees</t>
  </si>
  <si>
    <t>Percentage value</t>
  </si>
  <si>
    <t>30-39</t>
  </si>
  <si>
    <t>40-49</t>
  </si>
  <si>
    <t>50-59</t>
  </si>
  <si>
    <t>60-69</t>
  </si>
  <si>
    <t>70-79</t>
  </si>
  <si>
    <t>Done</t>
  </si>
  <si>
    <t>Staffing Rate By Gender</t>
  </si>
  <si>
    <t>Staffing Rate By Marital Status</t>
  </si>
  <si>
    <t>Average Span of Control(Total no. of direct reportees/Total no. of managers)</t>
  </si>
  <si>
    <t>PerformanceRatingOrdinal</t>
  </si>
  <si>
    <t>X</t>
  </si>
  <si>
    <t xml:space="preserve">Involuntary Termination </t>
  </si>
  <si>
    <t xml:space="preserve">Voluntary Termination </t>
  </si>
  <si>
    <t>Assumtion(hours) taken as being involuntary termination as  for not meeting no of hours on the job</t>
  </si>
  <si>
    <t>Total employees terminated</t>
  </si>
  <si>
    <t>Termination Reason Breakdown by Performance Rating</t>
  </si>
  <si>
    <t>Employee Turnover rate</t>
  </si>
  <si>
    <t>Total employess who left</t>
  </si>
  <si>
    <t>Employees at end of year</t>
  </si>
  <si>
    <t>Average No. of Employees</t>
  </si>
  <si>
    <t>x</t>
  </si>
  <si>
    <t>Employees at the start of year</t>
  </si>
  <si>
    <t>*For denominator average no. of employees  I used average of employees at the start of the year and the no. of employees at the end of the year.</t>
  </si>
  <si>
    <t>*</t>
  </si>
  <si>
    <t xml:space="preserve">*Average rating of all people whose performance is to be considered.Excuded N/A- too early to review and   </t>
  </si>
  <si>
    <t xml:space="preserve">Count </t>
  </si>
  <si>
    <t>Count of Age</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</si>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</sst>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7" x14ac:knownFonts="1">
    <font>
      <sz val="11"/>
      <color theme="1"/>
      <name val="Calibri"/>
      <scheme val="minor"/>
    </font>
    <font>
      <sz val="11"/>
      <color theme="1"/>
      <name val="Calibri"/>
      <family val="2"/>
      <scheme val="minor"/>
    </font>
    <font>
      <sz val="11"/>
      <color theme="1"/>
      <name val="Calibri"/>
      <family val="2"/>
      <scheme val="minor"/>
    </font>
    <font>
      <b/>
      <u/>
      <sz val="11"/>
      <color theme="1"/>
      <name val="Calibri"/>
      <family val="2"/>
    </font>
    <font>
      <b/>
      <u/>
      <sz val="11"/>
      <color theme="1"/>
      <name val="Calibri"/>
      <family val="2"/>
    </font>
    <font>
      <sz val="11"/>
      <color theme="1"/>
      <name val="Calibri"/>
      <family val="2"/>
    </font>
    <font>
      <b/>
      <sz val="12"/>
      <color theme="1"/>
      <name val="Calibri"/>
      <family val="2"/>
      <scheme val="minor"/>
    </font>
    <font>
      <b/>
      <sz val="14"/>
      <color theme="1"/>
      <name val="Calibri"/>
      <family val="2"/>
      <scheme val="minor"/>
    </font>
    <font>
      <b/>
      <sz val="16"/>
      <color theme="1"/>
      <name val="Calibri"/>
      <family val="2"/>
      <scheme val="minor"/>
    </font>
    <font>
      <b/>
      <sz val="11"/>
      <name val="Calibri"/>
      <family val="2"/>
    </font>
    <font>
      <b/>
      <sz val="12"/>
      <name val="Calibri"/>
      <family val="2"/>
    </font>
    <font>
      <b/>
      <sz val="14"/>
      <name val="Calibri"/>
      <family val="2"/>
    </font>
    <font>
      <b/>
      <sz val="18"/>
      <name val="Calibri"/>
      <family val="2"/>
    </font>
    <font>
      <sz val="12"/>
      <color theme="1"/>
      <name val="Calibri"/>
      <family val="2"/>
      <scheme val="minor"/>
    </font>
    <font>
      <b/>
      <sz val="10"/>
      <color theme="9" tint="-0.249977111117893"/>
      <name val="Calibri"/>
      <family val="2"/>
    </font>
    <font>
      <b/>
      <sz val="10"/>
      <color theme="9" tint="-0.249977111117893"/>
      <name val="Calibri"/>
      <family val="2"/>
      <scheme val="minor"/>
    </font>
    <font>
      <sz val="10"/>
      <color theme="1"/>
      <name val="Calibri"/>
      <family val="2"/>
      <scheme val="minor"/>
    </font>
  </fonts>
  <fills count="5">
    <fill>
      <patternFill patternType="none"/>
    </fill>
    <fill>
      <patternFill patternType="gray125"/>
    </fill>
    <fill>
      <patternFill patternType="solid">
        <fgColor theme="1" tint="0.249977111117893"/>
        <bgColor indexed="64"/>
      </patternFill>
    </fill>
    <fill>
      <patternFill patternType="solid">
        <fgColor theme="3" tint="0.249977111117893"/>
        <bgColor indexed="64"/>
      </patternFill>
    </fill>
    <fill>
      <patternFill patternType="solid">
        <fgColor theme="0"/>
        <bgColor indexed="64"/>
      </patternFill>
    </fill>
  </fills>
  <borders count="22">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indexed="64"/>
      </left>
      <right/>
      <top style="thin">
        <color indexed="64"/>
      </top>
      <bottom/>
      <diagonal/>
    </border>
  </borders>
  <cellStyleXfs count="1">
    <xf numFmtId="0" fontId="0" fillId="0" borderId="0"/>
  </cellStyleXfs>
  <cellXfs count="85">
    <xf numFmtId="0" fontId="0" fillId="0" borderId="0" xfId="0"/>
    <xf numFmtId="0" fontId="4" fillId="0" borderId="0" xfId="0" applyFont="1"/>
    <xf numFmtId="0" fontId="5" fillId="0" borderId="1" xfId="0" applyFont="1" applyBorder="1" applyAlignment="1">
      <alignment horizontal="center" vertical="center"/>
    </xf>
    <xf numFmtId="14" fontId="5" fillId="0" borderId="1" xfId="0" applyNumberFormat="1" applyFont="1" applyBorder="1" applyAlignment="1">
      <alignment horizontal="center" vertical="center"/>
    </xf>
    <xf numFmtId="14" fontId="0" fillId="0" borderId="0" xfId="0" applyNumberFormat="1"/>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14" fontId="3" fillId="0" borderId="5" xfId="0" applyNumberFormat="1" applyFont="1" applyBorder="1" applyAlignment="1">
      <alignment horizontal="center" vertical="center"/>
    </xf>
    <xf numFmtId="0" fontId="3"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14" fontId="5" fillId="0" borderId="8" xfId="0" applyNumberFormat="1" applyFont="1" applyBorder="1" applyAlignment="1">
      <alignment horizontal="center" vertical="center"/>
    </xf>
    <xf numFmtId="0" fontId="5" fillId="0" borderId="9" xfId="0" applyFont="1" applyBorder="1" applyAlignment="1">
      <alignment horizontal="center" vertical="center"/>
    </xf>
    <xf numFmtId="2" fontId="5" fillId="0" borderId="8" xfId="0" applyNumberFormat="1" applyFont="1" applyBorder="1" applyAlignment="1">
      <alignment horizontal="center" vertical="center"/>
    </xf>
    <xf numFmtId="164" fontId="5" fillId="0" borderId="8" xfId="0" applyNumberFormat="1" applyFont="1" applyBorder="1" applyAlignment="1">
      <alignment horizontal="center" vertical="center"/>
    </xf>
    <xf numFmtId="2" fontId="0" fillId="0" borderId="0" xfId="0" applyNumberFormat="1"/>
    <xf numFmtId="0" fontId="2" fillId="0" borderId="0" xfId="0" applyFont="1"/>
    <xf numFmtId="0" fontId="7" fillId="0" borderId="0" xfId="0" applyFont="1"/>
    <xf numFmtId="0" fontId="7" fillId="0" borderId="11" xfId="0" applyFont="1" applyBorder="1" applyAlignment="1">
      <alignment horizontal="center"/>
    </xf>
    <xf numFmtId="0" fontId="0" fillId="0" borderId="0" xfId="0" applyAlignment="1">
      <alignment horizontal="center"/>
    </xf>
    <xf numFmtId="0" fontId="11" fillId="0" borderId="11" xfId="0" applyFont="1" applyBorder="1" applyAlignment="1">
      <alignment horizontal="center" vertical="center" wrapText="1" readingOrder="1"/>
    </xf>
    <xf numFmtId="0" fontId="10" fillId="0" borderId="11" xfId="0" applyFont="1" applyBorder="1" applyAlignment="1">
      <alignment horizontal="center" vertical="center" wrapText="1" readingOrder="1"/>
    </xf>
    <xf numFmtId="0" fontId="6" fillId="0" borderId="11" xfId="0" applyFont="1" applyBorder="1" applyAlignment="1">
      <alignment horizontal="center"/>
    </xf>
    <xf numFmtId="0" fontId="0" fillId="0" borderId="11" xfId="0" pivotButton="1" applyBorder="1"/>
    <xf numFmtId="2" fontId="0" fillId="0" borderId="11" xfId="0" applyNumberFormat="1" applyBorder="1"/>
    <xf numFmtId="0" fontId="0" fillId="0" borderId="11" xfId="0" applyBorder="1"/>
    <xf numFmtId="10" fontId="0" fillId="0" borderId="11" xfId="0" applyNumberFormat="1" applyBorder="1"/>
    <xf numFmtId="2" fontId="7" fillId="0" borderId="0" xfId="0" applyNumberFormat="1" applyFont="1"/>
    <xf numFmtId="0" fontId="5" fillId="0" borderId="5" xfId="0" applyFont="1" applyBorder="1" applyAlignment="1">
      <alignment horizontal="center" vertical="center"/>
    </xf>
    <xf numFmtId="10" fontId="0" fillId="0" borderId="14" xfId="0" applyNumberFormat="1" applyBorder="1"/>
    <xf numFmtId="10" fontId="0" fillId="0" borderId="12" xfId="0" applyNumberFormat="1" applyBorder="1"/>
    <xf numFmtId="0" fontId="0" fillId="0" borderId="12" xfId="0" pivotButton="1" applyBorder="1"/>
    <xf numFmtId="0" fontId="0" fillId="0" borderId="14" xfId="0" applyBorder="1"/>
    <xf numFmtId="0" fontId="0" fillId="0" borderId="12" xfId="0" applyBorder="1"/>
    <xf numFmtId="0" fontId="9" fillId="0" borderId="3" xfId="0" applyFont="1" applyBorder="1" applyAlignment="1">
      <alignment horizontal="left" vertical="center" wrapText="1" readingOrder="1"/>
    </xf>
    <xf numFmtId="0" fontId="2" fillId="0" borderId="11" xfId="0" applyFont="1" applyBorder="1"/>
    <xf numFmtId="0" fontId="10" fillId="0" borderId="11" xfId="0" applyFont="1" applyBorder="1" applyAlignment="1">
      <alignment horizontal="left" vertical="center" wrapText="1" readingOrder="1"/>
    </xf>
    <xf numFmtId="10" fontId="6" fillId="0" borderId="11" xfId="0" applyNumberFormat="1" applyFont="1" applyBorder="1"/>
    <xf numFmtId="165" fontId="0" fillId="0" borderId="11" xfId="0" applyNumberFormat="1" applyBorder="1"/>
    <xf numFmtId="165" fontId="0" fillId="0" borderId="0" xfId="0" applyNumberFormat="1"/>
    <xf numFmtId="0" fontId="7" fillId="0" borderId="11" xfId="0" applyFont="1" applyBorder="1"/>
    <xf numFmtId="10" fontId="7" fillId="0" borderId="11" xfId="0" applyNumberFormat="1" applyFont="1" applyBorder="1"/>
    <xf numFmtId="0" fontId="13" fillId="0" borderId="11" xfId="0" applyFont="1" applyBorder="1"/>
    <xf numFmtId="10" fontId="7" fillId="0" borderId="11" xfId="0" applyNumberFormat="1" applyFont="1" applyBorder="1" applyAlignment="1">
      <alignment horizontal="center"/>
    </xf>
    <xf numFmtId="0" fontId="9" fillId="0" borderId="1" xfId="0" applyFont="1" applyBorder="1" applyAlignment="1">
      <alignment horizontal="center" vertical="center" wrapText="1" readingOrder="1"/>
    </xf>
    <xf numFmtId="0" fontId="7" fillId="0" borderId="16" xfId="0" applyFont="1" applyBorder="1"/>
    <xf numFmtId="0" fontId="7" fillId="0" borderId="15" xfId="0" applyFont="1" applyBorder="1" applyAlignment="1">
      <alignment horizontal="center"/>
    </xf>
    <xf numFmtId="0" fontId="7" fillId="0" borderId="19" xfId="0" applyFont="1" applyBorder="1" applyAlignment="1">
      <alignment horizontal="center"/>
    </xf>
    <xf numFmtId="0" fontId="7" fillId="0" borderId="11" xfId="0" applyFont="1" applyBorder="1" applyAlignment="1">
      <alignment horizontal="center"/>
    </xf>
    <xf numFmtId="0" fontId="8" fillId="0" borderId="11" xfId="0" applyFont="1" applyBorder="1" applyAlignment="1">
      <alignment horizontal="center"/>
    </xf>
    <xf numFmtId="0" fontId="7" fillId="0" borderId="16" xfId="0" applyFont="1" applyBorder="1" applyAlignment="1">
      <alignment horizontal="center"/>
    </xf>
    <xf numFmtId="0" fontId="8" fillId="0" borderId="13" xfId="0" applyFont="1" applyBorder="1" applyAlignment="1">
      <alignment horizontal="center"/>
    </xf>
    <xf numFmtId="0" fontId="8" fillId="0" borderId="18" xfId="0" applyFont="1" applyBorder="1" applyAlignment="1">
      <alignment horizontal="center"/>
    </xf>
    <xf numFmtId="0" fontId="12" fillId="0" borderId="10" xfId="0" applyFont="1" applyBorder="1" applyAlignment="1">
      <alignment horizontal="center" vertical="center" wrapText="1" readingOrder="1"/>
    </xf>
    <xf numFmtId="0" fontId="12" fillId="0" borderId="0" xfId="0" applyFont="1" applyAlignment="1">
      <alignment horizontal="center" vertical="center" wrapText="1" readingOrder="1"/>
    </xf>
    <xf numFmtId="0" fontId="6" fillId="0" borderId="17" xfId="0" applyFont="1" applyBorder="1" applyAlignment="1">
      <alignment horizontal="center" wrapText="1"/>
    </xf>
    <xf numFmtId="0" fontId="6" fillId="0" borderId="18" xfId="0" applyFont="1" applyBorder="1" applyAlignment="1">
      <alignment horizontal="center" wrapText="1"/>
    </xf>
    <xf numFmtId="0" fontId="1" fillId="0" borderId="0" xfId="0" applyFont="1"/>
    <xf numFmtId="0" fontId="1" fillId="0" borderId="11" xfId="0" applyFont="1" applyBorder="1"/>
    <xf numFmtId="0" fontId="7" fillId="0" borderId="17" xfId="0" applyFont="1" applyBorder="1" applyAlignment="1">
      <alignment horizontal="center"/>
    </xf>
    <xf numFmtId="0" fontId="0" fillId="0" borderId="11" xfId="0" applyNumberFormat="1" applyBorder="1"/>
    <xf numFmtId="0" fontId="0" fillId="4" borderId="0" xfId="0" applyFill="1"/>
    <xf numFmtId="0" fontId="0" fillId="4" borderId="0" xfId="0" applyFill="1" applyAlignment="1">
      <alignment horizontal="right"/>
    </xf>
    <xf numFmtId="0" fontId="9" fillId="4" borderId="3" xfId="0" applyFont="1" applyFill="1" applyBorder="1" applyAlignment="1">
      <alignment horizontal="right" wrapText="1" readingOrder="1"/>
    </xf>
    <xf numFmtId="0" fontId="0" fillId="4" borderId="0" xfId="0" applyFill="1" applyAlignment="1">
      <alignment horizontal="center"/>
    </xf>
    <xf numFmtId="0" fontId="14" fillId="2" borderId="20" xfId="0" applyFont="1" applyFill="1" applyBorder="1" applyAlignment="1">
      <alignment horizontal="center" vertical="center" wrapText="1" readingOrder="1"/>
    </xf>
    <xf numFmtId="0" fontId="15" fillId="2" borderId="20" xfId="0" applyFont="1" applyFill="1" applyBorder="1" applyAlignment="1">
      <alignment horizontal="center" vertical="center"/>
    </xf>
    <xf numFmtId="0" fontId="16" fillId="0" borderId="0" xfId="0" applyFont="1"/>
    <xf numFmtId="0" fontId="14" fillId="2" borderId="11" xfId="0" applyFont="1" applyFill="1" applyBorder="1" applyAlignment="1">
      <alignment horizontal="center" vertical="center" wrapText="1" readingOrder="1"/>
    </xf>
    <xf numFmtId="0" fontId="15" fillId="2" borderId="11" xfId="0" applyFont="1" applyFill="1" applyBorder="1" applyAlignment="1">
      <alignment horizontal="center" vertical="center"/>
    </xf>
    <xf numFmtId="0" fontId="14" fillId="2" borderId="11" xfId="0" applyFont="1" applyFill="1" applyBorder="1" applyAlignment="1">
      <alignment vertical="center" wrapText="1" readingOrder="1"/>
    </xf>
    <xf numFmtId="0" fontId="15" fillId="3" borderId="11" xfId="0" applyFont="1" applyFill="1" applyBorder="1" applyAlignment="1">
      <alignment horizontal="center" vertical="center"/>
    </xf>
    <xf numFmtId="0" fontId="14" fillId="3" borderId="11" xfId="0" applyFont="1" applyFill="1" applyBorder="1" applyAlignment="1">
      <alignment horizontal="left" vertical="center" wrapText="1" readingOrder="1"/>
    </xf>
    <xf numFmtId="0" fontId="15" fillId="3" borderId="11" xfId="0" applyFont="1" applyFill="1" applyBorder="1" applyAlignment="1">
      <alignment horizontal="center"/>
    </xf>
    <xf numFmtId="0" fontId="14" fillId="3" borderId="20" xfId="0" applyFont="1" applyFill="1" applyBorder="1" applyAlignment="1">
      <alignment horizontal="center" vertical="center" wrapText="1" readingOrder="1"/>
    </xf>
    <xf numFmtId="10" fontId="15" fillId="3" borderId="20" xfId="0" applyNumberFormat="1" applyFont="1" applyFill="1" applyBorder="1" applyAlignment="1">
      <alignment horizontal="center" vertical="center"/>
    </xf>
    <xf numFmtId="10" fontId="15" fillId="3" borderId="20" xfId="0" applyNumberFormat="1" applyFont="1" applyFill="1" applyBorder="1" applyAlignment="1">
      <alignment horizontal="center" vertical="center" wrapText="1"/>
    </xf>
    <xf numFmtId="0" fontId="16" fillId="0" borderId="0" xfId="0" applyFont="1" applyAlignment="1">
      <alignment wrapText="1"/>
    </xf>
    <xf numFmtId="0" fontId="7" fillId="0" borderId="16" xfId="0" applyFont="1" applyBorder="1" applyAlignment="1"/>
    <xf numFmtId="0" fontId="7" fillId="0" borderId="21" xfId="0" applyFont="1" applyBorder="1" applyAlignment="1">
      <alignment horizontal="center"/>
    </xf>
    <xf numFmtId="0" fontId="0" fillId="0" borderId="20" xfId="0" pivotButton="1" applyBorder="1"/>
    <xf numFmtId="0" fontId="0" fillId="0" borderId="20" xfId="0" applyBorder="1"/>
    <xf numFmtId="10" fontId="0" fillId="0" borderId="20" xfId="0" applyNumberFormat="1" applyBorder="1"/>
  </cellXfs>
  <cellStyles count="1">
    <cellStyle name="Normal" xfId="0" builtinId="0"/>
  </cellStyles>
  <dxfs count="4277">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numFmt numFmtId="164" formatCode="0.0"/>
    </dxf>
    <dxf>
      <numFmt numFmtId="0" formatCode="Genera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5" formatCode="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numFmt numFmtId="164" formatCode="0.0"/>
    </dxf>
    <dxf>
      <numFmt numFmtId="0" formatCode="Genera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5" formatCode="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numFmt numFmtId="164" formatCode="0.0"/>
    </dxf>
    <dxf>
      <numFmt numFmtId="0" formatCode="Genera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5" formatCode="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numFmt numFmtId="164" formatCode="0.0"/>
    </dxf>
    <dxf>
      <numFmt numFmtId="0" formatCode="Genera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5" formatCode="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numFmt numFmtId="164" formatCode="0.0"/>
    </dxf>
    <dxf>
      <numFmt numFmtId="0" formatCode="Genera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5" formatCode="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numFmt numFmtId="164" formatCode="0.0"/>
    </dxf>
    <dxf>
      <numFmt numFmtId="0" formatCode="Genera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5" formatCode="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numFmt numFmtId="164" formatCode="0.0"/>
    </dxf>
    <dxf>
      <numFmt numFmtId="0" formatCode="Genera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5" formatCode="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numFmt numFmtId="164" formatCode="0.0"/>
    </dxf>
    <dxf>
      <numFmt numFmtId="0" formatCode="Genera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5" formatCode="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numFmt numFmtId="164" formatCode="0.0"/>
    </dxf>
    <dxf>
      <numFmt numFmtId="0" formatCode="Genera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5" formatCode="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numFmt numFmtId="14" formatCode="0.00%"/>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numFmt numFmtId="164" formatCode="0.0"/>
    </dxf>
    <dxf>
      <numFmt numFmtId="0" formatCode="Genera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5" formatCode="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numFmt numFmtId="164" formatCode="0.0"/>
    </dxf>
    <dxf>
      <numFmt numFmtId="0" formatCode="Genera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5" formatCode="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numFmt numFmtId="164" formatCode="0.0"/>
    </dxf>
    <dxf>
      <numFmt numFmtId="0" formatCode="Genera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5" formatCode="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numFmt numFmtId="164" formatCode="0.0"/>
    </dxf>
    <dxf>
      <numFmt numFmtId="0" formatCode="Genera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5" formatCode="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numFmt numFmtId="164" formatCode="0.0"/>
    </dxf>
    <dxf>
      <numFmt numFmtId="0" formatCode="Genera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5" formatCode="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numFmt numFmtId="164" formatCode="0.0"/>
    </dxf>
    <dxf>
      <numFmt numFmtId="0" formatCode="Genera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5" formatCode="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numFmt numFmtId="164" formatCode="0.0"/>
    </dxf>
    <dxf>
      <numFmt numFmtId="0" formatCode="Genera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5" formatCode="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numFmt numFmtId="164" formatCode="0.0"/>
    </dxf>
    <dxf>
      <numFmt numFmtId="0" formatCode="Genera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5" formatCode="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numFmt numFmtId="164" formatCode="0.0"/>
    </dxf>
    <dxf>
      <numFmt numFmtId="0" formatCode="Genera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5" formatCode="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numFmt numFmtId="164" formatCode="0.0"/>
    </dxf>
    <dxf>
      <numFmt numFmtId="0" formatCode="Genera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5" formatCode="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numFmt numFmtId="164" formatCode="0.0"/>
    </dxf>
    <dxf>
      <numFmt numFmtId="0" formatCode="Genera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5" formatCode="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numFmt numFmtId="164" formatCode="0.0"/>
    </dxf>
    <dxf>
      <numFmt numFmtId="0" formatCode="Genera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5" formatCode="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numFmt numFmtId="14" formatCode="0.00%"/>
    </dxf>
    <dxf>
      <numFmt numFmtId="14" formatCode="0.00%"/>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numFmt numFmtId="2" formatCode="0.0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numFmt numFmtId="164" formatCode="0.0"/>
    </dxf>
    <dxf>
      <numFmt numFmtId="0" formatCode="Genera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5" formatCode="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numFmt numFmtId="164" formatCode="0.0"/>
    </dxf>
    <dxf>
      <numFmt numFmtId="0" formatCode="Genera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5" formatCode="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numFmt numFmtId="164" formatCode="0.0"/>
    </dxf>
    <dxf>
      <numFmt numFmtId="0" formatCode="Genera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5" formatCode="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numFmt numFmtId="164" formatCode="0.0"/>
    </dxf>
    <dxf>
      <numFmt numFmtId="0" formatCode="Genera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5" formatCode="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numFmt numFmtId="164" formatCode="0.0"/>
    </dxf>
    <dxf>
      <numFmt numFmtId="0" formatCode="Genera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5" formatCode="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numFmt numFmtId="164" formatCode="0.0"/>
    </dxf>
    <dxf>
      <numFmt numFmtId="0" formatCode="Genera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5" formatCode="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numFmt numFmtId="164" formatCode="0.0"/>
    </dxf>
    <dxf>
      <numFmt numFmtId="0" formatCode="Genera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5" formatCode="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numFmt numFmtId="164" formatCode="0.0"/>
    </dxf>
    <dxf>
      <numFmt numFmtId="0" formatCode="Genera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5" formatCode="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numFmt numFmtId="164" formatCode="0.0"/>
    </dxf>
    <dxf>
      <numFmt numFmtId="0" formatCode="Genera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5" formatCode="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numFmt numFmtId="164" formatCode="0.0"/>
    </dxf>
    <dxf>
      <numFmt numFmtId="0" formatCode="Genera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5" formatCode="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numFmt numFmtId="164" formatCode="0.0"/>
    </dxf>
    <dxf>
      <numFmt numFmtId="0" formatCode="Genera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5" formatCode="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numFmt numFmtId="164" formatCode="0.0"/>
    </dxf>
    <dxf>
      <numFmt numFmtId="0" formatCode="Genera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5" formatCode="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numFmt numFmtId="164" formatCode="0.0"/>
    </dxf>
    <dxf>
      <numFmt numFmtId="0" formatCode="Genera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5" formatCode="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numFmt numFmtId="164" formatCode="0.0"/>
    </dxf>
    <dxf>
      <numFmt numFmtId="0" formatCode="Genera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5" formatCode="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numFmt numFmtId="164" formatCode="0.0"/>
    </dxf>
    <dxf>
      <numFmt numFmtId="0" formatCode="Genera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5" formatCode="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numFmt numFmtId="164" formatCode="0.0"/>
    </dxf>
    <dxf>
      <numFmt numFmtId="0" formatCode="Genera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5" formatCode="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numFmt numFmtId="164" formatCode="0.0"/>
    </dxf>
    <dxf>
      <numFmt numFmtId="0" formatCode="Genera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5" formatCode="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numFmt numFmtId="164" formatCode="0.0"/>
    </dxf>
    <dxf>
      <numFmt numFmtId="0" formatCode="Genera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5" formatCode="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numFmt numFmtId="164" formatCode="0.0"/>
    </dxf>
    <dxf>
      <numFmt numFmtId="0" formatCode="Genera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5" formatCode="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numFmt numFmtId="164" formatCode="0.0"/>
    </dxf>
    <dxf>
      <numFmt numFmtId="0" formatCode="Genera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5" formatCode="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numFmt numFmtId="164" formatCode="0.0"/>
    </dxf>
    <dxf>
      <numFmt numFmtId="0" formatCode="Genera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5" formatCode="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numFmt numFmtId="164" formatCode="0.0"/>
    </dxf>
    <dxf>
      <numFmt numFmtId="0" formatCode="Genera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5" formatCode="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numFmt numFmtId="164" formatCode="0.0"/>
    </dxf>
    <dxf>
      <numFmt numFmtId="0" formatCode="Genera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5" formatCode="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numFmt numFmtId="164" formatCode="0.0"/>
    </dxf>
    <dxf>
      <numFmt numFmtId="0" formatCode="Genera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5" formatCode="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numFmt numFmtId="164" formatCode="0.0"/>
    </dxf>
    <dxf>
      <numFmt numFmtId="0" formatCode="Genera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5" formatCode="0.0%"/>
    </dxf>
    <dxf>
      <numFmt numFmtId="165" formatCode="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numFmt numFmtId="164" formatCode="0.0"/>
    </dxf>
    <dxf>
      <numFmt numFmtId="0" formatCode="Genera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5" formatCode="0.0%"/>
    </dxf>
    <dxf>
      <numFmt numFmtId="165" formatCode="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numFmt numFmtId="164" formatCode="0.0"/>
    </dxf>
    <dxf>
      <numFmt numFmtId="0" formatCode="Genera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5" formatCode="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numFmt numFmtId="164" formatCode="0.0"/>
    </dxf>
    <dxf>
      <numFmt numFmtId="0" formatCode="Genera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5" formatCode="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numFmt numFmtId="164" formatCode="0.0"/>
    </dxf>
    <dxf>
      <numFmt numFmtId="0" formatCode="Genera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5" formatCode="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numFmt numFmtId="164" formatCode="0.0"/>
    </dxf>
    <dxf>
      <numFmt numFmtId="0" formatCode="Genera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5" formatCode="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numFmt numFmtId="164" formatCode="0.0"/>
    </dxf>
    <dxf>
      <numFmt numFmtId="0" formatCode="Genera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5" formatCode="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numFmt numFmtId="164" formatCode="0.0"/>
    </dxf>
    <dxf>
      <numFmt numFmtId="0" formatCode="Genera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5" formatCode="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numFmt numFmtId="164" formatCode="0.0"/>
    </dxf>
    <dxf>
      <numFmt numFmtId="0" formatCode="Genera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5" formatCode="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numFmt numFmtId="164" formatCode="0.0"/>
    </dxf>
    <dxf>
      <numFmt numFmtId="0" formatCode="Genera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5" formatCode="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numFmt numFmtId="164" formatCode="0.0"/>
    </dxf>
    <dxf>
      <numFmt numFmtId="0" formatCode="Genera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5" formatCode="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numFmt numFmtId="164" formatCode="0.0"/>
    </dxf>
    <dxf>
      <numFmt numFmtId="0" formatCode="Genera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5" formatCode="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numFmt numFmtId="164" formatCode="0.0"/>
    </dxf>
    <dxf>
      <numFmt numFmtId="0" formatCode="Genera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5" formatCode="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theme="1"/>
        <name val="Calibri"/>
        <family val="2"/>
        <scheme val="none"/>
      </font>
      <alignment horizontal="center" vertical="center" textRotation="0" wrapText="0" indent="0" justifyLastLine="0" shrinkToFit="0" readingOrder="0"/>
      <border diagonalUp="0" diagonalDown="0" outline="0">
        <left style="thin">
          <color rgb="FF000000"/>
        </left>
        <right/>
        <top style="thin">
          <color rgb="FF000000"/>
        </top>
        <bottom/>
      </border>
    </dxf>
    <dxf>
      <font>
        <b val="0"/>
        <i val="0"/>
        <strike val="0"/>
        <condense val="0"/>
        <extend val="0"/>
        <outline val="0"/>
        <shadow val="0"/>
        <u val="none"/>
        <vertAlign val="baseline"/>
        <sz val="11"/>
        <color theme="1"/>
        <name val="Calibri"/>
        <family val="2"/>
        <scheme val="none"/>
      </font>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theme="1"/>
        <name val="Calibri"/>
        <family val="2"/>
        <scheme val="none"/>
      </font>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theme="1"/>
        <name val="Calibri"/>
        <family val="2"/>
        <scheme val="none"/>
      </font>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theme="1"/>
        <name val="Calibri"/>
        <family val="2"/>
        <scheme val="none"/>
      </font>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theme="1"/>
        <name val="Calibri"/>
        <family val="2"/>
        <scheme val="none"/>
      </font>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theme="1"/>
        <name val="Calibri"/>
        <family val="2"/>
        <scheme val="none"/>
      </font>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theme="1"/>
        <name val="Calibri"/>
        <family val="2"/>
        <scheme val="none"/>
      </font>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theme="1"/>
        <name val="Calibri"/>
        <family val="2"/>
        <scheme val="none"/>
      </font>
      <numFmt numFmtId="164" formatCode="0.0"/>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theme="1"/>
        <name val="Calibri"/>
        <family val="2"/>
        <scheme val="none"/>
      </font>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theme="1"/>
        <name val="Calibri"/>
        <family val="2"/>
        <scheme val="none"/>
      </font>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theme="1"/>
        <name val="Calibri"/>
        <family val="2"/>
        <scheme val="none"/>
      </font>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theme="1"/>
        <name val="Calibri"/>
        <family val="2"/>
        <scheme val="none"/>
      </font>
      <numFmt numFmtId="164" formatCode="0.0"/>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theme="1"/>
        <name val="Calibri"/>
        <family val="2"/>
        <scheme val="none"/>
      </font>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theme="1"/>
        <name val="Calibri"/>
        <family val="2"/>
        <scheme val="none"/>
      </font>
      <numFmt numFmtId="2" formatCode="0.00"/>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theme="1"/>
        <name val="Calibri"/>
        <family val="2"/>
        <scheme val="none"/>
      </font>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theme="1"/>
        <name val="Calibri"/>
        <family val="2"/>
        <scheme val="none"/>
      </font>
      <alignment horizontal="center" vertical="center" textRotation="0" wrapText="0" indent="0" justifyLastLine="0" shrinkToFit="0" readingOrder="0"/>
      <border diagonalUp="0" diagonalDown="0" outline="0">
        <left/>
        <right style="thin">
          <color rgb="FF000000"/>
        </right>
        <top style="thin">
          <color rgb="FF000000"/>
        </top>
        <bottom/>
      </border>
    </dxf>
    <dxf>
      <font>
        <b val="0"/>
        <i val="0"/>
        <strike val="0"/>
        <condense val="0"/>
        <extend val="0"/>
        <outline val="0"/>
        <shadow val="0"/>
        <u val="none"/>
        <vertAlign val="baseline"/>
        <sz val="11"/>
        <color theme="1"/>
        <name val="Calibri"/>
        <family val="2"/>
        <scheme val="none"/>
      </font>
      <numFmt numFmtId="0" formatCode="Genera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5" formatCode="0.0%"/>
    </dxf>
    <dxf>
      <numFmt numFmtId="165" formatCode="0.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0" formatCode="General"/>
    </dxf>
    <dxf>
      <numFmt numFmtId="164" formatCode="0.0"/>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center" vertical="center" textRotation="0" wrapText="0"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numFmt numFmtId="0" formatCode="Genera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Calibri"/>
        <family val="2"/>
        <scheme val="none"/>
      </font>
      <numFmt numFmtId="19" formatCode="dd/mm/yyyy"/>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Calibri"/>
        <family val="2"/>
        <scheme val="none"/>
      </font>
      <numFmt numFmtId="0" formatCode="Genera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Calibri"/>
        <family val="2"/>
        <scheme val="none"/>
      </font>
      <numFmt numFmtId="19" formatCode="dd/mm/yyyy"/>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Calibri"/>
        <family val="2"/>
        <scheme val="none"/>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alignment horizontal="center" vertical="center"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Calibri"/>
        <family val="2"/>
        <scheme val="none"/>
      </font>
      <alignment horizontal="center" vertical="center" textRotation="0" wrapText="0" indent="0" justifyLastLine="0" shrinkToFit="0" readingOrder="0"/>
    </dxf>
    <dxf>
      <border outline="0">
        <bottom style="thin">
          <color rgb="FF000000"/>
        </bottom>
      </border>
    </dxf>
    <dxf>
      <font>
        <b/>
        <i val="0"/>
        <strike val="0"/>
        <condense val="0"/>
        <extend val="0"/>
        <outline val="0"/>
        <shadow val="0"/>
        <u/>
        <vertAlign val="baseline"/>
        <sz val="11"/>
        <color theme="1"/>
        <name val="Calibri"/>
        <family val="2"/>
        <scheme val="none"/>
      </font>
      <alignment horizontal="center" vertical="center" textRotation="0" wrapText="0" indent="0" justifyLastLine="0" shrinkToFit="0" readingOrder="0"/>
      <border diagonalUp="0" diagonalDown="0" outline="0">
        <left style="thin">
          <color rgb="FF000000"/>
        </left>
        <right style="thin">
          <color rgb="FF00000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11/relationships/timelineCache" Target="timelineCaches/timelineCache1.xml"/><Relationship Id="rId18" Type="http://schemas.openxmlformats.org/officeDocument/2006/relationships/powerPivotData" Target="model/item.data"/><Relationship Id="rId26" Type="http://schemas.openxmlformats.org/officeDocument/2006/relationships/customXml" Target="../customXml/item7.xml"/><Relationship Id="rId3" Type="http://schemas.openxmlformats.org/officeDocument/2006/relationships/worksheet" Target="worksheets/sheet3.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17" Type="http://schemas.openxmlformats.org/officeDocument/2006/relationships/sharedStrings" Target="sharedStrings.xml"/><Relationship Id="rId25" Type="http://schemas.openxmlformats.org/officeDocument/2006/relationships/customXml" Target="../customXml/item6.xml"/><Relationship Id="rId33"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24" Type="http://schemas.openxmlformats.org/officeDocument/2006/relationships/customXml" Target="../customXml/item5.xml"/><Relationship Id="rId32" Type="http://schemas.openxmlformats.org/officeDocument/2006/relationships/customXml" Target="../customXml/item13.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4.xml"/><Relationship Id="rId28" Type="http://schemas.openxmlformats.org/officeDocument/2006/relationships/customXml" Target="../customXml/item9.xml"/><Relationship Id="rId10" Type="http://schemas.microsoft.com/office/2007/relationships/slicerCache" Target="slicerCaches/slicerCache2.xml"/><Relationship Id="rId19" Type="http://schemas.openxmlformats.org/officeDocument/2006/relationships/calcChain" Target="calcChain.xml"/><Relationship Id="rId31" Type="http://schemas.openxmlformats.org/officeDocument/2006/relationships/customXml" Target="../customXml/item1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[AntarlinChandaC22003HR Datasheet #2.xlsx]Tables!PivotTable5</c:name>
    <c:fmtId val="2"/>
  </c:pivotSource>
  <c:chart>
    <c:title>
      <c:tx>
        <c:rich>
          <a:bodyPr rot="0" spcFirstLastPara="1" vertOverflow="ellipsis" vert="horz" wrap="square" anchor="ctr" anchorCtr="1"/>
          <a:lstStyle/>
          <a:p>
            <a:pPr>
              <a:defRPr sz="1600" b="1" i="0" u="none" strike="noStrike" kern="1200" spc="100" baseline="0">
                <a:solidFill>
                  <a:srgbClr val="92D050"/>
                </a:solidFill>
                <a:effectLst>
                  <a:outerShdw blurRad="50800" dist="38100" dir="5400000" algn="t" rotWithShape="0">
                    <a:prstClr val="black">
                      <a:alpha val="40000"/>
                    </a:prstClr>
                  </a:outerShdw>
                </a:effectLst>
                <a:latin typeface="+mn-lt"/>
                <a:ea typeface="+mn-ea"/>
                <a:cs typeface="+mn-cs"/>
              </a:defRPr>
            </a:pPr>
            <a:r>
              <a:rPr lang="en-US">
                <a:solidFill>
                  <a:srgbClr val="92D050"/>
                </a:solidFill>
              </a:rPr>
              <a:t>Age Staffing Breakdown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rgbClr val="92D05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Tables!$I$3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Tables!$H$4:$H$9</c:f>
              <c:strCache>
                <c:ptCount val="5"/>
                <c:pt idx="0">
                  <c:v>30-39</c:v>
                </c:pt>
                <c:pt idx="1">
                  <c:v>40-49</c:v>
                </c:pt>
                <c:pt idx="2">
                  <c:v>50-59</c:v>
                </c:pt>
                <c:pt idx="3">
                  <c:v>60-69</c:v>
                </c:pt>
                <c:pt idx="4">
                  <c:v>70-79</c:v>
                </c:pt>
              </c:strCache>
            </c:strRef>
          </c:cat>
          <c:val>
            <c:numRef>
              <c:f>Tables!$I$4:$I$9</c:f>
              <c:numCache>
                <c:formatCode>0.00%</c:formatCode>
                <c:ptCount val="5"/>
                <c:pt idx="0">
                  <c:v>0.43225806451612903</c:v>
                </c:pt>
                <c:pt idx="1">
                  <c:v>0.34838709677419355</c:v>
                </c:pt>
                <c:pt idx="2">
                  <c:v>0.17419354838709677</c:v>
                </c:pt>
                <c:pt idx="3">
                  <c:v>2.903225806451613E-2</c:v>
                </c:pt>
                <c:pt idx="4">
                  <c:v>1.6129032258064516E-2</c:v>
                </c:pt>
              </c:numCache>
            </c:numRef>
          </c:val>
          <c:extLst>
            <c:ext xmlns:c16="http://schemas.microsoft.com/office/drawing/2014/chart" uri="{C3380CC4-5D6E-409C-BE32-E72D297353CC}">
              <c16:uniqueId val="{00000000-8E3E-4B1D-BA65-B2A6CD2CC54A}"/>
            </c:ext>
          </c:extLst>
        </c:ser>
        <c:dLbls>
          <c:showLegendKey val="0"/>
          <c:showVal val="0"/>
          <c:showCatName val="0"/>
          <c:showSerName val="0"/>
          <c:showPercent val="0"/>
          <c:showBubbleSize val="0"/>
        </c:dLbls>
        <c:gapWidth val="115"/>
        <c:overlap val="-20"/>
        <c:axId val="495223807"/>
        <c:axId val="495216319"/>
      </c:barChart>
      <c:valAx>
        <c:axId val="495216319"/>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495223807"/>
        <c:crosses val="autoZero"/>
        <c:crossBetween val="between"/>
      </c:valAx>
      <c:catAx>
        <c:axId val="49522380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495216319"/>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[AntarlinChandaC22003HR Datasheet #2.xlsx]Tables!PivotTable10</c:name>
    <c:fmtId val="11"/>
  </c:pivotSource>
  <c:chart>
    <c:title>
      <c:tx>
        <c:rich>
          <a:bodyPr rot="0" spcFirstLastPara="1" vertOverflow="ellipsis" vert="horz" wrap="square" anchor="ctr" anchorCtr="1"/>
          <a:lstStyle/>
          <a:p>
            <a:pPr>
              <a:defRPr sz="1600" b="1" i="0" u="none" strike="noStrike" kern="1200" spc="100" baseline="0">
                <a:solidFill>
                  <a:srgbClr val="92D050"/>
                </a:solidFill>
                <a:effectLst>
                  <a:outerShdw blurRad="50800" dist="38100" dir="5400000" algn="t" rotWithShape="0">
                    <a:prstClr val="black">
                      <a:alpha val="40000"/>
                    </a:prstClr>
                  </a:outerShdw>
                </a:effectLst>
                <a:latin typeface="+mn-lt"/>
                <a:ea typeface="+mn-ea"/>
                <a:cs typeface="+mn-cs"/>
              </a:defRPr>
            </a:pPr>
            <a:r>
              <a:rPr lang="en-US">
                <a:solidFill>
                  <a:srgbClr val="92D050"/>
                </a:solidFill>
              </a:rPr>
              <a:t>Performance Rating Distribution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rgbClr val="92D05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Tables!$R$3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Tables!$Q$4:$Q$10</c:f>
              <c:strCache>
                <c:ptCount val="7"/>
                <c:pt idx="0">
                  <c:v>Fully Meets</c:v>
                </c:pt>
                <c:pt idx="1">
                  <c:v>N/A- too early to review</c:v>
                </c:pt>
                <c:pt idx="2">
                  <c:v>90-day meets</c:v>
                </c:pt>
                <c:pt idx="3">
                  <c:v>Exceeds</c:v>
                </c:pt>
                <c:pt idx="4">
                  <c:v>Needs Improvement</c:v>
                </c:pt>
                <c:pt idx="5">
                  <c:v>PIP</c:v>
                </c:pt>
                <c:pt idx="6">
                  <c:v>Exceptional</c:v>
                </c:pt>
              </c:strCache>
            </c:strRef>
          </c:cat>
          <c:val>
            <c:numRef>
              <c:f>Tables!$R$4:$R$10</c:f>
              <c:numCache>
                <c:formatCode>0.00%</c:formatCode>
                <c:ptCount val="7"/>
                <c:pt idx="0">
                  <c:v>0.58387096774193548</c:v>
                </c:pt>
                <c:pt idx="1">
                  <c:v>0.11935483870967742</c:v>
                </c:pt>
                <c:pt idx="2">
                  <c:v>0.1</c:v>
                </c:pt>
                <c:pt idx="3">
                  <c:v>9.0322580645161285E-2</c:v>
                </c:pt>
                <c:pt idx="4">
                  <c:v>4.8387096774193547E-2</c:v>
                </c:pt>
                <c:pt idx="5">
                  <c:v>2.903225806451613E-2</c:v>
                </c:pt>
                <c:pt idx="6">
                  <c:v>2.903225806451613E-2</c:v>
                </c:pt>
              </c:numCache>
            </c:numRef>
          </c:val>
          <c:extLst>
            <c:ext xmlns:c16="http://schemas.microsoft.com/office/drawing/2014/chart" uri="{C3380CC4-5D6E-409C-BE32-E72D297353CC}">
              <c16:uniqueId val="{00000000-E450-4382-9659-266A1FE806F5}"/>
            </c:ext>
          </c:extLst>
        </c:ser>
        <c:dLbls>
          <c:showLegendKey val="0"/>
          <c:showVal val="1"/>
          <c:showCatName val="0"/>
          <c:showSerName val="0"/>
          <c:showPercent val="0"/>
          <c:showBubbleSize val="0"/>
        </c:dLbls>
        <c:gapWidth val="150"/>
        <c:axId val="546527199"/>
        <c:axId val="546527615"/>
      </c:barChart>
      <c:catAx>
        <c:axId val="546527199"/>
        <c:scaling>
          <c:orientation val="minMax"/>
        </c:scaling>
        <c:delete val="0"/>
        <c:axPos val="l"/>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546527615"/>
        <c:crosses val="autoZero"/>
        <c:auto val="1"/>
        <c:lblAlgn val="ctr"/>
        <c:lblOffset val="100"/>
        <c:noMultiLvlLbl val="0"/>
      </c:catAx>
      <c:valAx>
        <c:axId val="546527615"/>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546527199"/>
        <c:crosses val="autoZero"/>
        <c:crossBetween val="between"/>
      </c:valAx>
      <c:spPr>
        <a:noFill/>
        <a:ln w="25400">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[AntarlinChandaC22003HR Datasheet #2.xlsx]Tables!PivotTable16</c:name>
    <c:fmtId val="6"/>
  </c:pivotSource>
  <c:chart>
    <c:title>
      <c:tx>
        <c:rich>
          <a:bodyPr rot="0" spcFirstLastPara="1" vertOverflow="ellipsis" vert="horz" wrap="square" anchor="ctr" anchorCtr="1"/>
          <a:lstStyle/>
          <a:p>
            <a:pPr>
              <a:defRPr sz="1600" b="1" i="0" u="none" strike="noStrike" kern="1200" spc="100" baseline="0">
                <a:solidFill>
                  <a:srgbClr val="92D050"/>
                </a:solidFill>
                <a:effectLst>
                  <a:outerShdw blurRad="50800" dist="38100" dir="5400000" algn="t" rotWithShape="0">
                    <a:prstClr val="black">
                      <a:alpha val="40000"/>
                    </a:prstClr>
                  </a:outerShdw>
                </a:effectLst>
                <a:latin typeface="+mn-lt"/>
                <a:ea typeface="+mn-ea"/>
                <a:cs typeface="+mn-cs"/>
              </a:defRPr>
            </a:pPr>
            <a:r>
              <a:rPr lang="en-IN">
                <a:solidFill>
                  <a:srgbClr val="92D050"/>
                </a:solidFill>
              </a:rPr>
              <a:t>Termination Reason Breakdown by Performance Rating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rgbClr val="92D05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Tables!$AD$3:$AD$4</c:f>
              <c:strCache>
                <c:ptCount val="1"/>
                <c:pt idx="0">
                  <c:v>90-day meets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Tables!$AC$5:$AC$20</c:f>
              <c:strCache>
                <c:ptCount val="15"/>
                <c:pt idx="0">
                  <c:v>Another position</c:v>
                </c:pt>
                <c:pt idx="1">
                  <c:v>attendance</c:v>
                </c:pt>
                <c:pt idx="2">
                  <c:v>career change</c:v>
                </c:pt>
                <c:pt idx="3">
                  <c:v>gross misconduct</c:v>
                </c:pt>
                <c:pt idx="4">
                  <c:v>hours</c:v>
                </c:pt>
                <c:pt idx="5">
                  <c:v>maternity leave - did not return</c:v>
                </c:pt>
                <c:pt idx="6">
                  <c:v>medical issues</c:v>
                </c:pt>
                <c:pt idx="7">
                  <c:v>military</c:v>
                </c:pt>
                <c:pt idx="8">
                  <c:v>more money</c:v>
                </c:pt>
                <c:pt idx="9">
                  <c:v>no-call, no-show</c:v>
                </c:pt>
                <c:pt idx="10">
                  <c:v>performance</c:v>
                </c:pt>
                <c:pt idx="11">
                  <c:v>relocation out of area</c:v>
                </c:pt>
                <c:pt idx="12">
                  <c:v>retiring</c:v>
                </c:pt>
                <c:pt idx="13">
                  <c:v>return to school</c:v>
                </c:pt>
                <c:pt idx="14">
                  <c:v>unhappy</c:v>
                </c:pt>
              </c:strCache>
            </c:strRef>
          </c:cat>
          <c:val>
            <c:numRef>
              <c:f>Tables!$AD$5:$AD$20</c:f>
              <c:numCache>
                <c:formatCode>0.00%</c:formatCode>
                <c:ptCount val="15"/>
                <c:pt idx="0">
                  <c:v>0.1</c:v>
                </c:pt>
                <c:pt idx="1">
                  <c:v>0.14285714285714285</c:v>
                </c:pt>
                <c:pt idx="2">
                  <c:v>0.1111111111111111</c:v>
                </c:pt>
                <c:pt idx="3">
                  <c:v>0</c:v>
                </c:pt>
                <c:pt idx="4">
                  <c:v>0.33333333333333331</c:v>
                </c:pt>
                <c:pt idx="5">
                  <c:v>0</c:v>
                </c:pt>
                <c:pt idx="6">
                  <c:v>0</c:v>
                </c:pt>
                <c:pt idx="7">
                  <c:v>0</c:v>
                </c:pt>
                <c:pt idx="8">
                  <c:v>9.0909090909090912E-2</c:v>
                </c:pt>
                <c:pt idx="9">
                  <c:v>0</c:v>
                </c:pt>
                <c:pt idx="10">
                  <c:v>0</c:v>
                </c:pt>
                <c:pt idx="11">
                  <c:v>0.2</c:v>
                </c:pt>
                <c:pt idx="12">
                  <c:v>0</c:v>
                </c:pt>
                <c:pt idx="13">
                  <c:v>0</c:v>
                </c:pt>
                <c:pt idx="14">
                  <c:v>0.2857142857142857</c:v>
                </c:pt>
              </c:numCache>
            </c:numRef>
          </c:val>
          <c:extLst>
            <c:ext xmlns:c16="http://schemas.microsoft.com/office/drawing/2014/chart" uri="{C3380CC4-5D6E-409C-BE32-E72D297353CC}">
              <c16:uniqueId val="{00000000-CCEE-451A-92A3-F39CFCBCBB29}"/>
            </c:ext>
          </c:extLst>
        </c:ser>
        <c:ser>
          <c:idx val="1"/>
          <c:order val="1"/>
          <c:tx>
            <c:strRef>
              <c:f>Tables!$AE$3:$AE$4</c:f>
              <c:strCache>
                <c:ptCount val="1"/>
                <c:pt idx="0">
                  <c:v>Exceeds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Tables!$AC$5:$AC$20</c:f>
              <c:strCache>
                <c:ptCount val="15"/>
                <c:pt idx="0">
                  <c:v>Another position</c:v>
                </c:pt>
                <c:pt idx="1">
                  <c:v>attendance</c:v>
                </c:pt>
                <c:pt idx="2">
                  <c:v>career change</c:v>
                </c:pt>
                <c:pt idx="3">
                  <c:v>gross misconduct</c:v>
                </c:pt>
                <c:pt idx="4">
                  <c:v>hours</c:v>
                </c:pt>
                <c:pt idx="5">
                  <c:v>maternity leave - did not return</c:v>
                </c:pt>
                <c:pt idx="6">
                  <c:v>medical issues</c:v>
                </c:pt>
                <c:pt idx="7">
                  <c:v>military</c:v>
                </c:pt>
                <c:pt idx="8">
                  <c:v>more money</c:v>
                </c:pt>
                <c:pt idx="9">
                  <c:v>no-call, no-show</c:v>
                </c:pt>
                <c:pt idx="10">
                  <c:v>performance</c:v>
                </c:pt>
                <c:pt idx="11">
                  <c:v>relocation out of area</c:v>
                </c:pt>
                <c:pt idx="12">
                  <c:v>retiring</c:v>
                </c:pt>
                <c:pt idx="13">
                  <c:v>return to school</c:v>
                </c:pt>
                <c:pt idx="14">
                  <c:v>unhappy</c:v>
                </c:pt>
              </c:strCache>
            </c:strRef>
          </c:cat>
          <c:val>
            <c:numRef>
              <c:f>Tables!$AE$5:$AE$20</c:f>
              <c:numCache>
                <c:formatCode>0.00%</c:formatCode>
                <c:ptCount val="15"/>
                <c:pt idx="0">
                  <c:v>0.1</c:v>
                </c:pt>
                <c:pt idx="1">
                  <c:v>0</c:v>
                </c:pt>
                <c:pt idx="2">
                  <c:v>0</c:v>
                </c:pt>
                <c:pt idx="3">
                  <c:v>1</c:v>
                </c:pt>
                <c:pt idx="4">
                  <c:v>0</c:v>
                </c:pt>
                <c:pt idx="5">
                  <c:v>0.33333333333333331</c:v>
                </c:pt>
                <c:pt idx="6">
                  <c:v>0</c:v>
                </c:pt>
                <c:pt idx="7">
                  <c:v>0</c:v>
                </c:pt>
                <c:pt idx="8">
                  <c:v>0.18181818181818182</c:v>
                </c:pt>
                <c:pt idx="9">
                  <c:v>0</c:v>
                </c:pt>
                <c:pt idx="10">
                  <c:v>0</c:v>
                </c:pt>
                <c:pt idx="11">
                  <c:v>0</c:v>
                </c:pt>
                <c:pt idx="12">
                  <c:v>0.25</c:v>
                </c:pt>
                <c:pt idx="13">
                  <c:v>0</c:v>
                </c:pt>
                <c:pt idx="14">
                  <c:v>7.1428571428571425E-2</c:v>
                </c:pt>
              </c:numCache>
            </c:numRef>
          </c:val>
          <c:extLst>
            <c:ext xmlns:c16="http://schemas.microsoft.com/office/drawing/2014/chart" uri="{C3380CC4-5D6E-409C-BE32-E72D297353CC}">
              <c16:uniqueId val="{00000021-CCEE-451A-92A3-F39CFCBCBB29}"/>
            </c:ext>
          </c:extLst>
        </c:ser>
        <c:ser>
          <c:idx val="2"/>
          <c:order val="2"/>
          <c:tx>
            <c:strRef>
              <c:f>Tables!$AF$3:$AF$4</c:f>
              <c:strCache>
                <c:ptCount val="1"/>
                <c:pt idx="0">
                  <c:v>Fully Meets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Tables!$AC$5:$AC$20</c:f>
              <c:strCache>
                <c:ptCount val="15"/>
                <c:pt idx="0">
                  <c:v>Another position</c:v>
                </c:pt>
                <c:pt idx="1">
                  <c:v>attendance</c:v>
                </c:pt>
                <c:pt idx="2">
                  <c:v>career change</c:v>
                </c:pt>
                <c:pt idx="3">
                  <c:v>gross misconduct</c:v>
                </c:pt>
                <c:pt idx="4">
                  <c:v>hours</c:v>
                </c:pt>
                <c:pt idx="5">
                  <c:v>maternity leave - did not return</c:v>
                </c:pt>
                <c:pt idx="6">
                  <c:v>medical issues</c:v>
                </c:pt>
                <c:pt idx="7">
                  <c:v>military</c:v>
                </c:pt>
                <c:pt idx="8">
                  <c:v>more money</c:v>
                </c:pt>
                <c:pt idx="9">
                  <c:v>no-call, no-show</c:v>
                </c:pt>
                <c:pt idx="10">
                  <c:v>performance</c:v>
                </c:pt>
                <c:pt idx="11">
                  <c:v>relocation out of area</c:v>
                </c:pt>
                <c:pt idx="12">
                  <c:v>retiring</c:v>
                </c:pt>
                <c:pt idx="13">
                  <c:v>return to school</c:v>
                </c:pt>
                <c:pt idx="14">
                  <c:v>unhappy</c:v>
                </c:pt>
              </c:strCache>
            </c:strRef>
          </c:cat>
          <c:val>
            <c:numRef>
              <c:f>Tables!$AF$5:$AF$20</c:f>
              <c:numCache>
                <c:formatCode>0.00%</c:formatCode>
                <c:ptCount val="15"/>
                <c:pt idx="0">
                  <c:v>0.6</c:v>
                </c:pt>
                <c:pt idx="1">
                  <c:v>0.42857142857142855</c:v>
                </c:pt>
                <c:pt idx="2">
                  <c:v>0.55555555555555558</c:v>
                </c:pt>
                <c:pt idx="3">
                  <c:v>0</c:v>
                </c:pt>
                <c:pt idx="4">
                  <c:v>0.44444444444444442</c:v>
                </c:pt>
                <c:pt idx="5">
                  <c:v>0.66666666666666663</c:v>
                </c:pt>
                <c:pt idx="6">
                  <c:v>1</c:v>
                </c:pt>
                <c:pt idx="7">
                  <c:v>0.75</c:v>
                </c:pt>
                <c:pt idx="8">
                  <c:v>0.63636363636363635</c:v>
                </c:pt>
                <c:pt idx="9">
                  <c:v>0.33333333333333331</c:v>
                </c:pt>
                <c:pt idx="10">
                  <c:v>0.4</c:v>
                </c:pt>
                <c:pt idx="11">
                  <c:v>0.8</c:v>
                </c:pt>
                <c:pt idx="12">
                  <c:v>0.75</c:v>
                </c:pt>
                <c:pt idx="13">
                  <c:v>0.4</c:v>
                </c:pt>
                <c:pt idx="14">
                  <c:v>0.35714285714285715</c:v>
                </c:pt>
              </c:numCache>
            </c:numRef>
          </c:val>
          <c:extLst>
            <c:ext xmlns:c16="http://schemas.microsoft.com/office/drawing/2014/chart" uri="{C3380CC4-5D6E-409C-BE32-E72D297353CC}">
              <c16:uniqueId val="{00000026-CCEE-451A-92A3-F39CFCBCBB29}"/>
            </c:ext>
          </c:extLst>
        </c:ser>
        <c:ser>
          <c:idx val="3"/>
          <c:order val="3"/>
          <c:tx>
            <c:strRef>
              <c:f>Tables!$AG$3:$AG$4</c:f>
              <c:strCache>
                <c:ptCount val="1"/>
                <c:pt idx="0">
                  <c:v>N/A- too early to review</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Tables!$AC$5:$AC$20</c:f>
              <c:strCache>
                <c:ptCount val="15"/>
                <c:pt idx="0">
                  <c:v>Another position</c:v>
                </c:pt>
                <c:pt idx="1">
                  <c:v>attendance</c:v>
                </c:pt>
                <c:pt idx="2">
                  <c:v>career change</c:v>
                </c:pt>
                <c:pt idx="3">
                  <c:v>gross misconduct</c:v>
                </c:pt>
                <c:pt idx="4">
                  <c:v>hours</c:v>
                </c:pt>
                <c:pt idx="5">
                  <c:v>maternity leave - did not return</c:v>
                </c:pt>
                <c:pt idx="6">
                  <c:v>medical issues</c:v>
                </c:pt>
                <c:pt idx="7">
                  <c:v>military</c:v>
                </c:pt>
                <c:pt idx="8">
                  <c:v>more money</c:v>
                </c:pt>
                <c:pt idx="9">
                  <c:v>no-call, no-show</c:v>
                </c:pt>
                <c:pt idx="10">
                  <c:v>performance</c:v>
                </c:pt>
                <c:pt idx="11">
                  <c:v>relocation out of area</c:v>
                </c:pt>
                <c:pt idx="12">
                  <c:v>retiring</c:v>
                </c:pt>
                <c:pt idx="13">
                  <c:v>return to school</c:v>
                </c:pt>
                <c:pt idx="14">
                  <c:v>unhappy</c:v>
                </c:pt>
              </c:strCache>
            </c:strRef>
          </c:cat>
          <c:val>
            <c:numRef>
              <c:f>Tables!$AG$5:$AG$20</c:f>
              <c:numCache>
                <c:formatCode>0.00%</c:formatCode>
                <c:ptCount val="15"/>
                <c:pt idx="0">
                  <c:v>0.15</c:v>
                </c:pt>
                <c:pt idx="1">
                  <c:v>0</c:v>
                </c:pt>
                <c:pt idx="2">
                  <c:v>0</c:v>
                </c:pt>
                <c:pt idx="3">
                  <c:v>0</c:v>
                </c:pt>
                <c:pt idx="4">
                  <c:v>0.22222222222222221</c:v>
                </c:pt>
                <c:pt idx="5">
                  <c:v>0</c:v>
                </c:pt>
                <c:pt idx="6">
                  <c:v>0</c:v>
                </c:pt>
                <c:pt idx="7">
                  <c:v>0</c:v>
                </c:pt>
                <c:pt idx="8">
                  <c:v>9.0909090909090912E-2</c:v>
                </c:pt>
                <c:pt idx="9">
                  <c:v>0.66666666666666663</c:v>
                </c:pt>
                <c:pt idx="10">
                  <c:v>0.2</c:v>
                </c:pt>
                <c:pt idx="11">
                  <c:v>0</c:v>
                </c:pt>
                <c:pt idx="12">
                  <c:v>0</c:v>
                </c:pt>
                <c:pt idx="13">
                  <c:v>0.6</c:v>
                </c:pt>
                <c:pt idx="14">
                  <c:v>0.14285714285714285</c:v>
                </c:pt>
              </c:numCache>
            </c:numRef>
          </c:val>
          <c:extLst>
            <c:ext xmlns:c16="http://schemas.microsoft.com/office/drawing/2014/chart" uri="{C3380CC4-5D6E-409C-BE32-E72D297353CC}">
              <c16:uniqueId val="{00000027-CCEE-451A-92A3-F39CFCBCBB29}"/>
            </c:ext>
          </c:extLst>
        </c:ser>
        <c:ser>
          <c:idx val="4"/>
          <c:order val="4"/>
          <c:tx>
            <c:strRef>
              <c:f>Tables!$AH$3:$AH$4</c:f>
              <c:strCache>
                <c:ptCount val="1"/>
                <c:pt idx="0">
                  <c:v>Needs Improvement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Tables!$AC$5:$AC$20</c:f>
              <c:strCache>
                <c:ptCount val="15"/>
                <c:pt idx="0">
                  <c:v>Another position</c:v>
                </c:pt>
                <c:pt idx="1">
                  <c:v>attendance</c:v>
                </c:pt>
                <c:pt idx="2">
                  <c:v>career change</c:v>
                </c:pt>
                <c:pt idx="3">
                  <c:v>gross misconduct</c:v>
                </c:pt>
                <c:pt idx="4">
                  <c:v>hours</c:v>
                </c:pt>
                <c:pt idx="5">
                  <c:v>maternity leave - did not return</c:v>
                </c:pt>
                <c:pt idx="6">
                  <c:v>medical issues</c:v>
                </c:pt>
                <c:pt idx="7">
                  <c:v>military</c:v>
                </c:pt>
                <c:pt idx="8">
                  <c:v>more money</c:v>
                </c:pt>
                <c:pt idx="9">
                  <c:v>no-call, no-show</c:v>
                </c:pt>
                <c:pt idx="10">
                  <c:v>performance</c:v>
                </c:pt>
                <c:pt idx="11">
                  <c:v>relocation out of area</c:v>
                </c:pt>
                <c:pt idx="12">
                  <c:v>retiring</c:v>
                </c:pt>
                <c:pt idx="13">
                  <c:v>return to school</c:v>
                </c:pt>
                <c:pt idx="14">
                  <c:v>unhappy</c:v>
                </c:pt>
              </c:strCache>
            </c:strRef>
          </c:cat>
          <c:val>
            <c:numRef>
              <c:f>Tables!$AH$5:$AH$20</c:f>
              <c:numCache>
                <c:formatCode>0.00%</c:formatCode>
                <c:ptCount val="15"/>
                <c:pt idx="0">
                  <c:v>0</c:v>
                </c:pt>
                <c:pt idx="1">
                  <c:v>0.42857142857142855</c:v>
                </c:pt>
                <c:pt idx="2">
                  <c:v>0.22222222222222221</c:v>
                </c:pt>
                <c:pt idx="3">
                  <c:v>0</c:v>
                </c:pt>
                <c:pt idx="4">
                  <c:v>0</c:v>
                </c:pt>
                <c:pt idx="5">
                  <c:v>0</c:v>
                </c:pt>
                <c:pt idx="6">
                  <c:v>0</c:v>
                </c:pt>
                <c:pt idx="7">
                  <c:v>0.25</c:v>
                </c:pt>
                <c:pt idx="8">
                  <c:v>0</c:v>
                </c:pt>
                <c:pt idx="9">
                  <c:v>0</c:v>
                </c:pt>
                <c:pt idx="10">
                  <c:v>0.2</c:v>
                </c:pt>
                <c:pt idx="11">
                  <c:v>0</c:v>
                </c:pt>
                <c:pt idx="12">
                  <c:v>0</c:v>
                </c:pt>
                <c:pt idx="13">
                  <c:v>0</c:v>
                </c:pt>
                <c:pt idx="14">
                  <c:v>7.1428571428571425E-2</c:v>
                </c:pt>
              </c:numCache>
            </c:numRef>
          </c:val>
          <c:extLst>
            <c:ext xmlns:c16="http://schemas.microsoft.com/office/drawing/2014/chart" uri="{C3380CC4-5D6E-409C-BE32-E72D297353CC}">
              <c16:uniqueId val="{0000002C-CCEE-451A-92A3-F39CFCBCBB29}"/>
            </c:ext>
          </c:extLst>
        </c:ser>
        <c:ser>
          <c:idx val="5"/>
          <c:order val="5"/>
          <c:tx>
            <c:strRef>
              <c:f>Tables!$AI$3:$AI$4</c:f>
              <c:strCache>
                <c:ptCount val="1"/>
                <c:pt idx="0">
                  <c:v>PIP</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Tables!$AC$5:$AC$20</c:f>
              <c:strCache>
                <c:ptCount val="15"/>
                <c:pt idx="0">
                  <c:v>Another position</c:v>
                </c:pt>
                <c:pt idx="1">
                  <c:v>attendance</c:v>
                </c:pt>
                <c:pt idx="2">
                  <c:v>career change</c:v>
                </c:pt>
                <c:pt idx="3">
                  <c:v>gross misconduct</c:v>
                </c:pt>
                <c:pt idx="4">
                  <c:v>hours</c:v>
                </c:pt>
                <c:pt idx="5">
                  <c:v>maternity leave - did not return</c:v>
                </c:pt>
                <c:pt idx="6">
                  <c:v>medical issues</c:v>
                </c:pt>
                <c:pt idx="7">
                  <c:v>military</c:v>
                </c:pt>
                <c:pt idx="8">
                  <c:v>more money</c:v>
                </c:pt>
                <c:pt idx="9">
                  <c:v>no-call, no-show</c:v>
                </c:pt>
                <c:pt idx="10">
                  <c:v>performance</c:v>
                </c:pt>
                <c:pt idx="11">
                  <c:v>relocation out of area</c:v>
                </c:pt>
                <c:pt idx="12">
                  <c:v>retiring</c:v>
                </c:pt>
                <c:pt idx="13">
                  <c:v>return to school</c:v>
                </c:pt>
                <c:pt idx="14">
                  <c:v>unhappy</c:v>
                </c:pt>
              </c:strCache>
            </c:strRef>
          </c:cat>
          <c:val>
            <c:numRef>
              <c:f>Tables!$AI$5:$AI$20</c:f>
              <c:numCache>
                <c:formatCode>0.00%</c:formatCode>
                <c:ptCount val="15"/>
                <c:pt idx="0">
                  <c:v>0.05</c:v>
                </c:pt>
                <c:pt idx="1">
                  <c:v>0</c:v>
                </c:pt>
                <c:pt idx="2">
                  <c:v>0.1111111111111111</c:v>
                </c:pt>
                <c:pt idx="3">
                  <c:v>0</c:v>
                </c:pt>
                <c:pt idx="4">
                  <c:v>0</c:v>
                </c:pt>
                <c:pt idx="5">
                  <c:v>0</c:v>
                </c:pt>
                <c:pt idx="6">
                  <c:v>0</c:v>
                </c:pt>
                <c:pt idx="7">
                  <c:v>0</c:v>
                </c:pt>
                <c:pt idx="8">
                  <c:v>0</c:v>
                </c:pt>
                <c:pt idx="9">
                  <c:v>0</c:v>
                </c:pt>
                <c:pt idx="10">
                  <c:v>0.2</c:v>
                </c:pt>
                <c:pt idx="11">
                  <c:v>0</c:v>
                </c:pt>
                <c:pt idx="12">
                  <c:v>0</c:v>
                </c:pt>
                <c:pt idx="13">
                  <c:v>0</c:v>
                </c:pt>
                <c:pt idx="14">
                  <c:v>7.1428571428571425E-2</c:v>
                </c:pt>
              </c:numCache>
            </c:numRef>
          </c:val>
          <c:extLst>
            <c:ext xmlns:c16="http://schemas.microsoft.com/office/drawing/2014/chart" uri="{C3380CC4-5D6E-409C-BE32-E72D297353CC}">
              <c16:uniqueId val="{0000002D-CCEE-451A-92A3-F39CFCBCBB29}"/>
            </c:ext>
          </c:extLst>
        </c:ser>
        <c:dLbls>
          <c:showLegendKey val="0"/>
          <c:showVal val="0"/>
          <c:showCatName val="0"/>
          <c:showSerName val="0"/>
          <c:showPercent val="0"/>
          <c:showBubbleSize val="0"/>
        </c:dLbls>
        <c:gapWidth val="100"/>
        <c:overlap val="-24"/>
        <c:axId val="1990327071"/>
        <c:axId val="1990326239"/>
      </c:barChart>
      <c:catAx>
        <c:axId val="19903270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1990326239"/>
        <c:crosses val="autoZero"/>
        <c:auto val="1"/>
        <c:lblAlgn val="ctr"/>
        <c:lblOffset val="100"/>
        <c:noMultiLvlLbl val="0"/>
      </c:catAx>
      <c:valAx>
        <c:axId val="199032623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1990327071"/>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[AntarlinChandaC22003HR Datasheet #2.xlsx]Tables!PivotTable6</c:name>
    <c:fmtId val="2"/>
  </c:pivotSource>
  <c:chart>
    <c:title>
      <c:tx>
        <c:rich>
          <a:bodyPr rot="0" spcFirstLastPara="1" vertOverflow="ellipsis" vert="horz" wrap="square" anchor="ctr" anchorCtr="1"/>
          <a:lstStyle/>
          <a:p>
            <a:pPr>
              <a:defRPr sz="1600" b="1" i="0" u="none" strike="noStrike" kern="1200" spc="100" baseline="0">
                <a:solidFill>
                  <a:srgbClr val="92D050"/>
                </a:solidFill>
                <a:effectLst>
                  <a:outerShdw blurRad="50800" dist="38100" dir="5400000" algn="t" rotWithShape="0">
                    <a:prstClr val="black">
                      <a:alpha val="40000"/>
                    </a:prstClr>
                  </a:outerShdw>
                </a:effectLst>
                <a:latin typeface="+mn-lt"/>
                <a:ea typeface="+mn-ea"/>
                <a:cs typeface="+mn-cs"/>
              </a:defRPr>
            </a:pPr>
            <a:r>
              <a:rPr lang="en-IN">
                <a:solidFill>
                  <a:srgbClr val="92D050"/>
                </a:solidFill>
              </a:rPr>
              <a:t>Staffing Rate By Gender </a:t>
            </a:r>
            <a:endParaRPr lang="en-US">
              <a:solidFill>
                <a:srgbClr val="92D050"/>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rgbClr val="92D05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Tables!$I$15</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71F-4688-A915-605FAFEC8ECC}"/>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71F-4688-A915-605FAFEC8EC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Tables!$H$16:$H$18</c:f>
              <c:strCache>
                <c:ptCount val="2"/>
                <c:pt idx="0">
                  <c:v>Female</c:v>
                </c:pt>
                <c:pt idx="1">
                  <c:v>Male</c:v>
                </c:pt>
              </c:strCache>
            </c:strRef>
          </c:cat>
          <c:val>
            <c:numRef>
              <c:f>Tables!$I$16:$I$18</c:f>
              <c:numCache>
                <c:formatCode>0.00%</c:formatCode>
                <c:ptCount val="2"/>
                <c:pt idx="0">
                  <c:v>0.57096774193548383</c:v>
                </c:pt>
                <c:pt idx="1">
                  <c:v>0.42903225806451611</c:v>
                </c:pt>
              </c:numCache>
            </c:numRef>
          </c:val>
          <c:extLst>
            <c:ext xmlns:c16="http://schemas.microsoft.com/office/drawing/2014/chart" uri="{C3380CC4-5D6E-409C-BE32-E72D297353CC}">
              <c16:uniqueId val="{00000000-5046-46D5-ABDF-ECC4C8155ED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[AntarlinChandaC22003HR Datasheet #2.xlsx]Tables!PivotTable7</c:name>
    <c:fmtId val="2"/>
  </c:pivotSource>
  <c:chart>
    <c:title>
      <c:tx>
        <c:rich>
          <a:bodyPr rot="0" spcFirstLastPara="1" vertOverflow="ellipsis" vert="horz" wrap="square" anchor="ctr" anchorCtr="1"/>
          <a:lstStyle/>
          <a:p>
            <a:pPr>
              <a:defRPr sz="1600" b="1" i="0" u="none" strike="noStrike" kern="1200" spc="100" baseline="0">
                <a:solidFill>
                  <a:srgbClr val="92D050"/>
                </a:solidFill>
                <a:effectLst>
                  <a:outerShdw blurRad="50800" dist="38100" dir="5400000" algn="t" rotWithShape="0">
                    <a:prstClr val="black">
                      <a:alpha val="40000"/>
                    </a:prstClr>
                  </a:outerShdw>
                </a:effectLst>
                <a:latin typeface="+mn-lt"/>
                <a:ea typeface="+mn-ea"/>
                <a:cs typeface="+mn-cs"/>
              </a:defRPr>
            </a:pPr>
            <a:r>
              <a:rPr lang="en-US">
                <a:solidFill>
                  <a:srgbClr val="92D050"/>
                </a:solidFill>
              </a:rPr>
              <a:t>Staffing Rate By Marital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rgbClr val="92D05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Tables!$I$21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Tables!$H$22:$H$27</c:f>
              <c:strCache>
                <c:ptCount val="5"/>
                <c:pt idx="0">
                  <c:v>Single</c:v>
                </c:pt>
                <c:pt idx="1">
                  <c:v>Married</c:v>
                </c:pt>
                <c:pt idx="2">
                  <c:v>Divorced</c:v>
                </c:pt>
                <c:pt idx="3">
                  <c:v>Separated</c:v>
                </c:pt>
                <c:pt idx="4">
                  <c:v>Widowed</c:v>
                </c:pt>
              </c:strCache>
            </c:strRef>
          </c:cat>
          <c:val>
            <c:numRef>
              <c:f>Tables!$I$22:$I$27</c:f>
              <c:numCache>
                <c:formatCode>0.00%</c:formatCode>
                <c:ptCount val="5"/>
                <c:pt idx="0">
                  <c:v>0.44193548387096776</c:v>
                </c:pt>
                <c:pt idx="1">
                  <c:v>0.39677419354838711</c:v>
                </c:pt>
                <c:pt idx="2">
                  <c:v>9.6774193548387094E-2</c:v>
                </c:pt>
                <c:pt idx="3">
                  <c:v>3.870967741935484E-2</c:v>
                </c:pt>
                <c:pt idx="4">
                  <c:v>2.5806451612903226E-2</c:v>
                </c:pt>
              </c:numCache>
            </c:numRef>
          </c:val>
          <c:smooth val="0"/>
          <c:extLst>
            <c:ext xmlns:c16="http://schemas.microsoft.com/office/drawing/2014/chart" uri="{C3380CC4-5D6E-409C-BE32-E72D297353CC}">
              <c16:uniqueId val="{00000000-38A2-419C-A788-369CFCCEE315}"/>
            </c:ext>
          </c:extLst>
        </c:ser>
        <c:dLbls>
          <c:showLegendKey val="0"/>
          <c:showVal val="1"/>
          <c:showCatName val="0"/>
          <c:showSerName val="0"/>
          <c:showPercent val="0"/>
          <c:showBubbleSize val="0"/>
        </c:dLbls>
        <c:marker val="1"/>
        <c:smooth val="0"/>
        <c:axId val="546527199"/>
        <c:axId val="546527615"/>
      </c:lineChart>
      <c:catAx>
        <c:axId val="54652719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546527615"/>
        <c:crosses val="autoZero"/>
        <c:auto val="1"/>
        <c:lblAlgn val="ctr"/>
        <c:lblOffset val="100"/>
        <c:noMultiLvlLbl val="0"/>
      </c:catAx>
      <c:valAx>
        <c:axId val="54652761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54652719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[AntarlinChandaC22003HR Datasheet #2.xlsx]Tables!PivotTable18</c:name>
    <c:fmtId val="2"/>
  </c:pivotSource>
  <c:chart>
    <c:title>
      <c:tx>
        <c:rich>
          <a:bodyPr rot="0" spcFirstLastPara="1" vertOverflow="ellipsis" vert="horz" wrap="square" anchor="ctr" anchorCtr="1"/>
          <a:lstStyle/>
          <a:p>
            <a:pPr>
              <a:defRPr sz="1600" b="1" i="0" u="none" strike="noStrike" kern="1200" spc="100" baseline="0">
                <a:solidFill>
                  <a:srgbClr val="92D050"/>
                </a:solidFill>
                <a:effectLst>
                  <a:outerShdw blurRad="50800" dist="38100" dir="5400000" algn="t" rotWithShape="0">
                    <a:prstClr val="black">
                      <a:alpha val="40000"/>
                    </a:prstClr>
                  </a:outerShdw>
                </a:effectLst>
                <a:latin typeface="+mn-lt"/>
                <a:ea typeface="+mn-ea"/>
                <a:cs typeface="+mn-cs"/>
              </a:defRPr>
            </a:pPr>
            <a:r>
              <a:rPr lang="en-IN" sz="1800" b="1" i="0" baseline="0">
                <a:effectLst>
                  <a:outerShdw blurRad="50800" dist="38100" dir="5400000" algn="t" rotWithShape="0">
                    <a:srgbClr val="000000">
                      <a:alpha val="40000"/>
                    </a:srgbClr>
                  </a:outerShdw>
                </a:effectLst>
              </a:rPr>
              <a:t>Recruitment Source Breakdown</a:t>
            </a:r>
            <a:endParaRPr lang="en-IN">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rgbClr val="92D05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Tables!$A$4:$A$27</c:f>
              <c:strCache>
                <c:ptCount val="23"/>
                <c:pt idx="0">
                  <c:v>Employee Referral</c:v>
                </c:pt>
                <c:pt idx="1">
                  <c:v>Diversity Job Fair</c:v>
                </c:pt>
                <c:pt idx="2">
                  <c:v>Search Engine - Google Bing Yahoo</c:v>
                </c:pt>
                <c:pt idx="3">
                  <c:v>Monster.com</c:v>
                </c:pt>
                <c:pt idx="4">
                  <c:v>Pay Per Click - Google</c:v>
                </c:pt>
                <c:pt idx="5">
                  <c:v>Professional Society</c:v>
                </c:pt>
                <c:pt idx="6">
                  <c:v>Newspager/Magazine</c:v>
                </c:pt>
                <c:pt idx="7">
                  <c:v>MBTA ads</c:v>
                </c:pt>
                <c:pt idx="8">
                  <c:v>Billboard</c:v>
                </c:pt>
                <c:pt idx="9">
                  <c:v>Vendor Referral</c:v>
                </c:pt>
                <c:pt idx="10">
                  <c:v>Glassdoor</c:v>
                </c:pt>
                <c:pt idx="11">
                  <c:v>Website Banner Ads</c:v>
                </c:pt>
                <c:pt idx="12">
                  <c:v>Word of Mouth</c:v>
                </c:pt>
                <c:pt idx="13">
                  <c:v>On-campus Recruiting</c:v>
                </c:pt>
                <c:pt idx="14">
                  <c:v>Social Networks - Facebook Twitter etc</c:v>
                </c:pt>
                <c:pt idx="15">
                  <c:v>Other</c:v>
                </c:pt>
                <c:pt idx="16">
                  <c:v>Indeed</c:v>
                </c:pt>
                <c:pt idx="17">
                  <c:v>Internet Search</c:v>
                </c:pt>
                <c:pt idx="18">
                  <c:v>Information Session</c:v>
                </c:pt>
                <c:pt idx="19">
                  <c:v>On-line Web application</c:v>
                </c:pt>
                <c:pt idx="20">
                  <c:v>Pay Per Click</c:v>
                </c:pt>
                <c:pt idx="21">
                  <c:v>Company Intranet - Partner</c:v>
                </c:pt>
                <c:pt idx="22">
                  <c:v>Careerbuilder</c:v>
                </c:pt>
              </c:strCache>
            </c:strRef>
          </c:cat>
          <c:val>
            <c:numRef>
              <c:f>Tables!$B$4:$B$27</c:f>
              <c:numCache>
                <c:formatCode>General</c:formatCode>
                <c:ptCount val="23"/>
                <c:pt idx="0">
                  <c:v>31</c:v>
                </c:pt>
                <c:pt idx="1">
                  <c:v>29</c:v>
                </c:pt>
                <c:pt idx="2">
                  <c:v>25</c:v>
                </c:pt>
                <c:pt idx="3">
                  <c:v>24</c:v>
                </c:pt>
                <c:pt idx="4">
                  <c:v>21</c:v>
                </c:pt>
                <c:pt idx="5">
                  <c:v>20</c:v>
                </c:pt>
                <c:pt idx="6">
                  <c:v>18</c:v>
                </c:pt>
                <c:pt idx="7">
                  <c:v>17</c:v>
                </c:pt>
                <c:pt idx="8">
                  <c:v>16</c:v>
                </c:pt>
                <c:pt idx="9">
                  <c:v>15</c:v>
                </c:pt>
                <c:pt idx="10">
                  <c:v>14</c:v>
                </c:pt>
                <c:pt idx="11">
                  <c:v>13</c:v>
                </c:pt>
                <c:pt idx="12">
                  <c:v>13</c:v>
                </c:pt>
                <c:pt idx="13">
                  <c:v>12</c:v>
                </c:pt>
                <c:pt idx="14">
                  <c:v>11</c:v>
                </c:pt>
                <c:pt idx="15">
                  <c:v>9</c:v>
                </c:pt>
                <c:pt idx="16">
                  <c:v>8</c:v>
                </c:pt>
                <c:pt idx="17">
                  <c:v>6</c:v>
                </c:pt>
                <c:pt idx="18">
                  <c:v>4</c:v>
                </c:pt>
                <c:pt idx="19">
                  <c:v>1</c:v>
                </c:pt>
                <c:pt idx="20">
                  <c:v>1</c:v>
                </c:pt>
                <c:pt idx="21">
                  <c:v>1</c:v>
                </c:pt>
                <c:pt idx="22">
                  <c:v>1</c:v>
                </c:pt>
              </c:numCache>
            </c:numRef>
          </c:val>
          <c:extLst>
            <c:ext xmlns:c16="http://schemas.microsoft.com/office/drawing/2014/chart" uri="{C3380CC4-5D6E-409C-BE32-E72D297353CC}">
              <c16:uniqueId val="{00000002-E4B5-44E3-8BDD-FE40868BE120}"/>
            </c:ext>
          </c:extLst>
        </c:ser>
        <c:dLbls>
          <c:showLegendKey val="0"/>
          <c:showVal val="0"/>
          <c:showCatName val="0"/>
          <c:showSerName val="0"/>
          <c:showPercent val="0"/>
          <c:showBubbleSize val="0"/>
        </c:dLbls>
        <c:gapWidth val="115"/>
        <c:overlap val="-20"/>
        <c:axId val="489799023"/>
        <c:axId val="489795695"/>
      </c:barChart>
      <c:catAx>
        <c:axId val="48979902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489795695"/>
        <c:crosses val="autoZero"/>
        <c:auto val="1"/>
        <c:lblAlgn val="ctr"/>
        <c:lblOffset val="100"/>
        <c:noMultiLvlLbl val="0"/>
      </c:catAx>
      <c:valAx>
        <c:axId val="4897956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9799023"/>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[AntarlinChandaC22003HR Datasheet #2.xlsx]Tables!PivotTable9</c:name>
    <c:fmtId val="3"/>
  </c:pivotSource>
  <c:chart>
    <c:title>
      <c:tx>
        <c:rich>
          <a:bodyPr rot="0" spcFirstLastPara="1" vertOverflow="ellipsis" vert="horz" wrap="square" anchor="ctr" anchorCtr="1"/>
          <a:lstStyle/>
          <a:p>
            <a:pPr>
              <a:defRPr sz="1600" b="1" i="0" u="none" strike="noStrike" kern="1200" spc="100" baseline="0">
                <a:solidFill>
                  <a:srgbClr val="92D050"/>
                </a:solidFill>
                <a:effectLst>
                  <a:outerShdw blurRad="50800" dist="38100" dir="5400000" algn="t" rotWithShape="0">
                    <a:prstClr val="black">
                      <a:alpha val="40000"/>
                    </a:prstClr>
                  </a:outerShdw>
                </a:effectLst>
                <a:latin typeface="+mn-lt"/>
                <a:ea typeface="+mn-ea"/>
                <a:cs typeface="+mn-cs"/>
              </a:defRPr>
            </a:pPr>
            <a:r>
              <a:rPr lang="en-US">
                <a:solidFill>
                  <a:srgbClr val="92D050"/>
                </a:solidFill>
              </a:rPr>
              <a:t>Employment Level Staffing Breakdown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rgbClr val="92D05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Tables!$O$3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Tables!$N$4:$N$32</c:f>
              <c:strCache>
                <c:ptCount val="28"/>
                <c:pt idx="0">
                  <c:v>Production Technician I</c:v>
                </c:pt>
                <c:pt idx="1">
                  <c:v>Production Technician II</c:v>
                </c:pt>
                <c:pt idx="2">
                  <c:v>Area Sales Manager</c:v>
                </c:pt>
                <c:pt idx="3">
                  <c:v>Production Manager</c:v>
                </c:pt>
                <c:pt idx="4">
                  <c:v>Database Administrator</c:v>
                </c:pt>
                <c:pt idx="5">
                  <c:v>Network Engineer</c:v>
                </c:pt>
                <c:pt idx="6">
                  <c:v>Software Engineer</c:v>
                </c:pt>
                <c:pt idx="7">
                  <c:v>Sr. Network Engineer</c:v>
                </c:pt>
                <c:pt idx="8">
                  <c:v>Sr. DBA</c:v>
                </c:pt>
                <c:pt idx="9">
                  <c:v>BI Developer</c:v>
                </c:pt>
                <c:pt idx="10">
                  <c:v>IT Support</c:v>
                </c:pt>
                <c:pt idx="11">
                  <c:v>Sales Manager</c:v>
                </c:pt>
                <c:pt idx="12">
                  <c:v>Administrative Assistant</c:v>
                </c:pt>
                <c:pt idx="13">
                  <c:v>Senior BI Developer</c:v>
                </c:pt>
                <c:pt idx="14">
                  <c:v>Accountant I</c:v>
                </c:pt>
                <c:pt idx="15">
                  <c:v>Shared Services Manager</c:v>
                </c:pt>
                <c:pt idx="16">
                  <c:v>Sr. Accountant</c:v>
                </c:pt>
                <c:pt idx="17">
                  <c:v>IT Manager - DB</c:v>
                </c:pt>
                <c:pt idx="18">
                  <c:v>Director of Operations</c:v>
                </c:pt>
                <c:pt idx="19">
                  <c:v>CIO</c:v>
                </c:pt>
                <c:pt idx="20">
                  <c:v>Director of Sales</c:v>
                </c:pt>
                <c:pt idx="21">
                  <c:v>IT Director</c:v>
                </c:pt>
                <c:pt idx="22">
                  <c:v>Software Engineering Manager</c:v>
                </c:pt>
                <c:pt idx="23">
                  <c:v>BI Director</c:v>
                </c:pt>
                <c:pt idx="24">
                  <c:v>Data Architect</c:v>
                </c:pt>
                <c:pt idx="25">
                  <c:v>IT Manager - Infra</c:v>
                </c:pt>
                <c:pt idx="26">
                  <c:v>President &amp; CEO</c:v>
                </c:pt>
                <c:pt idx="27">
                  <c:v>IT Manager - Support</c:v>
                </c:pt>
              </c:strCache>
            </c:strRef>
          </c:cat>
          <c:val>
            <c:numRef>
              <c:f>Tables!$O$4:$O$32</c:f>
              <c:numCache>
                <c:formatCode>0.00%</c:formatCode>
                <c:ptCount val="28"/>
                <c:pt idx="0">
                  <c:v>0.43870967741935485</c:v>
                </c:pt>
                <c:pt idx="1">
                  <c:v>0.18387096774193548</c:v>
                </c:pt>
                <c:pt idx="2">
                  <c:v>8.7096774193548387E-2</c:v>
                </c:pt>
                <c:pt idx="3">
                  <c:v>4.5161290322580643E-2</c:v>
                </c:pt>
                <c:pt idx="4">
                  <c:v>4.1935483870967745E-2</c:v>
                </c:pt>
                <c:pt idx="5">
                  <c:v>2.903225806451613E-2</c:v>
                </c:pt>
                <c:pt idx="6">
                  <c:v>2.903225806451613E-2</c:v>
                </c:pt>
                <c:pt idx="7">
                  <c:v>1.6129032258064516E-2</c:v>
                </c:pt>
                <c:pt idx="8">
                  <c:v>1.2903225806451613E-2</c:v>
                </c:pt>
                <c:pt idx="9">
                  <c:v>1.2903225806451613E-2</c:v>
                </c:pt>
                <c:pt idx="10">
                  <c:v>1.2903225806451613E-2</c:v>
                </c:pt>
                <c:pt idx="11">
                  <c:v>9.6774193548387101E-3</c:v>
                </c:pt>
                <c:pt idx="12">
                  <c:v>9.6774193548387101E-3</c:v>
                </c:pt>
                <c:pt idx="13">
                  <c:v>9.6774193548387101E-3</c:v>
                </c:pt>
                <c:pt idx="14">
                  <c:v>9.6774193548387101E-3</c:v>
                </c:pt>
                <c:pt idx="15">
                  <c:v>6.4516129032258064E-3</c:v>
                </c:pt>
                <c:pt idx="16">
                  <c:v>6.4516129032258064E-3</c:v>
                </c:pt>
                <c:pt idx="17">
                  <c:v>6.4516129032258064E-3</c:v>
                </c:pt>
                <c:pt idx="18">
                  <c:v>3.2258064516129032E-3</c:v>
                </c:pt>
                <c:pt idx="19">
                  <c:v>3.2258064516129032E-3</c:v>
                </c:pt>
                <c:pt idx="20">
                  <c:v>3.2258064516129032E-3</c:v>
                </c:pt>
                <c:pt idx="21">
                  <c:v>3.2258064516129032E-3</c:v>
                </c:pt>
                <c:pt idx="22">
                  <c:v>3.2258064516129032E-3</c:v>
                </c:pt>
                <c:pt idx="23">
                  <c:v>3.2258064516129032E-3</c:v>
                </c:pt>
                <c:pt idx="24">
                  <c:v>3.2258064516129032E-3</c:v>
                </c:pt>
                <c:pt idx="25">
                  <c:v>3.2258064516129032E-3</c:v>
                </c:pt>
                <c:pt idx="26">
                  <c:v>3.2258064516129032E-3</c:v>
                </c:pt>
                <c:pt idx="27">
                  <c:v>3.2258064516129032E-3</c:v>
                </c:pt>
              </c:numCache>
            </c:numRef>
          </c:val>
          <c:smooth val="0"/>
          <c:extLst>
            <c:ext xmlns:c16="http://schemas.microsoft.com/office/drawing/2014/chart" uri="{C3380CC4-5D6E-409C-BE32-E72D297353CC}">
              <c16:uniqueId val="{00000004-86F6-4B69-A47F-828A100DEE0C}"/>
            </c:ext>
          </c:extLst>
        </c:ser>
        <c:dLbls>
          <c:showLegendKey val="0"/>
          <c:showVal val="0"/>
          <c:showCatName val="0"/>
          <c:showSerName val="0"/>
          <c:showPercent val="0"/>
          <c:showBubbleSize val="0"/>
        </c:dLbls>
        <c:marker val="1"/>
        <c:smooth val="0"/>
        <c:axId val="546527199"/>
        <c:axId val="546527615"/>
      </c:lineChart>
      <c:catAx>
        <c:axId val="54652719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546527615"/>
        <c:crosses val="autoZero"/>
        <c:auto val="1"/>
        <c:lblAlgn val="ctr"/>
        <c:lblOffset val="100"/>
        <c:noMultiLvlLbl val="0"/>
      </c:catAx>
      <c:valAx>
        <c:axId val="54652761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546527199"/>
        <c:crosses val="autoZero"/>
        <c:crossBetween val="between"/>
      </c:valAx>
      <c:spPr>
        <a:noFill/>
        <a:ln w="25400">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[AntarlinChandaC22003HR Datasheet #2.xlsx]Tables!PivotTable3</c:name>
    <c:fmtId val="2"/>
  </c:pivotSource>
  <c:chart>
    <c:title>
      <c:tx>
        <c:rich>
          <a:bodyPr rot="0" spcFirstLastPara="1" vertOverflow="ellipsis" vert="horz" wrap="square" anchor="ctr" anchorCtr="1"/>
          <a:lstStyle/>
          <a:p>
            <a:pPr>
              <a:defRPr sz="1600" b="1" i="0" u="none" strike="noStrike" kern="1200" spc="100" baseline="0">
                <a:solidFill>
                  <a:srgbClr val="92D050"/>
                </a:solidFill>
                <a:effectLst>
                  <a:outerShdw blurRad="50800" dist="38100" dir="5400000" algn="t" rotWithShape="0">
                    <a:prstClr val="black">
                      <a:alpha val="40000"/>
                    </a:prstClr>
                  </a:outerShdw>
                </a:effectLst>
                <a:latin typeface="+mn-lt"/>
                <a:ea typeface="+mn-ea"/>
                <a:cs typeface="+mn-cs"/>
              </a:defRPr>
            </a:pPr>
            <a:r>
              <a:rPr lang="en-IN" sz="1800" b="1" i="0" baseline="0">
                <a:effectLst>
                  <a:outerShdw blurRad="50800" dist="38100" dir="5400000" algn="t" rotWithShape="0">
                    <a:srgbClr val="000000">
                      <a:alpha val="40000"/>
                    </a:srgbClr>
                  </a:outerShdw>
                </a:effectLst>
              </a:rPr>
              <a:t>Recruitment Source Ratio</a:t>
            </a:r>
            <a:endParaRPr lang="en-IN">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rgbClr val="92D05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Tables!$E$30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Tables!$D$31:$D$54</c:f>
              <c:strCache>
                <c:ptCount val="23"/>
                <c:pt idx="0">
                  <c:v>Employee Referral</c:v>
                </c:pt>
                <c:pt idx="1">
                  <c:v>Diversity Job Fair</c:v>
                </c:pt>
                <c:pt idx="2">
                  <c:v>Search Engine - Google Bing Yahoo</c:v>
                </c:pt>
                <c:pt idx="3">
                  <c:v>Monster.com</c:v>
                </c:pt>
                <c:pt idx="4">
                  <c:v>Pay Per Click - Google</c:v>
                </c:pt>
                <c:pt idx="5">
                  <c:v>Professional Society</c:v>
                </c:pt>
                <c:pt idx="6">
                  <c:v>Newspager/Magazine</c:v>
                </c:pt>
                <c:pt idx="7">
                  <c:v>MBTA ads</c:v>
                </c:pt>
                <c:pt idx="8">
                  <c:v>Billboard</c:v>
                </c:pt>
                <c:pt idx="9">
                  <c:v>Vendor Referral</c:v>
                </c:pt>
                <c:pt idx="10">
                  <c:v>Glassdoor</c:v>
                </c:pt>
                <c:pt idx="11">
                  <c:v>Website Banner Ads</c:v>
                </c:pt>
                <c:pt idx="12">
                  <c:v>Word of Mouth</c:v>
                </c:pt>
                <c:pt idx="13">
                  <c:v>On-campus Recruiting</c:v>
                </c:pt>
                <c:pt idx="14">
                  <c:v>Social Networks - Facebook Twitter etc</c:v>
                </c:pt>
                <c:pt idx="15">
                  <c:v>Other</c:v>
                </c:pt>
                <c:pt idx="16">
                  <c:v>Indeed</c:v>
                </c:pt>
                <c:pt idx="17">
                  <c:v>Internet Search</c:v>
                </c:pt>
                <c:pt idx="18">
                  <c:v>Information Session</c:v>
                </c:pt>
                <c:pt idx="19">
                  <c:v>On-line Web application</c:v>
                </c:pt>
                <c:pt idx="20">
                  <c:v>Pay Per Click</c:v>
                </c:pt>
                <c:pt idx="21">
                  <c:v>Company Intranet - Partner</c:v>
                </c:pt>
                <c:pt idx="22">
                  <c:v>Careerbuilder</c:v>
                </c:pt>
              </c:strCache>
            </c:strRef>
          </c:cat>
          <c:val>
            <c:numRef>
              <c:f>Tables!$E$31:$E$54</c:f>
              <c:numCache>
                <c:formatCode>0.00%</c:formatCode>
                <c:ptCount val="23"/>
                <c:pt idx="0">
                  <c:v>0.1</c:v>
                </c:pt>
                <c:pt idx="1">
                  <c:v>9.3548387096774197E-2</c:v>
                </c:pt>
                <c:pt idx="2">
                  <c:v>8.0645161290322578E-2</c:v>
                </c:pt>
                <c:pt idx="3">
                  <c:v>7.7419354838709681E-2</c:v>
                </c:pt>
                <c:pt idx="4">
                  <c:v>6.7741935483870974E-2</c:v>
                </c:pt>
                <c:pt idx="5">
                  <c:v>6.4516129032258063E-2</c:v>
                </c:pt>
                <c:pt idx="6">
                  <c:v>5.8064516129032261E-2</c:v>
                </c:pt>
                <c:pt idx="7">
                  <c:v>5.4838709677419356E-2</c:v>
                </c:pt>
                <c:pt idx="8">
                  <c:v>5.1612903225806452E-2</c:v>
                </c:pt>
                <c:pt idx="9">
                  <c:v>4.8387096774193547E-2</c:v>
                </c:pt>
                <c:pt idx="10">
                  <c:v>4.5161290322580643E-2</c:v>
                </c:pt>
                <c:pt idx="11">
                  <c:v>4.1935483870967745E-2</c:v>
                </c:pt>
                <c:pt idx="12">
                  <c:v>4.1935483870967745E-2</c:v>
                </c:pt>
                <c:pt idx="13">
                  <c:v>3.870967741935484E-2</c:v>
                </c:pt>
                <c:pt idx="14">
                  <c:v>3.5483870967741936E-2</c:v>
                </c:pt>
                <c:pt idx="15">
                  <c:v>2.903225806451613E-2</c:v>
                </c:pt>
                <c:pt idx="16">
                  <c:v>2.5806451612903226E-2</c:v>
                </c:pt>
                <c:pt idx="17">
                  <c:v>1.935483870967742E-2</c:v>
                </c:pt>
                <c:pt idx="18">
                  <c:v>1.2903225806451613E-2</c:v>
                </c:pt>
                <c:pt idx="19">
                  <c:v>3.2258064516129032E-3</c:v>
                </c:pt>
                <c:pt idx="20">
                  <c:v>3.2258064516129032E-3</c:v>
                </c:pt>
                <c:pt idx="21">
                  <c:v>3.2258064516129032E-3</c:v>
                </c:pt>
                <c:pt idx="22">
                  <c:v>3.2258064516129032E-3</c:v>
                </c:pt>
              </c:numCache>
            </c:numRef>
          </c:val>
          <c:extLst>
            <c:ext xmlns:c16="http://schemas.microsoft.com/office/drawing/2014/chart" uri="{C3380CC4-5D6E-409C-BE32-E72D297353CC}">
              <c16:uniqueId val="{00000004-E461-4EA9-9D03-521B3055E367}"/>
            </c:ext>
          </c:extLst>
        </c:ser>
        <c:dLbls>
          <c:showLegendKey val="0"/>
          <c:showVal val="0"/>
          <c:showCatName val="0"/>
          <c:showSerName val="0"/>
          <c:showPercent val="0"/>
          <c:showBubbleSize val="0"/>
        </c:dLbls>
        <c:gapWidth val="115"/>
        <c:overlap val="-20"/>
        <c:axId val="489799023"/>
        <c:axId val="489795695"/>
      </c:barChart>
      <c:catAx>
        <c:axId val="48979902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489795695"/>
        <c:crosses val="autoZero"/>
        <c:auto val="1"/>
        <c:lblAlgn val="ctr"/>
        <c:lblOffset val="100"/>
        <c:noMultiLvlLbl val="0"/>
      </c:catAx>
      <c:valAx>
        <c:axId val="489795695"/>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9799023"/>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[AntarlinChandaC22003HR Datasheet #2.xlsx]Tables!PivotTable11</c:name>
    <c:fmtId val="5"/>
  </c:pivotSource>
  <c:chart>
    <c:title>
      <c:tx>
        <c:rich>
          <a:bodyPr rot="0" spcFirstLastPara="1" vertOverflow="ellipsis" vert="horz" wrap="square" anchor="ctr" anchorCtr="1"/>
          <a:lstStyle/>
          <a:p>
            <a:pPr>
              <a:defRPr sz="1600" b="1" i="0" u="none" strike="noStrike" kern="1200" spc="100" baseline="0">
                <a:solidFill>
                  <a:srgbClr val="92D050"/>
                </a:solidFill>
                <a:effectLst>
                  <a:outerShdw blurRad="50800" dist="38100" dir="5400000" algn="t" rotWithShape="0">
                    <a:prstClr val="black">
                      <a:alpha val="40000"/>
                    </a:prstClr>
                  </a:outerShdw>
                </a:effectLst>
                <a:latin typeface="+mn-lt"/>
                <a:ea typeface="+mn-ea"/>
                <a:cs typeface="+mn-cs"/>
              </a:defRPr>
            </a:pPr>
            <a:r>
              <a:rPr lang="en-US">
                <a:solidFill>
                  <a:srgbClr val="92D050"/>
                </a:solidFill>
              </a:rPr>
              <a:t>Performance Based Pay Differential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rgbClr val="92D05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Tables!$U$3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Tables!$T$4:$T$11</c:f>
              <c:strCache>
                <c:ptCount val="7"/>
                <c:pt idx="0">
                  <c:v>Exceptional</c:v>
                </c:pt>
                <c:pt idx="1">
                  <c:v>Needs Improvement</c:v>
                </c:pt>
                <c:pt idx="2">
                  <c:v>90-day meets</c:v>
                </c:pt>
                <c:pt idx="3">
                  <c:v>Fully Meets</c:v>
                </c:pt>
                <c:pt idx="4">
                  <c:v>Exceeds</c:v>
                </c:pt>
                <c:pt idx="5">
                  <c:v>PIP</c:v>
                </c:pt>
                <c:pt idx="6">
                  <c:v>N/A- too early to review</c:v>
                </c:pt>
              </c:strCache>
            </c:strRef>
          </c:cat>
          <c:val>
            <c:numRef>
              <c:f>Tables!$U$4:$U$11</c:f>
              <c:numCache>
                <c:formatCode>General</c:formatCode>
                <c:ptCount val="7"/>
                <c:pt idx="0">
                  <c:v>38.472222222222221</c:v>
                </c:pt>
                <c:pt idx="1">
                  <c:v>32.700000000000003</c:v>
                </c:pt>
                <c:pt idx="2">
                  <c:v>31.836129032258064</c:v>
                </c:pt>
                <c:pt idx="3">
                  <c:v>31.656132596685083</c:v>
                </c:pt>
                <c:pt idx="4">
                  <c:v>30.021428571428572</c:v>
                </c:pt>
                <c:pt idx="5">
                  <c:v>29.5</c:v>
                </c:pt>
                <c:pt idx="6">
                  <c:v>28.074594594594593</c:v>
                </c:pt>
              </c:numCache>
            </c:numRef>
          </c:val>
          <c:extLst>
            <c:ext xmlns:c16="http://schemas.microsoft.com/office/drawing/2014/chart" uri="{C3380CC4-5D6E-409C-BE32-E72D297353CC}">
              <c16:uniqueId val="{00000000-118B-40A3-81BD-26793AB17392}"/>
            </c:ext>
          </c:extLst>
        </c:ser>
        <c:dLbls>
          <c:showLegendKey val="0"/>
          <c:showVal val="0"/>
          <c:showCatName val="0"/>
          <c:showSerName val="0"/>
          <c:showPercent val="0"/>
          <c:showBubbleSize val="0"/>
        </c:dLbls>
        <c:gapWidth val="100"/>
        <c:axId val="550055471"/>
        <c:axId val="550050063"/>
      </c:barChart>
      <c:catAx>
        <c:axId val="55005547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crossAx val="550050063"/>
        <c:crosses val="autoZero"/>
        <c:auto val="1"/>
        <c:lblAlgn val="ctr"/>
        <c:lblOffset val="100"/>
        <c:noMultiLvlLbl val="0"/>
      </c:catAx>
      <c:valAx>
        <c:axId val="5500500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005547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[AntarlinChandaC22003HR Datasheet #2.xlsx]Tables!PivotTable15</c:name>
    <c:fmtId val="8"/>
  </c:pivotSource>
  <c:chart>
    <c:title>
      <c:tx>
        <c:rich>
          <a:bodyPr rot="0" spcFirstLastPara="1" vertOverflow="ellipsis" vert="horz" wrap="square" anchor="ctr" anchorCtr="1"/>
          <a:lstStyle/>
          <a:p>
            <a:pPr>
              <a:defRPr sz="1600" b="1" i="0" u="none" strike="noStrike" kern="1200" spc="100" baseline="0">
                <a:solidFill>
                  <a:srgbClr val="92D050"/>
                </a:solidFill>
                <a:effectLst>
                  <a:outerShdw blurRad="50800" dist="38100" dir="5400000" algn="t" rotWithShape="0">
                    <a:prstClr val="black">
                      <a:alpha val="40000"/>
                    </a:prstClr>
                  </a:outerShdw>
                </a:effectLst>
                <a:latin typeface="+mn-lt"/>
                <a:ea typeface="+mn-ea"/>
                <a:cs typeface="+mn-cs"/>
              </a:defRPr>
            </a:pPr>
            <a:r>
              <a:rPr lang="en-IN">
                <a:solidFill>
                  <a:srgbClr val="92D050"/>
                </a:solidFill>
              </a:rPr>
              <a:t>Termination Reason Breakdown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rgbClr val="92D05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Tables!$AA$3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Tables!$Z$4:$Z$19</c:f>
              <c:strCache>
                <c:ptCount val="15"/>
                <c:pt idx="0">
                  <c:v>Another position</c:v>
                </c:pt>
                <c:pt idx="1">
                  <c:v>unhappy</c:v>
                </c:pt>
                <c:pt idx="2">
                  <c:v>more money</c:v>
                </c:pt>
                <c:pt idx="3">
                  <c:v>career change</c:v>
                </c:pt>
                <c:pt idx="4">
                  <c:v>hours</c:v>
                </c:pt>
                <c:pt idx="5">
                  <c:v>attendance</c:v>
                </c:pt>
                <c:pt idx="6">
                  <c:v>relocation out of area</c:v>
                </c:pt>
                <c:pt idx="7">
                  <c:v>return to school</c:v>
                </c:pt>
                <c:pt idx="8">
                  <c:v>performance</c:v>
                </c:pt>
                <c:pt idx="9">
                  <c:v>retiring</c:v>
                </c:pt>
                <c:pt idx="10">
                  <c:v>military</c:v>
                </c:pt>
                <c:pt idx="11">
                  <c:v>no-call, no-show</c:v>
                </c:pt>
                <c:pt idx="12">
                  <c:v>medical issues</c:v>
                </c:pt>
                <c:pt idx="13">
                  <c:v>maternity leave - did not return</c:v>
                </c:pt>
                <c:pt idx="14">
                  <c:v>gross misconduct</c:v>
                </c:pt>
              </c:strCache>
            </c:strRef>
          </c:cat>
          <c:val>
            <c:numRef>
              <c:f>Tables!$AA$4:$AA$19</c:f>
              <c:numCache>
                <c:formatCode>0.0%</c:formatCode>
                <c:ptCount val="15"/>
                <c:pt idx="0">
                  <c:v>0.1941747572815534</c:v>
                </c:pt>
                <c:pt idx="1">
                  <c:v>0.13592233009708737</c:v>
                </c:pt>
                <c:pt idx="2">
                  <c:v>0.10679611650485436</c:v>
                </c:pt>
                <c:pt idx="3">
                  <c:v>8.7378640776699032E-2</c:v>
                </c:pt>
                <c:pt idx="4">
                  <c:v>8.7378640776699032E-2</c:v>
                </c:pt>
                <c:pt idx="5">
                  <c:v>6.7961165048543687E-2</c:v>
                </c:pt>
                <c:pt idx="6">
                  <c:v>4.8543689320388349E-2</c:v>
                </c:pt>
                <c:pt idx="7">
                  <c:v>4.8543689320388349E-2</c:v>
                </c:pt>
                <c:pt idx="8">
                  <c:v>4.8543689320388349E-2</c:v>
                </c:pt>
                <c:pt idx="9">
                  <c:v>3.8834951456310676E-2</c:v>
                </c:pt>
                <c:pt idx="10">
                  <c:v>3.8834951456310676E-2</c:v>
                </c:pt>
                <c:pt idx="11">
                  <c:v>2.9126213592233011E-2</c:v>
                </c:pt>
                <c:pt idx="12">
                  <c:v>2.9126213592233011E-2</c:v>
                </c:pt>
                <c:pt idx="13">
                  <c:v>2.9126213592233011E-2</c:v>
                </c:pt>
                <c:pt idx="14">
                  <c:v>9.7087378640776691E-3</c:v>
                </c:pt>
              </c:numCache>
            </c:numRef>
          </c:val>
          <c:extLst>
            <c:ext xmlns:c16="http://schemas.microsoft.com/office/drawing/2014/chart" uri="{C3380CC4-5D6E-409C-BE32-E72D297353CC}">
              <c16:uniqueId val="{00000000-C8DC-4269-8A56-D99BB55922EC}"/>
            </c:ext>
          </c:extLst>
        </c:ser>
        <c:dLbls>
          <c:showLegendKey val="0"/>
          <c:showVal val="0"/>
          <c:showCatName val="0"/>
          <c:showSerName val="0"/>
          <c:showPercent val="0"/>
          <c:showBubbleSize val="0"/>
        </c:dLbls>
        <c:gapWidth val="100"/>
        <c:overlap val="-24"/>
        <c:axId val="1990327071"/>
        <c:axId val="1990326239"/>
      </c:barChart>
      <c:catAx>
        <c:axId val="19903270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1990326239"/>
        <c:crosses val="autoZero"/>
        <c:auto val="1"/>
        <c:lblAlgn val="ctr"/>
        <c:lblOffset val="100"/>
        <c:noMultiLvlLbl val="0"/>
      </c:catAx>
      <c:valAx>
        <c:axId val="1990326239"/>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1990327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[AntarlinChandaC22003HR Datasheet #2.xlsx]Tables!PivotTable10</c:name>
    <c:fmtId val="10"/>
  </c:pivotSource>
  <c:chart>
    <c:title>
      <c:tx>
        <c:rich>
          <a:bodyPr rot="0" spcFirstLastPara="1" vertOverflow="ellipsis" vert="horz" wrap="square" anchor="ctr" anchorCtr="1"/>
          <a:lstStyle/>
          <a:p>
            <a:pPr>
              <a:defRPr sz="1600" b="1" i="0" u="none" strike="noStrike" kern="1200" spc="100" baseline="0">
                <a:solidFill>
                  <a:srgbClr val="92D050"/>
                </a:solidFill>
                <a:effectLst>
                  <a:outerShdw blurRad="50800" dist="38100" dir="5400000" algn="t" rotWithShape="0">
                    <a:prstClr val="black">
                      <a:alpha val="40000"/>
                    </a:prstClr>
                  </a:outerShdw>
                </a:effectLst>
                <a:latin typeface="+mn-lt"/>
                <a:ea typeface="+mn-ea"/>
                <a:cs typeface="+mn-cs"/>
              </a:defRPr>
            </a:pPr>
            <a:r>
              <a:rPr lang="en-US">
                <a:solidFill>
                  <a:srgbClr val="92D050"/>
                </a:solidFill>
              </a:rPr>
              <a:t>Performance Rating Breakdown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rgbClr val="92D05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Tables!$R$3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Tables!$Q$4:$Q$10</c:f>
              <c:strCache>
                <c:ptCount val="7"/>
                <c:pt idx="0">
                  <c:v>Fully Meets</c:v>
                </c:pt>
                <c:pt idx="1">
                  <c:v>N/A- too early to review</c:v>
                </c:pt>
                <c:pt idx="2">
                  <c:v>90-day meets</c:v>
                </c:pt>
                <c:pt idx="3">
                  <c:v>Exceeds</c:v>
                </c:pt>
                <c:pt idx="4">
                  <c:v>Needs Improvement</c:v>
                </c:pt>
                <c:pt idx="5">
                  <c:v>PIP</c:v>
                </c:pt>
                <c:pt idx="6">
                  <c:v>Exceptional</c:v>
                </c:pt>
              </c:strCache>
            </c:strRef>
          </c:cat>
          <c:val>
            <c:numRef>
              <c:f>Tables!$R$4:$R$10</c:f>
              <c:numCache>
                <c:formatCode>0.00%</c:formatCode>
                <c:ptCount val="7"/>
                <c:pt idx="0">
                  <c:v>0.58387096774193548</c:v>
                </c:pt>
                <c:pt idx="1">
                  <c:v>0.11935483870967742</c:v>
                </c:pt>
                <c:pt idx="2">
                  <c:v>0.1</c:v>
                </c:pt>
                <c:pt idx="3">
                  <c:v>9.0322580645161285E-2</c:v>
                </c:pt>
                <c:pt idx="4">
                  <c:v>4.8387096774193547E-2</c:v>
                </c:pt>
                <c:pt idx="5">
                  <c:v>2.903225806451613E-2</c:v>
                </c:pt>
                <c:pt idx="6">
                  <c:v>2.903225806451613E-2</c:v>
                </c:pt>
              </c:numCache>
            </c:numRef>
          </c:val>
          <c:extLst>
            <c:ext xmlns:c16="http://schemas.microsoft.com/office/drawing/2014/chart" uri="{C3380CC4-5D6E-409C-BE32-E72D297353CC}">
              <c16:uniqueId val="{00000000-E77A-4D57-8EC8-B3F4645F06C0}"/>
            </c:ext>
          </c:extLst>
        </c:ser>
        <c:dLbls>
          <c:showLegendKey val="0"/>
          <c:showVal val="0"/>
          <c:showCatName val="0"/>
          <c:showSerName val="0"/>
          <c:showPercent val="0"/>
          <c:showBubbleSize val="0"/>
        </c:dLbls>
        <c:gapWidth val="100"/>
        <c:overlap val="-24"/>
        <c:axId val="2077278895"/>
        <c:axId val="2077276399"/>
      </c:barChart>
      <c:catAx>
        <c:axId val="20772788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2077276399"/>
        <c:crosses val="autoZero"/>
        <c:auto val="1"/>
        <c:lblAlgn val="ctr"/>
        <c:lblOffset val="100"/>
        <c:noMultiLvlLbl val="0"/>
      </c:catAx>
      <c:valAx>
        <c:axId val="207727639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207727889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14</xdr:col>
      <xdr:colOff>100852</xdr:colOff>
      <xdr:row>9</xdr:row>
      <xdr:rowOff>9338</xdr:rowOff>
    </xdr:from>
    <xdr:to>
      <xdr:col>20</xdr:col>
      <xdr:colOff>460375</xdr:colOff>
      <xdr:row>23</xdr:row>
      <xdr:rowOff>104588</xdr:rowOff>
    </xdr:to>
    <xdr:graphicFrame macro="">
      <xdr:nvGraphicFramePr>
        <xdr:cNvPr id="3" name="Chart 2">
          <a:extLst>
            <a:ext uri="{FF2B5EF4-FFF2-40B4-BE49-F238E27FC236}">
              <a16:creationId xmlns:a16="http://schemas.microsoft.com/office/drawing/2014/main" id="{5BD43C90-C5AB-48BA-AA30-3D776DD9AE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15127</xdr:colOff>
      <xdr:row>24</xdr:row>
      <xdr:rowOff>55094</xdr:rowOff>
    </xdr:from>
    <xdr:to>
      <xdr:col>5</xdr:col>
      <xdr:colOff>367740</xdr:colOff>
      <xdr:row>41</xdr:row>
      <xdr:rowOff>47625</xdr:rowOff>
    </xdr:to>
    <xdr:graphicFrame macro="">
      <xdr:nvGraphicFramePr>
        <xdr:cNvPr id="4" name="Chart 3">
          <a:extLst>
            <a:ext uri="{FF2B5EF4-FFF2-40B4-BE49-F238E27FC236}">
              <a16:creationId xmlns:a16="http://schemas.microsoft.com/office/drawing/2014/main" id="{DA3CA49B-D854-4249-8B10-206B622556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499970</xdr:colOff>
      <xdr:row>24</xdr:row>
      <xdr:rowOff>24093</xdr:rowOff>
    </xdr:from>
    <xdr:to>
      <xdr:col>11</xdr:col>
      <xdr:colOff>206375</xdr:colOff>
      <xdr:row>41</xdr:row>
      <xdr:rowOff>15875</xdr:rowOff>
    </xdr:to>
    <xdr:graphicFrame macro="">
      <xdr:nvGraphicFramePr>
        <xdr:cNvPr id="5" name="Chart 4">
          <a:extLst>
            <a:ext uri="{FF2B5EF4-FFF2-40B4-BE49-F238E27FC236}">
              <a16:creationId xmlns:a16="http://schemas.microsoft.com/office/drawing/2014/main" id="{967C375E-5B7B-4AD5-A54A-0BA7DE3314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179614</xdr:colOff>
      <xdr:row>0</xdr:row>
      <xdr:rowOff>47171</xdr:rowOff>
    </xdr:from>
    <xdr:to>
      <xdr:col>4</xdr:col>
      <xdr:colOff>0</xdr:colOff>
      <xdr:row>7</xdr:row>
      <xdr:rowOff>72570</xdr:rowOff>
    </xdr:to>
    <mc:AlternateContent xmlns:mc="http://schemas.openxmlformats.org/markup-compatibility/2006">
      <mc:Choice xmlns:a14="http://schemas.microsoft.com/office/drawing/2010/main" Requires="a14">
        <xdr:graphicFrame macro="">
          <xdr:nvGraphicFramePr>
            <xdr:cNvPr id="9" name="Age">
              <a:extLst>
                <a:ext uri="{FF2B5EF4-FFF2-40B4-BE49-F238E27FC236}">
                  <a16:creationId xmlns:a16="http://schemas.microsoft.com/office/drawing/2014/main" id="{34AF298B-4627-8B29-38F8-10F5EBC1368A}"/>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179614" y="47171"/>
              <a:ext cx="2251529" cy="1295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153307</xdr:colOff>
      <xdr:row>0</xdr:row>
      <xdr:rowOff>73479</xdr:rowOff>
    </xdr:from>
    <xdr:to>
      <xdr:col>6</xdr:col>
      <xdr:colOff>420915</xdr:colOff>
      <xdr:row>7</xdr:row>
      <xdr:rowOff>99785</xdr:rowOff>
    </xdr:to>
    <mc:AlternateContent xmlns:mc="http://schemas.openxmlformats.org/markup-compatibility/2006">
      <mc:Choice xmlns:a14="http://schemas.microsoft.com/office/drawing/2010/main" Requires="a14">
        <xdr:graphicFrame macro="">
          <xdr:nvGraphicFramePr>
            <xdr:cNvPr id="10" name="Gender">
              <a:extLst>
                <a:ext uri="{FF2B5EF4-FFF2-40B4-BE49-F238E27FC236}">
                  <a16:creationId xmlns:a16="http://schemas.microsoft.com/office/drawing/2014/main" id="{CDF30C70-9196-9928-237A-D424E46291F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584450" y="73479"/>
              <a:ext cx="1818822" cy="12963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605065</xdr:colOff>
      <xdr:row>0</xdr:row>
      <xdr:rowOff>58056</xdr:rowOff>
    </xdr:from>
    <xdr:to>
      <xdr:col>8</xdr:col>
      <xdr:colOff>208109</xdr:colOff>
      <xdr:row>7</xdr:row>
      <xdr:rowOff>126999</xdr:rowOff>
    </xdr:to>
    <mc:AlternateContent xmlns:mc="http://schemas.openxmlformats.org/markup-compatibility/2006">
      <mc:Choice xmlns:a14="http://schemas.microsoft.com/office/drawing/2010/main" Requires="a14">
        <xdr:graphicFrame macro="">
          <xdr:nvGraphicFramePr>
            <xdr:cNvPr id="11" name="MaritalDesc">
              <a:extLst>
                <a:ext uri="{FF2B5EF4-FFF2-40B4-BE49-F238E27FC236}">
                  <a16:creationId xmlns:a16="http://schemas.microsoft.com/office/drawing/2014/main" id="{30886023-1883-DDF3-F9C2-8F1CAEFAF0DF}"/>
                </a:ext>
              </a:extLst>
            </xdr:cNvPr>
            <xdr:cNvGraphicFramePr/>
          </xdr:nvGraphicFramePr>
          <xdr:xfrm>
            <a:off x="0" y="0"/>
            <a:ext cx="0" cy="0"/>
          </xdr:xfrm>
          <a:graphic>
            <a:graphicData uri="http://schemas.microsoft.com/office/drawing/2010/slicer">
              <sle:slicer xmlns:sle="http://schemas.microsoft.com/office/drawing/2010/slicer" name="MaritalDesc"/>
            </a:graphicData>
          </a:graphic>
        </xdr:graphicFrame>
      </mc:Choice>
      <mc:Fallback>
        <xdr:sp macro="" textlink="">
          <xdr:nvSpPr>
            <xdr:cNvPr id="0" name=""/>
            <xdr:cNvSpPr>
              <a:spLocks noTextEdit="1"/>
            </xdr:cNvSpPr>
          </xdr:nvSpPr>
          <xdr:spPr>
            <a:xfrm>
              <a:off x="4587422" y="58056"/>
              <a:ext cx="1988830" cy="13389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108857</xdr:colOff>
      <xdr:row>0</xdr:row>
      <xdr:rowOff>33564</xdr:rowOff>
    </xdr:from>
    <xdr:to>
      <xdr:col>16</xdr:col>
      <xdr:colOff>148534</xdr:colOff>
      <xdr:row>7</xdr:row>
      <xdr:rowOff>81643</xdr:rowOff>
    </xdr:to>
    <mc:AlternateContent xmlns:mc="http://schemas.openxmlformats.org/markup-compatibility/2006">
      <mc:Choice xmlns:tsle="http://schemas.microsoft.com/office/drawing/2012/timeslicer" Requires="tsle">
        <xdr:graphicFrame macro="">
          <xdr:nvGraphicFramePr>
            <xdr:cNvPr id="15" name="Date of Hire">
              <a:extLst>
                <a:ext uri="{FF2B5EF4-FFF2-40B4-BE49-F238E27FC236}">
                  <a16:creationId xmlns:a16="http://schemas.microsoft.com/office/drawing/2014/main" id="{91A4AAC2-E103-A0F6-21D0-9E1F4321DAFA}"/>
                </a:ext>
              </a:extLst>
            </xdr:cNvPr>
            <xdr:cNvGraphicFramePr/>
          </xdr:nvGraphicFramePr>
          <xdr:xfrm>
            <a:off x="0" y="0"/>
            <a:ext cx="0" cy="0"/>
          </xdr:xfrm>
          <a:graphic>
            <a:graphicData uri="http://schemas.microsoft.com/office/drawing/2012/timeslicer">
              <tsle:timeslicer xmlns:tsle="http://schemas.microsoft.com/office/drawing/2012/timeslicer" name="Date of Hire"/>
            </a:graphicData>
          </a:graphic>
        </xdr:graphicFrame>
      </mc:Choice>
      <mc:Fallback>
        <xdr:sp macro="" textlink="">
          <xdr:nvSpPr>
            <xdr:cNvPr id="0" name=""/>
            <xdr:cNvSpPr>
              <a:spLocks noTextEdit="1"/>
            </xdr:cNvSpPr>
          </xdr:nvSpPr>
          <xdr:spPr>
            <a:xfrm>
              <a:off x="6721928" y="33564"/>
              <a:ext cx="4230677" cy="131807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0</xdr:colOff>
      <xdr:row>9</xdr:row>
      <xdr:rowOff>25027</xdr:rowOff>
    </xdr:from>
    <xdr:to>
      <xdr:col>6</xdr:col>
      <xdr:colOff>1139824</xdr:colOff>
      <xdr:row>23</xdr:row>
      <xdr:rowOff>94876</xdr:rowOff>
    </xdr:to>
    <xdr:graphicFrame macro="">
      <xdr:nvGraphicFramePr>
        <xdr:cNvPr id="18" name="Chart 17">
          <a:extLst>
            <a:ext uri="{FF2B5EF4-FFF2-40B4-BE49-F238E27FC236}">
              <a16:creationId xmlns:a16="http://schemas.microsoft.com/office/drawing/2014/main" id="{C881690C-5D88-4124-9697-94861ED1CB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340392</xdr:colOff>
      <xdr:row>0</xdr:row>
      <xdr:rowOff>49840</xdr:rowOff>
    </xdr:from>
    <xdr:to>
      <xdr:col>20</xdr:col>
      <xdr:colOff>455705</xdr:colOff>
      <xdr:row>7</xdr:row>
      <xdr:rowOff>119529</xdr:rowOff>
    </xdr:to>
    <mc:AlternateContent xmlns:mc="http://schemas.openxmlformats.org/markup-compatibility/2006" xmlns:a14="http://schemas.microsoft.com/office/drawing/2010/main">
      <mc:Choice Requires="a14">
        <xdr:graphicFrame macro="">
          <xdr:nvGraphicFramePr>
            <xdr:cNvPr id="19" name="Department">
              <a:extLst>
                <a:ext uri="{FF2B5EF4-FFF2-40B4-BE49-F238E27FC236}">
                  <a16:creationId xmlns:a16="http://schemas.microsoft.com/office/drawing/2014/main" id="{D0EB6791-C216-87BB-AC72-FBB6A247B242}"/>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0141804" y="49840"/>
              <a:ext cx="2819666" cy="13770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396875</xdr:colOff>
      <xdr:row>24</xdr:row>
      <xdr:rowOff>31750</xdr:rowOff>
    </xdr:from>
    <xdr:to>
      <xdr:col>20</xdr:col>
      <xdr:colOff>523875</xdr:colOff>
      <xdr:row>41</xdr:row>
      <xdr:rowOff>15875</xdr:rowOff>
    </xdr:to>
    <xdr:graphicFrame macro="">
      <xdr:nvGraphicFramePr>
        <xdr:cNvPr id="13" name="Chart 12">
          <a:extLst>
            <a:ext uri="{FF2B5EF4-FFF2-40B4-BE49-F238E27FC236}">
              <a16:creationId xmlns:a16="http://schemas.microsoft.com/office/drawing/2014/main" id="{9472C386-48CC-4CF2-82FF-4F588177E0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xdr:colOff>
      <xdr:row>9</xdr:row>
      <xdr:rowOff>0</xdr:rowOff>
    </xdr:from>
    <xdr:to>
      <xdr:col>13</xdr:col>
      <xdr:colOff>562429</xdr:colOff>
      <xdr:row>23</xdr:row>
      <xdr:rowOff>108857</xdr:rowOff>
    </xdr:to>
    <xdr:graphicFrame macro="">
      <xdr:nvGraphicFramePr>
        <xdr:cNvPr id="21" name="Chart 20">
          <a:extLst>
            <a:ext uri="{FF2B5EF4-FFF2-40B4-BE49-F238E27FC236}">
              <a16:creationId xmlns:a16="http://schemas.microsoft.com/office/drawing/2014/main" id="{F0FC2578-9599-42F6-B374-DFF15354F4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22411</xdr:colOff>
      <xdr:row>9</xdr:row>
      <xdr:rowOff>62566</xdr:rowOff>
    </xdr:from>
    <xdr:to>
      <xdr:col>19</xdr:col>
      <xdr:colOff>555625</xdr:colOff>
      <xdr:row>27</xdr:row>
      <xdr:rowOff>111125</xdr:rowOff>
    </xdr:to>
    <xdr:graphicFrame macro="">
      <xdr:nvGraphicFramePr>
        <xdr:cNvPr id="2" name="Chart 1">
          <a:extLst>
            <a:ext uri="{FF2B5EF4-FFF2-40B4-BE49-F238E27FC236}">
              <a16:creationId xmlns:a16="http://schemas.microsoft.com/office/drawing/2014/main" id="{2BFF4879-F843-4EBD-A3E1-FFFDA64B21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8030</xdr:colOff>
      <xdr:row>29</xdr:row>
      <xdr:rowOff>55095</xdr:rowOff>
    </xdr:from>
    <xdr:to>
      <xdr:col>11</xdr:col>
      <xdr:colOff>195543</xdr:colOff>
      <xdr:row>53</xdr:row>
      <xdr:rowOff>51920</xdr:rowOff>
    </xdr:to>
    <xdr:graphicFrame macro="">
      <xdr:nvGraphicFramePr>
        <xdr:cNvPr id="3" name="Chart 2">
          <a:extLst>
            <a:ext uri="{FF2B5EF4-FFF2-40B4-BE49-F238E27FC236}">
              <a16:creationId xmlns:a16="http://schemas.microsoft.com/office/drawing/2014/main" id="{08AE7A0A-A86B-4BB4-88A0-C53AD329AB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9</xdr:row>
      <xdr:rowOff>0</xdr:rowOff>
    </xdr:from>
    <xdr:to>
      <xdr:col>5</xdr:col>
      <xdr:colOff>203200</xdr:colOff>
      <xdr:row>27</xdr:row>
      <xdr:rowOff>79934</xdr:rowOff>
    </xdr:to>
    <xdr:graphicFrame macro="">
      <xdr:nvGraphicFramePr>
        <xdr:cNvPr id="4" name="Chart 3">
          <a:extLst>
            <a:ext uri="{FF2B5EF4-FFF2-40B4-BE49-F238E27FC236}">
              <a16:creationId xmlns:a16="http://schemas.microsoft.com/office/drawing/2014/main" id="{052EEEA0-0921-494C-96D9-9A8102B7AB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14941</xdr:colOff>
      <xdr:row>9</xdr:row>
      <xdr:rowOff>15875</xdr:rowOff>
    </xdr:from>
    <xdr:to>
      <xdr:col>12</xdr:col>
      <xdr:colOff>0</xdr:colOff>
      <xdr:row>27</xdr:row>
      <xdr:rowOff>63500</xdr:rowOff>
    </xdr:to>
    <xdr:graphicFrame macro="">
      <xdr:nvGraphicFramePr>
        <xdr:cNvPr id="5" name="Chart 4">
          <a:extLst>
            <a:ext uri="{FF2B5EF4-FFF2-40B4-BE49-F238E27FC236}">
              <a16:creationId xmlns:a16="http://schemas.microsoft.com/office/drawing/2014/main" id="{08749901-0285-4CF6-B511-D0F54FD972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555625</xdr:colOff>
      <xdr:row>29</xdr:row>
      <xdr:rowOff>31750</xdr:rowOff>
    </xdr:from>
    <xdr:to>
      <xdr:col>20</xdr:col>
      <xdr:colOff>22679</xdr:colOff>
      <xdr:row>53</xdr:row>
      <xdr:rowOff>47625</xdr:rowOff>
    </xdr:to>
    <xdr:graphicFrame macro="">
      <xdr:nvGraphicFramePr>
        <xdr:cNvPr id="6" name="Chart 5">
          <a:extLst>
            <a:ext uri="{FF2B5EF4-FFF2-40B4-BE49-F238E27FC236}">
              <a16:creationId xmlns:a16="http://schemas.microsoft.com/office/drawing/2014/main" id="{786FDAC4-637D-4FB3-85E3-D669AB128C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31750</xdr:colOff>
      <xdr:row>0</xdr:row>
      <xdr:rowOff>0</xdr:rowOff>
    </xdr:from>
    <xdr:to>
      <xdr:col>4</xdr:col>
      <xdr:colOff>31750</xdr:colOff>
      <xdr:row>7</xdr:row>
      <xdr:rowOff>25399</xdr:rowOff>
    </xdr:to>
    <mc:AlternateContent xmlns:mc="http://schemas.openxmlformats.org/markup-compatibility/2006">
      <mc:Choice xmlns:a14="http://schemas.microsoft.com/office/drawing/2010/main" Requires="a14">
        <xdr:graphicFrame macro="">
          <xdr:nvGraphicFramePr>
            <xdr:cNvPr id="9" name="Age 1">
              <a:extLst>
                <a:ext uri="{FF2B5EF4-FFF2-40B4-BE49-F238E27FC236}">
                  <a16:creationId xmlns:a16="http://schemas.microsoft.com/office/drawing/2014/main" id="{C5621AD6-CEC6-4F9F-8B9E-511550D2470D}"/>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dr:sp macro="" textlink="">
          <xdr:nvSpPr>
            <xdr:cNvPr id="0" name=""/>
            <xdr:cNvSpPr>
              <a:spLocks noTextEdit="1"/>
            </xdr:cNvSpPr>
          </xdr:nvSpPr>
          <xdr:spPr>
            <a:xfrm>
              <a:off x="643659" y="0"/>
              <a:ext cx="1835727" cy="13184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923925</xdr:colOff>
      <xdr:row>0</xdr:row>
      <xdr:rowOff>0</xdr:rowOff>
    </xdr:from>
    <xdr:to>
      <xdr:col>6</xdr:col>
      <xdr:colOff>161925</xdr:colOff>
      <xdr:row>7</xdr:row>
      <xdr:rowOff>26306</xdr:rowOff>
    </xdr:to>
    <mc:AlternateContent xmlns:mc="http://schemas.openxmlformats.org/markup-compatibility/2006">
      <mc:Choice xmlns:a14="http://schemas.microsoft.com/office/drawing/2010/main" Requires="a14">
        <xdr:graphicFrame macro="">
          <xdr:nvGraphicFramePr>
            <xdr:cNvPr id="10" name="Gender 1">
              <a:extLst>
                <a:ext uri="{FF2B5EF4-FFF2-40B4-BE49-F238E27FC236}">
                  <a16:creationId xmlns:a16="http://schemas.microsoft.com/office/drawing/2014/main" id="{6A713445-D423-434A-8219-C513E1752671}"/>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3371561" y="0"/>
              <a:ext cx="1812637" cy="13193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250825</xdr:colOff>
      <xdr:row>0</xdr:row>
      <xdr:rowOff>0</xdr:rowOff>
    </xdr:from>
    <xdr:to>
      <xdr:col>10</xdr:col>
      <xdr:colOff>432173</xdr:colOff>
      <xdr:row>7</xdr:row>
      <xdr:rowOff>68943</xdr:rowOff>
    </xdr:to>
    <mc:AlternateContent xmlns:mc="http://schemas.openxmlformats.org/markup-compatibility/2006">
      <mc:Choice xmlns:a14="http://schemas.microsoft.com/office/drawing/2010/main" Requires="a14">
        <xdr:graphicFrame macro="">
          <xdr:nvGraphicFramePr>
            <xdr:cNvPr id="11" name="MaritalDesc 1">
              <a:extLst>
                <a:ext uri="{FF2B5EF4-FFF2-40B4-BE49-F238E27FC236}">
                  <a16:creationId xmlns:a16="http://schemas.microsoft.com/office/drawing/2014/main" id="{244A28A7-4FEC-49CF-9910-81B47FE98FB4}"/>
                </a:ext>
              </a:extLst>
            </xdr:cNvPr>
            <xdr:cNvGraphicFramePr/>
          </xdr:nvGraphicFramePr>
          <xdr:xfrm>
            <a:off x="0" y="0"/>
            <a:ext cx="0" cy="0"/>
          </xdr:xfrm>
          <a:graphic>
            <a:graphicData uri="http://schemas.microsoft.com/office/drawing/2010/slicer">
              <sle:slicer xmlns:sle="http://schemas.microsoft.com/office/drawing/2010/slicer" name="MaritalDesc 1"/>
            </a:graphicData>
          </a:graphic>
        </xdr:graphicFrame>
      </mc:Choice>
      <mc:Fallback>
        <xdr:sp macro="" textlink="">
          <xdr:nvSpPr>
            <xdr:cNvPr id="0" name=""/>
            <xdr:cNvSpPr>
              <a:spLocks noTextEdit="1"/>
            </xdr:cNvSpPr>
          </xdr:nvSpPr>
          <xdr:spPr>
            <a:xfrm>
              <a:off x="5885007" y="0"/>
              <a:ext cx="2017075" cy="13620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680758</xdr:colOff>
      <xdr:row>0</xdr:row>
      <xdr:rowOff>0</xdr:rowOff>
    </xdr:from>
    <xdr:to>
      <xdr:col>16</xdr:col>
      <xdr:colOff>583055</xdr:colOff>
      <xdr:row>7</xdr:row>
      <xdr:rowOff>48079</xdr:rowOff>
    </xdr:to>
    <mc:AlternateContent xmlns:mc="http://schemas.openxmlformats.org/markup-compatibility/2006">
      <mc:Choice xmlns:tsle="http://schemas.microsoft.com/office/drawing/2012/timeslicer" Requires="tsle">
        <xdr:graphicFrame macro="">
          <xdr:nvGraphicFramePr>
            <xdr:cNvPr id="12" name="Date of Hire 1">
              <a:extLst>
                <a:ext uri="{FF2B5EF4-FFF2-40B4-BE49-F238E27FC236}">
                  <a16:creationId xmlns:a16="http://schemas.microsoft.com/office/drawing/2014/main" id="{04776159-57E2-4B9A-A285-A5981EE22749}"/>
                </a:ext>
              </a:extLst>
            </xdr:cNvPr>
            <xdr:cNvGraphicFramePr/>
          </xdr:nvGraphicFramePr>
          <xdr:xfrm>
            <a:off x="0" y="0"/>
            <a:ext cx="0" cy="0"/>
          </xdr:xfrm>
          <a:graphic>
            <a:graphicData uri="http://schemas.microsoft.com/office/drawing/2012/timeslicer">
              <tsle:timeslicer xmlns:tsle="http://schemas.microsoft.com/office/drawing/2012/timeslicer" name="Date of Hire 1"/>
            </a:graphicData>
          </a:graphic>
        </xdr:graphicFrame>
      </mc:Choice>
      <mc:Fallback>
        <xdr:sp macro="" textlink="">
          <xdr:nvSpPr>
            <xdr:cNvPr id="0" name=""/>
            <xdr:cNvSpPr>
              <a:spLocks noTextEdit="1"/>
            </xdr:cNvSpPr>
          </xdr:nvSpPr>
          <xdr:spPr>
            <a:xfrm>
              <a:off x="8762576" y="0"/>
              <a:ext cx="3977843" cy="134117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473742</xdr:colOff>
      <xdr:row>0</xdr:row>
      <xdr:rowOff>0</xdr:rowOff>
    </xdr:from>
    <xdr:to>
      <xdr:col>19</xdr:col>
      <xdr:colOff>462055</xdr:colOff>
      <xdr:row>7</xdr:row>
      <xdr:rowOff>69689</xdr:rowOff>
    </xdr:to>
    <mc:AlternateContent xmlns:mc="http://schemas.openxmlformats.org/markup-compatibility/2006">
      <mc:Choice xmlns:a14="http://schemas.microsoft.com/office/drawing/2010/main" Requires="a14">
        <xdr:graphicFrame macro="">
          <xdr:nvGraphicFramePr>
            <xdr:cNvPr id="13" name="Department 1">
              <a:extLst>
                <a:ext uri="{FF2B5EF4-FFF2-40B4-BE49-F238E27FC236}">
                  <a16:creationId xmlns:a16="http://schemas.microsoft.com/office/drawing/2014/main" id="{9CFF161F-5797-4960-AACA-573F4CE55F54}"/>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13243015" y="0"/>
              <a:ext cx="2782313" cy="1362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arlin Chanda" refreshedDate="44819.897132175924" createdVersion="8" refreshedVersion="8" minRefreshableVersion="3" recordCount="310" xr:uid="{BC7CA041-C7A1-4904-AA31-D568303D7EA7}">
  <cacheSource type="worksheet">
    <worksheetSource name="Table1"/>
  </cacheSource>
  <cacheFields count="18">
    <cacheField name="Employee Name" numFmtId="0">
      <sharedItems/>
    </cacheField>
    <cacheField name="Employee Number" numFmtId="0">
      <sharedItems containsSemiMixedTypes="0" containsString="0" containsNumber="1" containsInteger="1" minValue="602000312" maxValue="1988299991"/>
    </cacheField>
    <cacheField name="Pay Rate" numFmtId="0">
      <sharedItems containsSemiMixedTypes="0" containsString="0" containsNumber="1" minValue="14" maxValue="80"/>
    </cacheField>
    <cacheField name="DOB" numFmtId="14">
      <sharedItems containsSemiMixedTypes="0" containsNonDate="0" containsDate="1" containsString="0" minDate="1951-01-02T00:00:00" maxDate="1992-08-18T00:00:00"/>
    </cacheField>
    <cacheField name="Age" numFmtId="0">
      <sharedItems containsSemiMixedTypes="0" containsString="0" containsNumber="1" containsInteger="1" minValue="30" maxValue="71" count="38">
        <n v="34"/>
        <n v="38"/>
        <n v="36"/>
        <n v="37"/>
        <n v="35"/>
        <n v="43"/>
        <n v="68"/>
        <n v="50"/>
        <n v="40"/>
        <n v="52"/>
        <n v="42"/>
        <n v="49"/>
        <n v="58"/>
        <n v="54"/>
        <n v="33"/>
        <n v="32"/>
        <n v="41"/>
        <n v="53"/>
        <n v="47"/>
        <n v="70"/>
        <n v="39"/>
        <n v="57"/>
        <n v="44"/>
        <n v="48"/>
        <n v="45"/>
        <n v="46"/>
        <n v="66"/>
        <n v="51"/>
        <n v="63"/>
        <n v="71"/>
        <n v="55"/>
        <n v="31"/>
        <n v="67"/>
        <n v="30"/>
        <n v="56"/>
        <n v="61"/>
        <n v="69"/>
        <n v="59"/>
      </sharedItems>
      <fieldGroup base="4">
        <rangePr startNum="30" endNum="71" groupInterval="10"/>
        <groupItems count="7">
          <s v="&lt;30"/>
          <s v="30-39"/>
          <s v="40-49"/>
          <s v="50-59"/>
          <s v="60-69"/>
          <s v="70-79"/>
          <s v="&gt;80"/>
        </groupItems>
      </fieldGroup>
    </cacheField>
    <cacheField name="Gender" numFmtId="0">
      <sharedItems count="2">
        <s v="Female"/>
        <s v="Male"/>
      </sharedItems>
    </cacheField>
    <cacheField name="MaritalDesc" numFmtId="0">
      <sharedItems count="5">
        <s v="Married"/>
        <s v="Divorced"/>
        <s v="Single"/>
        <s v="Separated"/>
        <s v="Widowed"/>
      </sharedItems>
    </cacheField>
    <cacheField name="Date of Hire" numFmtId="14">
      <sharedItems containsSemiMixedTypes="0" containsNonDate="0" containsDate="1" containsString="0" minDate="2006-01-09T00:00:00" maxDate="2017-04-21T00:00:00" count="99">
        <d v="2008-10-27T00:00:00"/>
        <d v="2014-01-06T00:00:00"/>
        <d v="2014-09-29T00:00:00"/>
        <d v="2015-02-16T00:00:00"/>
        <d v="2015-05-01T00:00:00"/>
        <d v="2011-09-26T00:00:00"/>
        <d v="2016-01-05T00:00:00"/>
        <d v="2011-02-21T00:00:00"/>
        <d v="2009-01-05T00:00:00"/>
        <d v="2012-07-02T00:00:00"/>
        <d v="2010-04-10T00:00:00"/>
        <d v="2014-07-07T00:00:00"/>
        <d v="2015-03-30T00:00:00"/>
        <d v="2015-01-05T00:00:00"/>
        <d v="2014-11-10T00:00:00"/>
        <d v="2014-12-01T00:00:00"/>
        <d v="2011-04-15T00:00:00"/>
        <d v="2013-01-20T00:00:00"/>
        <d v="2012-01-09T00:00:00"/>
        <d v="2012-02-15T00:00:00"/>
        <d v="2014-01-05T00:00:00"/>
        <d v="2012-09-05T00:00:00"/>
        <d v="2010-05-01T00:00:00"/>
        <d v="2011-01-21T00:00:00"/>
        <d v="2011-06-10T00:00:00"/>
        <d v="2014-09-30T00:00:00"/>
        <d v="2016-06-30T00:00:00"/>
        <d v="2014-02-17T00:00:00"/>
        <d v="2011-08-01T00:00:00"/>
        <d v="2013-09-30T00:00:00"/>
        <d v="2016-01-28T00:00:00"/>
        <d v="2014-09-18T00:00:00"/>
        <d v="2015-06-02T00:00:00"/>
        <d v="2011-01-10T00:00:00"/>
        <d v="2012-08-16T00:00:00"/>
        <d v="2010-10-25T00:00:00"/>
        <d v="2012-10-02T00:00:00"/>
        <d v="2010-07-20T00:00:00"/>
        <d v="2009-01-08T00:00:00"/>
        <d v="2011-07-05T00:00:00"/>
        <d v="2008-01-07T00:00:00"/>
        <d v="2011-07-11T00:00:00"/>
        <d v="2009-07-06T00:00:00"/>
        <d v="2012-04-02T00:00:00"/>
        <d v="2012-02-20T00:00:00"/>
        <d v="2012-09-24T00:00:00"/>
        <d v="2011-04-04T00:00:00"/>
        <d v="2013-07-08T00:00:00"/>
        <d v="2013-08-19T00:00:00"/>
        <d v="2013-11-11T00:00:00"/>
        <d v="2014-03-31T00:00:00"/>
        <d v="2014-05-12T00:00:00"/>
        <d v="2011-06-27T00:00:00"/>
        <d v="2011-10-03T00:00:00"/>
        <d v="2016-07-06T00:00:00"/>
        <d v="2011-05-16T00:00:00"/>
        <d v="2013-01-07T00:00:00"/>
        <d v="2011-11-07T00:00:00"/>
        <d v="2015-05-11T00:00:00"/>
        <d v="2011-11-28T00:00:00"/>
        <d v="2012-05-14T00:00:00"/>
        <d v="2012-08-13T00:00:00"/>
        <d v="2012-11-05T00:00:00"/>
        <d v="2012-07-09T00:00:00"/>
        <d v="2011-05-31T00:00:00"/>
        <d v="2013-04-01T00:00:00"/>
        <d v="2011-02-07T00:00:00"/>
        <d v="2010-04-26T00:00:00"/>
        <d v="2007-11-05T00:00:00"/>
        <d v="2016-07-04T00:00:00"/>
        <d v="2013-05-13T00:00:00"/>
        <d v="2009-04-27T00:00:00"/>
        <d v="2013-02-18T00:00:00"/>
        <d v="2015-07-05T00:00:00"/>
        <d v="2008-09-02T00:00:00"/>
        <d v="2016-07-21T00:00:00"/>
        <d v="2012-03-05T00:00:00"/>
        <d v="2010-08-30T00:00:00"/>
        <d v="2011-08-15T00:00:00"/>
        <d v="2016-06-06T00:00:00"/>
        <d v="2015-06-05T00:00:00"/>
        <d v="2016-05-11T00:00:00"/>
        <d v="2009-10-26T00:00:00"/>
        <d v="2007-06-25T00:00:00"/>
        <d v="2014-08-18T00:00:00"/>
        <d v="2011-09-06T00:00:00"/>
        <d v="2011-03-07T00:00:00"/>
        <d v="2012-04-30T00:00:00"/>
        <d v="2006-01-09T00:00:00"/>
        <d v="2010-09-27T00:00:00"/>
        <d v="2014-05-05T00:00:00"/>
        <d v="2014-05-18T00:00:00"/>
        <d v="2011-05-02T00:00:00"/>
        <d v="2016-09-06T00:00:00"/>
        <d v="2016-10-02T00:00:00"/>
        <d v="2017-01-07T00:00:00"/>
        <d v="2017-02-10T00:00:00"/>
        <d v="2017-02-15T00:00:00"/>
        <d v="2017-04-20T00:00:00"/>
      </sharedItems>
    </cacheField>
    <cacheField name="Tenure" numFmtId="0">
      <sharedItems containsSemiMixedTypes="0" containsString="0" containsNumber="1" containsInteger="1" minValue="5" maxValue="16"/>
    </cacheField>
    <cacheField name="Date of Termination" numFmtId="0">
      <sharedItems containsDate="1" containsBlank="1" containsMixedTypes="1" minDate="2011-04-06T00:00:00" maxDate="2016-08-03T00:00:00"/>
    </cacheField>
    <cacheField name="Reason For Term" numFmtId="0">
      <sharedItems count="17">
        <s v="N/A - still employed"/>
        <s v="performance"/>
        <s v="career change"/>
        <s v="no-call, no-show"/>
        <s v="hours"/>
        <s v="medical issues"/>
        <s v="N/A - Has not started yet"/>
        <s v="Another position"/>
        <s v="retiring"/>
        <s v="attendance"/>
        <s v="unhappy"/>
        <s v="return to school"/>
        <s v="relocation out of area"/>
        <s v="military"/>
        <s v="more money"/>
        <s v="maternity leave - did not return"/>
        <s v="gross misconduct"/>
      </sharedItems>
    </cacheField>
    <cacheField name="Employment Status" numFmtId="0">
      <sharedItems/>
    </cacheField>
    <cacheField name="Department" numFmtId="0">
      <sharedItems count="6">
        <s v="Admin Offices"/>
        <s v="Executive Office"/>
        <s v="IT/IS"/>
        <s v="Production       "/>
        <s v="Sales"/>
        <s v="Software Engineering"/>
      </sharedItems>
    </cacheField>
    <cacheField name="Position" numFmtId="0">
      <sharedItems count="28">
        <s v="Accountant I"/>
        <s v="Administrative Assistant"/>
        <s v="Shared Services Manager"/>
        <s v="Sr. Accountant"/>
        <s v="President &amp; CEO"/>
        <s v="CIO"/>
        <s v="Database Administrator"/>
        <s v="IT Director"/>
        <s v="IT Manager - DB"/>
        <s v="IT Manager - Infra"/>
        <s v="IT Manager - Support"/>
        <s v="IT Support"/>
        <s v="Network Engineer"/>
        <s v="Sr. DBA"/>
        <s v="Sr. Network Engineer"/>
        <s v="Director of Operations"/>
        <s v="Production Manager"/>
        <s v="Production Technician I"/>
        <s v="Production Technician II"/>
        <s v="Area Sales Manager"/>
        <s v="Director of Sales"/>
        <s v="Sales Manager"/>
        <s v="Software Engineer"/>
        <s v="Software Engineering Manager"/>
        <s v="BI Director"/>
        <s v="Senior BI Developer"/>
        <s v="BI Developer"/>
        <s v="Data Architect"/>
      </sharedItems>
    </cacheField>
    <cacheField name="Manager Name" numFmtId="0">
      <sharedItems count="21">
        <s v="Brandon R. LeBlanc"/>
        <s v="Janet King"/>
        <s v="Board of Directors"/>
        <s v="Simon Roup"/>
        <s v="Jennifer Zamora"/>
        <s v="Eric Dougall"/>
        <s v="Peter Monroe"/>
        <s v="Michael Albert"/>
        <s v="Elijiah Gray"/>
        <s v="Webster Butler"/>
        <s v="Amy Dunn"/>
        <s v="Ketsia Liebig"/>
        <s v="Brannon Miller"/>
        <s v="David Stanley"/>
        <s v="Kissy Sullivan"/>
        <s v="Kelley Spirea"/>
        <s v="Lynn Daneault"/>
        <s v="John Smith"/>
        <s v="Debra Houlihan"/>
        <s v="Alex Sweetwater"/>
        <s v="Brian Champaigne"/>
      </sharedItems>
    </cacheField>
    <cacheField name="Employee Source" numFmtId="0">
      <sharedItems count="23">
        <s v="Diversity Job Fair"/>
        <s v="Website Banner Ads"/>
        <s v="Internet Search"/>
        <s v="Pay Per Click - Google"/>
        <s v="Monster.com"/>
        <s v="Other"/>
        <s v="Employee Referral"/>
        <s v="Search Engine - Google Bing Yahoo"/>
        <s v="Glassdoor"/>
        <s v="Vendor Referral"/>
        <s v="Professional Society"/>
        <s v="Information Session"/>
        <s v="Company Intranet - Partner"/>
        <s v="On-campus Recruiting"/>
        <s v="Billboard"/>
        <s v="MBTA ads"/>
        <s v="Word of Mouth"/>
        <s v="Social Networks - Facebook Twitter etc"/>
        <s v="On-line Web application"/>
        <s v="Newspager/Magazine"/>
        <s v="Pay Per Click"/>
        <s v="Careerbuilder"/>
        <s v="Indeed"/>
      </sharedItems>
    </cacheField>
    <cacheField name="Performance Score" numFmtId="0">
      <sharedItems count="7">
        <s v="Fully Meets"/>
        <s v="N/A- too early to review"/>
        <s v="90-day meets"/>
        <s v="Exceptional"/>
        <s v="Needs Improvement"/>
        <s v="Exceeds"/>
        <s v="PIP"/>
      </sharedItems>
    </cacheField>
    <cacheField name="PerformanceRatingOrdinal" numFmtId="0">
      <sharedItems containsSemiMixedTypes="0" containsString="0" containsNumber="1" containsInteger="1" minValue="0" maxValue="5"/>
    </cacheField>
  </cacheFields>
  <extLst>
    <ext xmlns:x14="http://schemas.microsoft.com/office/spreadsheetml/2009/9/main" uri="{725AE2AE-9491-48be-B2B4-4EB974FC3084}">
      <x14:pivotCacheDefinition pivotCacheId="25992251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tarlin Chanda" refreshedDate="44819.901721180555" backgroundQuery="1" createdVersion="8" refreshedVersion="8" minRefreshableVersion="3" recordCount="0" supportSubquery="1" supportAdvancedDrill="1" xr:uid="{0B6E23E8-6C5D-4CAB-A401-AEFB9C84BA53}">
  <cacheSource type="external" connectionId="1"/>
  <cacheFields count="4">
    <cacheField name="[Table1].[Employee Source].[Employee Source]" caption="Employee Source" numFmtId="0" hierarchy="15" level="1">
      <sharedItems count="23">
        <s v="Billboard"/>
        <s v="Careerbuilder"/>
        <s v="Company Intranet - Partner"/>
        <s v="Diversity Job Fair"/>
        <s v="Employee Referral"/>
        <s v="Glassdoor"/>
        <s v="Indeed"/>
        <s v="Information Session"/>
        <s v="Internet Search"/>
        <s v="MBTA ads"/>
        <s v="Monster.com"/>
        <s v="Newspager/Magazine"/>
        <s v="On-campus Recruiting"/>
        <s v="On-line Web application"/>
        <s v="Other"/>
        <s v="Pay Per Click"/>
        <s v="Pay Per Click - Google"/>
        <s v="Professional Society"/>
        <s v="Search Engine - Google Bing Yahoo"/>
        <s v="Social Networks - Facebook Twitter etc"/>
        <s v="Vendor Referral"/>
        <s v="Website Banner Ads"/>
        <s v="Word of Mouth"/>
      </sharedItems>
    </cacheField>
    <cacheField name="[Measures].[Count of Employee Number]" caption="Count of Employee Number" numFmtId="0" hierarchy="23" level="32767"/>
    <cacheField name="[Table1].[Date of Hire].[Date of Hire]" caption="Date of Hire" numFmtId="0" hierarchy="7" level="1">
      <sharedItems containsSemiMixedTypes="0" containsNonDate="0" containsString="0"/>
    </cacheField>
    <cacheField name="Dummy0" numFmtId="0" hierarchy="26" level="32767">
      <extLst>
        <ext xmlns:x14="http://schemas.microsoft.com/office/spreadsheetml/2009/9/main" uri="{63CAB8AC-B538-458d-9737-405883B0398D}">
          <x14:cacheField ignore="1"/>
        </ext>
      </extLst>
    </cacheField>
  </cacheFields>
  <cacheHierarchies count="27">
    <cacheHierarchy uniqueName="[Table1].[Employee Name]" caption="Employee Name" attribute="1" defaultMemberUniqueName="[Table1].[Employee Name].[All]" allUniqueName="[Table1].[Employee Name].[All]" dimensionUniqueName="[Table1]" displayFolder="" count="0" memberValueDatatype="130" unbalanced="0"/>
    <cacheHierarchy uniqueName="[Table1].[Employee Number]" caption="Employee Number" attribute="1" defaultMemberUniqueName="[Table1].[Employee Number].[All]" allUniqueName="[Table1].[Employee Number].[All]" dimensionUniqueName="[Table1]" displayFolder="" count="0" memberValueDatatype="20" unbalanced="0"/>
    <cacheHierarchy uniqueName="[Table1].[Pay Rate]" caption="Pay Rate" attribute="1" defaultMemberUniqueName="[Table1].[Pay Rate].[All]" allUniqueName="[Table1].[Pay Rate].[All]" dimensionUniqueName="[Table1]" displayFolder="" count="0" memberValueDatatype="5" unbalanced="0"/>
    <cacheHierarchy uniqueName="[Table1].[DOB]" caption="DOB" attribute="1" time="1" defaultMemberUniqueName="[Table1].[DOB].[All]" allUniqueName="[Table1].[DOB].[All]" dimensionUniqueName="[Table1]" displayFolder="" count="0" memberValueDatatype="7" unbalanced="0"/>
    <cacheHierarchy uniqueName="[Table1].[Age]" caption="Age" attribute="1" defaultMemberUniqueName="[Table1].[Age].[All]" allUniqueName="[Table1].[Age].[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MaritalDesc]" caption="MaritalDesc" attribute="1" defaultMemberUniqueName="[Table1].[MaritalDesc].[All]" allUniqueName="[Table1].[MaritalDesc].[All]" dimensionUniqueName="[Table1]" displayFolder="" count="0" memberValueDatatype="130" unbalanced="0"/>
    <cacheHierarchy uniqueName="[Table1].[Date of Hire]" caption="Date of Hire" attribute="1" time="1" defaultMemberUniqueName="[Table1].[Date of Hire].[All]" allUniqueName="[Table1].[Date of Hire].[All]" dimensionUniqueName="[Table1]" displayFolder="" count="2" memberValueDatatype="7" unbalanced="0">
      <fieldsUsage count="2">
        <fieldUsage x="-1"/>
        <fieldUsage x="2"/>
      </fieldsUsage>
    </cacheHierarchy>
    <cacheHierarchy uniqueName="[Table1].[Tenure]" caption="Tenure" attribute="1" defaultMemberUniqueName="[Table1].[Tenure].[All]" allUniqueName="[Table1].[Tenure].[All]" dimensionUniqueName="[Table1]" displayFolder="" count="0" memberValueDatatype="20" unbalanced="0"/>
    <cacheHierarchy uniqueName="[Table1].[Date of Termination]" caption="Date of Termination" attribute="1" defaultMemberUniqueName="[Table1].[Date of Termination].[All]" allUniqueName="[Table1].[Date of Termination].[All]" dimensionUniqueName="[Table1]" displayFolder="" count="0" memberValueDatatype="130" unbalanced="0"/>
    <cacheHierarchy uniqueName="[Table1].[Reason For Term]" caption="Reason For Term" attribute="1" defaultMemberUniqueName="[Table1].[Reason For Term].[All]" allUniqueName="[Table1].[Reason For Term].[All]" dimensionUniqueName="[Table1]" displayFolder="" count="0" memberValueDatatype="130" unbalanced="0"/>
    <cacheHierarchy uniqueName="[Table1].[Employment Status]" caption="Employment Status" attribute="1" defaultMemberUniqueName="[Table1].[Employment Status].[All]" allUniqueName="[Table1].[Employment Status].[All]" dimensionUniqueName="[Table1]" displayFolder="" count="0" memberValueDatatype="130" unbalanced="0"/>
    <cacheHierarchy uniqueName="[Table1].[Department]" caption="Department" attribute="1" defaultMemberUniqueName="[Table1].[Department].[All]" allUniqueName="[Table1].[Department].[All]" dimensionUniqueName="[Table1]" displayFolder="" count="0" memberValueDatatype="130" unbalanced="0"/>
    <cacheHierarchy uniqueName="[Table1].[Position]" caption="Position" attribute="1" defaultMemberUniqueName="[Table1].[Position].[All]" allUniqueName="[Table1].[Position].[All]" dimensionUniqueName="[Table1]" displayFolder="" count="0" memberValueDatatype="130" unbalanced="0"/>
    <cacheHierarchy uniqueName="[Table1].[Manager Name]" caption="Manager Name" attribute="1" defaultMemberUniqueName="[Table1].[Manager Name].[All]" allUniqueName="[Table1].[Manager Name].[All]" dimensionUniqueName="[Table1]" displayFolder="" count="0" memberValueDatatype="130" unbalanced="0"/>
    <cacheHierarchy uniqueName="[Table1].[Employee Source]" caption="Employee Source" attribute="1" defaultMemberUniqueName="[Table1].[Employee Source].[All]" allUniqueName="[Table1].[Employee Source].[All]" dimensionUniqueName="[Table1]" displayFolder="" count="2" memberValueDatatype="130" unbalanced="0">
      <fieldsUsage count="2">
        <fieldUsage x="-1"/>
        <fieldUsage x="0"/>
      </fieldsUsage>
    </cacheHierarchy>
    <cacheHierarchy uniqueName="[Table1].[Performance Score]" caption="Performance Score" attribute="1" defaultMemberUniqueName="[Table1].[Performance Score].[All]" allUniqueName="[Table1].[Performance Score].[All]" dimensionUniqueName="[Table1]" displayFolder="" count="0" memberValueDatatype="130" unbalanced="0"/>
    <cacheHierarchy uniqueName="[Table1].[PerformanceRatingOrdinal]" caption="PerformanceRatingOrdinal" attribute="1" defaultMemberUniqueName="[Table1].[PerformanceRatingOrdinal].[All]" allUniqueName="[Table1].[PerformanceRatingOrdinal].[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ay Rate]" caption="Sum of Pay Rate" measure="1" displayFolder="" measureGroup="Table1" count="0" hidden="1">
      <extLst>
        <ext xmlns:x15="http://schemas.microsoft.com/office/spreadsheetml/2010/11/main" uri="{B97F6D7D-B522-45F9-BDA1-12C45D357490}">
          <x15:cacheHierarchy aggregatedColumn="2"/>
        </ext>
      </extLst>
    </cacheHierarchy>
    <cacheHierarchy uniqueName="[Measures].[Average of Pay Rate]" caption="Average of Pay Rate" measure="1" displayFolder="" measureGroup="Table1" count="0" hidden="1">
      <extLst>
        <ext xmlns:x15="http://schemas.microsoft.com/office/spreadsheetml/2010/11/main" uri="{B97F6D7D-B522-45F9-BDA1-12C45D357490}">
          <x15:cacheHierarchy aggregatedColumn="2"/>
        </ext>
      </extLst>
    </cacheHierarchy>
    <cacheHierarchy uniqueName="[Measures].[Sum of Employee Number]" caption="Sum of Employee Number" measure="1" displayFolder="" measureGroup="Table1" count="0" hidden="1">
      <extLst>
        <ext xmlns:x15="http://schemas.microsoft.com/office/spreadsheetml/2010/11/main" uri="{B97F6D7D-B522-45F9-BDA1-12C45D357490}">
          <x15:cacheHierarchy aggregatedColumn="1"/>
        </ext>
      </extLst>
    </cacheHierarchy>
    <cacheHierarchy uniqueName="[Measures].[Count of Employee Number]" caption="Count of Employee Number"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Pay Rate]" caption="Count of Pay Rate" measure="1" displayFolder="" measureGroup="Table1" count="0" hidden="1">
      <extLst>
        <ext xmlns:x15="http://schemas.microsoft.com/office/spreadsheetml/2010/11/main" uri="{B97F6D7D-B522-45F9-BDA1-12C45D357490}">
          <x15:cacheHierarchy aggregatedColumn="2"/>
        </ext>
      </extLst>
    </cacheHierarchy>
    <cacheHierarchy uniqueName="[Measures].[Sum of Age]" caption="Sum of Age" measure="1" displayFolder="" measureGroup="Table1" count="0" hidden="1">
      <extLst>
        <ext xmlns:x15="http://schemas.microsoft.com/office/spreadsheetml/2010/11/main" uri="{B97F6D7D-B522-45F9-BDA1-12C45D357490}">
          <x15:cacheHierarchy aggregatedColumn="4"/>
        </ext>
      </extLst>
    </cacheHierarchy>
    <cacheHierarchy uniqueName="Dummy0" caption="Employee Name" measure="1" count="0">
      <extLst>
        <ext xmlns:x14="http://schemas.microsoft.com/office/spreadsheetml/2009/9/main" uri="{8CF416AD-EC4C-4aba-99F5-12A058AE0983}">
          <x14:cacheHierarchy ignore="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0">
  <r>
    <s v="Brown, Mia"/>
    <n v="1103024456"/>
    <n v="28.5"/>
    <d v="1987-11-24T00:00:00"/>
    <x v="0"/>
    <x v="0"/>
    <x v="0"/>
    <x v="0"/>
    <n v="13"/>
    <m/>
    <x v="0"/>
    <s v="Active"/>
    <x v="0"/>
    <x v="0"/>
    <x v="0"/>
    <x v="0"/>
    <x v="0"/>
    <n v="3"/>
  </r>
  <r>
    <s v="LaRotonda, William  "/>
    <n v="1106026572"/>
    <n v="23"/>
    <d v="1984-04-26T00:00:00"/>
    <x v="1"/>
    <x v="1"/>
    <x v="1"/>
    <x v="1"/>
    <n v="8"/>
    <m/>
    <x v="0"/>
    <s v="Active"/>
    <x v="0"/>
    <x v="0"/>
    <x v="0"/>
    <x v="1"/>
    <x v="0"/>
    <n v="3"/>
  </r>
  <r>
    <s v="Steans, Tyrone  "/>
    <n v="1302053333"/>
    <n v="29"/>
    <d v="1986-09-01T00:00:00"/>
    <x v="2"/>
    <x v="1"/>
    <x v="2"/>
    <x v="2"/>
    <n v="7"/>
    <m/>
    <x v="0"/>
    <s v="Active"/>
    <x v="0"/>
    <x v="0"/>
    <x v="0"/>
    <x v="2"/>
    <x v="0"/>
    <n v="3"/>
  </r>
  <r>
    <s v="Howard, Estelle"/>
    <n v="1211050782"/>
    <n v="21.5"/>
    <d v="1985-09-16T00:00:00"/>
    <x v="3"/>
    <x v="0"/>
    <x v="0"/>
    <x v="3"/>
    <n v="7"/>
    <s v="4/15/2015"/>
    <x v="1"/>
    <s v="Active"/>
    <x v="0"/>
    <x v="1"/>
    <x v="0"/>
    <x v="3"/>
    <x v="1"/>
    <n v="0"/>
  </r>
  <r>
    <s v="Singh, Nan "/>
    <n v="1307059817"/>
    <n v="16.559999999999999"/>
    <d v="1988-05-19T00:00:00"/>
    <x v="0"/>
    <x v="0"/>
    <x v="2"/>
    <x v="4"/>
    <n v="7"/>
    <m/>
    <x v="0"/>
    <s v="Active"/>
    <x v="0"/>
    <x v="1"/>
    <x v="0"/>
    <x v="1"/>
    <x v="1"/>
    <n v="0"/>
  </r>
  <r>
    <s v="Smith, Leigh Ann"/>
    <n v="711007713"/>
    <n v="20.5"/>
    <d v="1987-06-14T00:00:00"/>
    <x v="4"/>
    <x v="0"/>
    <x v="0"/>
    <x v="5"/>
    <n v="10"/>
    <s v="9/25/2013"/>
    <x v="2"/>
    <s v="Voluntarily Terminated"/>
    <x v="0"/>
    <x v="1"/>
    <x v="0"/>
    <x v="0"/>
    <x v="0"/>
    <n v="3"/>
  </r>
  <r>
    <s v="LeBlanc, Brandon  R"/>
    <n v="1102024115"/>
    <n v="55"/>
    <d v="1984-06-10T00:00:00"/>
    <x v="1"/>
    <x v="1"/>
    <x v="0"/>
    <x v="6"/>
    <n v="6"/>
    <m/>
    <x v="0"/>
    <s v="Active"/>
    <x v="0"/>
    <x v="2"/>
    <x v="1"/>
    <x v="4"/>
    <x v="0"/>
    <n v="3"/>
  </r>
  <r>
    <s v="Quinn, Sean"/>
    <n v="1206043417"/>
    <n v="55"/>
    <d v="1984-11-06T00:00:00"/>
    <x v="3"/>
    <x v="1"/>
    <x v="0"/>
    <x v="7"/>
    <n v="11"/>
    <s v="8/15/2015"/>
    <x v="2"/>
    <s v="Voluntarily Terminated"/>
    <x v="0"/>
    <x v="2"/>
    <x v="1"/>
    <x v="0"/>
    <x v="0"/>
    <n v="3"/>
  </r>
  <r>
    <s v="Boutwell, Bonalyn"/>
    <n v="1307060188"/>
    <n v="34.950000000000003"/>
    <d v="1987-04-04T00:00:00"/>
    <x v="4"/>
    <x v="0"/>
    <x v="0"/>
    <x v="3"/>
    <n v="7"/>
    <m/>
    <x v="0"/>
    <s v="Active"/>
    <x v="0"/>
    <x v="3"/>
    <x v="0"/>
    <x v="0"/>
    <x v="2"/>
    <n v="0"/>
  </r>
  <r>
    <s v="Foster-Baker, Amy"/>
    <n v="1201031308"/>
    <n v="34.950000000000003"/>
    <d v="1979-04-16T00:00:00"/>
    <x v="5"/>
    <x v="0"/>
    <x v="0"/>
    <x v="8"/>
    <n v="13"/>
    <m/>
    <x v="0"/>
    <s v="Active"/>
    <x v="0"/>
    <x v="3"/>
    <x v="2"/>
    <x v="5"/>
    <x v="0"/>
    <n v="3"/>
  </r>
  <r>
    <s v="King, Janet"/>
    <n v="1001495124"/>
    <n v="80"/>
    <d v="1954-09-21T00:00:00"/>
    <x v="6"/>
    <x v="0"/>
    <x v="0"/>
    <x v="9"/>
    <n v="10"/>
    <m/>
    <x v="0"/>
    <s v="Active"/>
    <x v="1"/>
    <x v="4"/>
    <x v="2"/>
    <x v="3"/>
    <x v="0"/>
    <n v="3"/>
  </r>
  <r>
    <s v="Zamora, Jennifer"/>
    <n v="1112030816"/>
    <n v="65"/>
    <d v="1979-08-30T00:00:00"/>
    <x v="5"/>
    <x v="0"/>
    <x v="2"/>
    <x v="10"/>
    <n v="12"/>
    <m/>
    <x v="0"/>
    <s v="Active"/>
    <x v="2"/>
    <x v="5"/>
    <x v="1"/>
    <x v="6"/>
    <x v="3"/>
    <n v="5"/>
  </r>
  <r>
    <s v="Becker, Renee"/>
    <n v="1102024056"/>
    <n v="43"/>
    <d v="1986-04-04T00:00:00"/>
    <x v="2"/>
    <x v="0"/>
    <x v="2"/>
    <x v="11"/>
    <n v="8"/>
    <d v="2015-12-09T00:00:00"/>
    <x v="1"/>
    <s v="Terminated for Cause"/>
    <x v="2"/>
    <x v="6"/>
    <x v="3"/>
    <x v="7"/>
    <x v="0"/>
    <n v="3"/>
  </r>
  <r>
    <s v="Goble, Taisha"/>
    <n v="905013738"/>
    <n v="48.5"/>
    <d v="1971-10-23T00:00:00"/>
    <x v="7"/>
    <x v="0"/>
    <x v="2"/>
    <x v="3"/>
    <n v="7"/>
    <s v="3/15/2015"/>
    <x v="3"/>
    <s v="Terminated for Cause"/>
    <x v="2"/>
    <x v="6"/>
    <x v="3"/>
    <x v="8"/>
    <x v="0"/>
    <n v="3"/>
  </r>
  <r>
    <s v="Hernandez, Daniff"/>
    <n v="1410071156"/>
    <n v="40.1"/>
    <d v="1986-08-07T00:00:00"/>
    <x v="2"/>
    <x v="1"/>
    <x v="0"/>
    <x v="3"/>
    <n v="7"/>
    <s v="2/22/2015"/>
    <x v="3"/>
    <s v="Terminated for Cause"/>
    <x v="2"/>
    <x v="6"/>
    <x v="3"/>
    <x v="6"/>
    <x v="1"/>
    <n v="0"/>
  </r>
  <r>
    <s v="Horton, Jayne"/>
    <n v="1105025718"/>
    <n v="34"/>
    <d v="1984-02-21T00:00:00"/>
    <x v="1"/>
    <x v="0"/>
    <x v="2"/>
    <x v="12"/>
    <n v="7"/>
    <m/>
    <x v="0"/>
    <s v="Active"/>
    <x v="2"/>
    <x v="6"/>
    <x v="3"/>
    <x v="8"/>
    <x v="1"/>
    <n v="0"/>
  </r>
  <r>
    <s v="Johnson, Noelle "/>
    <n v="1003018246"/>
    <n v="40"/>
    <d v="1986-11-07T00:00:00"/>
    <x v="4"/>
    <x v="0"/>
    <x v="0"/>
    <x v="13"/>
    <n v="7"/>
    <m/>
    <x v="0"/>
    <s v="Leave of Absence"/>
    <x v="2"/>
    <x v="6"/>
    <x v="3"/>
    <x v="8"/>
    <x v="2"/>
    <n v="0"/>
  </r>
  <r>
    <s v="Murray, Thomas"/>
    <n v="1406068403"/>
    <n v="35.5"/>
    <d v="1988-07-04T00:00:00"/>
    <x v="0"/>
    <x v="1"/>
    <x v="1"/>
    <x v="14"/>
    <n v="7"/>
    <m/>
    <x v="0"/>
    <s v="Active"/>
    <x v="2"/>
    <x v="6"/>
    <x v="3"/>
    <x v="0"/>
    <x v="3"/>
    <n v="5"/>
  </r>
  <r>
    <s v="Pearson, Randall"/>
    <n v="1102023965"/>
    <n v="41"/>
    <d v="1984-09-05T00:00:00"/>
    <x v="1"/>
    <x v="1"/>
    <x v="0"/>
    <x v="15"/>
    <n v="7"/>
    <d v="2016-01-05T00:00:00"/>
    <x v="1"/>
    <s v="Voluntarily Terminated"/>
    <x v="2"/>
    <x v="6"/>
    <x v="3"/>
    <x v="6"/>
    <x v="0"/>
    <n v="3"/>
  </r>
  <r>
    <s v="Petrowsky, Thelma"/>
    <n v="1108027853"/>
    <n v="42.75"/>
    <d v="1984-09-16T00:00:00"/>
    <x v="1"/>
    <x v="0"/>
    <x v="0"/>
    <x v="14"/>
    <n v="7"/>
    <m/>
    <x v="0"/>
    <s v="Active"/>
    <x v="2"/>
    <x v="6"/>
    <x v="3"/>
    <x v="6"/>
    <x v="3"/>
    <n v="5"/>
  </r>
  <r>
    <s v="Roby, Lori "/>
    <n v="1407068885"/>
    <n v="39.549999999999997"/>
    <d v="1981-10-11T00:00:00"/>
    <x v="8"/>
    <x v="0"/>
    <x v="0"/>
    <x v="3"/>
    <n v="7"/>
    <m/>
    <x v="0"/>
    <s v="Active"/>
    <x v="2"/>
    <x v="6"/>
    <x v="3"/>
    <x v="6"/>
    <x v="0"/>
    <n v="3"/>
  </r>
  <r>
    <s v="Rogers, Ivan"/>
    <n v="1203032255"/>
    <n v="42.2"/>
    <d v="1986-08-26T00:00:00"/>
    <x v="2"/>
    <x v="1"/>
    <x v="0"/>
    <x v="12"/>
    <n v="7"/>
    <m/>
    <x v="0"/>
    <s v="Active"/>
    <x v="2"/>
    <x v="6"/>
    <x v="3"/>
    <x v="3"/>
    <x v="1"/>
    <n v="0"/>
  </r>
  <r>
    <s v="Salter, Jason"/>
    <n v="1111030148"/>
    <n v="45"/>
    <d v="1987-12-17T00:00:00"/>
    <x v="0"/>
    <x v="1"/>
    <x v="1"/>
    <x v="13"/>
    <n v="7"/>
    <s v="10/31/2015"/>
    <x v="4"/>
    <s v="Voluntarily Terminated"/>
    <x v="2"/>
    <x v="6"/>
    <x v="3"/>
    <x v="9"/>
    <x v="2"/>
    <n v="0"/>
  </r>
  <r>
    <s v="Simard, Kramer"/>
    <n v="808010278"/>
    <n v="30.2"/>
    <d v="1970-02-08T00:00:00"/>
    <x v="9"/>
    <x v="1"/>
    <x v="0"/>
    <x v="13"/>
    <n v="7"/>
    <m/>
    <x v="0"/>
    <s v="Active"/>
    <x v="2"/>
    <x v="6"/>
    <x v="3"/>
    <x v="6"/>
    <x v="2"/>
    <n v="0"/>
  </r>
  <r>
    <s v="Zhou, Julia"/>
    <n v="1110029732"/>
    <n v="31.4"/>
    <d v="1979-02-24T00:00:00"/>
    <x v="5"/>
    <x v="0"/>
    <x v="2"/>
    <x v="12"/>
    <n v="7"/>
    <m/>
    <x v="0"/>
    <s v="Active"/>
    <x v="2"/>
    <x v="6"/>
    <x v="3"/>
    <x v="6"/>
    <x v="2"/>
    <n v="0"/>
  </r>
  <r>
    <s v="Foss, Jason"/>
    <n v="1192991000"/>
    <n v="65"/>
    <d v="1980-07-05T00:00:00"/>
    <x v="10"/>
    <x v="1"/>
    <x v="2"/>
    <x v="16"/>
    <n v="11"/>
    <m/>
    <x v="0"/>
    <s v="Active"/>
    <x v="2"/>
    <x v="7"/>
    <x v="4"/>
    <x v="10"/>
    <x v="3"/>
    <n v="5"/>
  </r>
  <r>
    <s v="Roup,Simon"/>
    <n v="1106026933"/>
    <n v="62"/>
    <d v="1973-04-05T00:00:00"/>
    <x v="11"/>
    <x v="1"/>
    <x v="2"/>
    <x v="17"/>
    <n v="9"/>
    <m/>
    <x v="0"/>
    <s v="Active"/>
    <x v="2"/>
    <x v="8"/>
    <x v="4"/>
    <x v="10"/>
    <x v="0"/>
    <n v="3"/>
  </r>
  <r>
    <s v="Ruiz, Ricardo"/>
    <n v="1001175250"/>
    <n v="21"/>
    <d v="1964-01-04T00:00:00"/>
    <x v="12"/>
    <x v="1"/>
    <x v="1"/>
    <x v="18"/>
    <n v="10"/>
    <d v="2015-04-11T00:00:00"/>
    <x v="4"/>
    <s v="Voluntarily Terminated"/>
    <x v="2"/>
    <x v="8"/>
    <x v="4"/>
    <x v="0"/>
    <x v="0"/>
    <n v="3"/>
  </r>
  <r>
    <s v="Monroe, Peter"/>
    <n v="1011022863"/>
    <n v="63"/>
    <d v="1986-10-05T00:00:00"/>
    <x v="4"/>
    <x v="1"/>
    <x v="0"/>
    <x v="19"/>
    <n v="10"/>
    <m/>
    <x v="0"/>
    <s v="Active"/>
    <x v="2"/>
    <x v="9"/>
    <x v="4"/>
    <x v="0"/>
    <x v="4"/>
    <n v="2"/>
  </r>
  <r>
    <s v="Dougall, Eric"/>
    <n v="1101023754"/>
    <n v="64"/>
    <d v="1970-07-09T00:00:00"/>
    <x v="9"/>
    <x v="1"/>
    <x v="2"/>
    <x v="20"/>
    <n v="8"/>
    <m/>
    <x v="0"/>
    <s v="Active"/>
    <x v="2"/>
    <x v="10"/>
    <x v="4"/>
    <x v="10"/>
    <x v="5"/>
    <n v="4"/>
  </r>
  <r>
    <s v="Clayton, Rick"/>
    <n v="1301052902"/>
    <n v="28.99"/>
    <d v="1985-09-05T00:00:00"/>
    <x v="3"/>
    <x v="1"/>
    <x v="2"/>
    <x v="21"/>
    <n v="10"/>
    <m/>
    <x v="0"/>
    <s v="Active"/>
    <x v="2"/>
    <x v="11"/>
    <x v="5"/>
    <x v="8"/>
    <x v="0"/>
    <n v="3"/>
  </r>
  <r>
    <s v="Galia, Lisa"/>
    <n v="1501072093"/>
    <n v="31.4"/>
    <d v="1968-07-06T00:00:00"/>
    <x v="13"/>
    <x v="0"/>
    <x v="2"/>
    <x v="22"/>
    <n v="12"/>
    <m/>
    <x v="0"/>
    <s v="Active"/>
    <x v="2"/>
    <x v="11"/>
    <x v="5"/>
    <x v="9"/>
    <x v="0"/>
    <n v="3"/>
  </r>
  <r>
    <s v="Lindsay, Leonara "/>
    <n v="602000312"/>
    <n v="26"/>
    <d v="1988-10-05T00:00:00"/>
    <x v="14"/>
    <x v="0"/>
    <x v="2"/>
    <x v="23"/>
    <n v="11"/>
    <m/>
    <x v="0"/>
    <s v="Active"/>
    <x v="2"/>
    <x v="11"/>
    <x v="5"/>
    <x v="0"/>
    <x v="5"/>
    <n v="4"/>
  </r>
  <r>
    <s v="Soto, Julia "/>
    <n v="1203032263"/>
    <n v="27.49"/>
    <d v="1973-03-12T00:00:00"/>
    <x v="11"/>
    <x v="0"/>
    <x v="0"/>
    <x v="24"/>
    <n v="11"/>
    <m/>
    <x v="0"/>
    <s v="Active"/>
    <x v="2"/>
    <x v="11"/>
    <x v="5"/>
    <x v="11"/>
    <x v="0"/>
    <n v="3"/>
  </r>
  <r>
    <s v="Bacong, Alejandro "/>
    <n v="1212052023"/>
    <n v="45"/>
    <d v="1988-01-07T00:00:00"/>
    <x v="0"/>
    <x v="1"/>
    <x v="1"/>
    <x v="13"/>
    <n v="7"/>
    <m/>
    <x v="0"/>
    <s v="Active"/>
    <x v="2"/>
    <x v="12"/>
    <x v="6"/>
    <x v="8"/>
    <x v="2"/>
    <n v="0"/>
  </r>
  <r>
    <s v="Cisco, Anthony"/>
    <n v="1102024173"/>
    <n v="42"/>
    <d v="1989-11-24T00:00:00"/>
    <x v="15"/>
    <x v="1"/>
    <x v="0"/>
    <x v="12"/>
    <n v="7"/>
    <m/>
    <x v="0"/>
    <s v="Active"/>
    <x v="2"/>
    <x v="12"/>
    <x v="6"/>
    <x v="11"/>
    <x v="1"/>
    <n v="0"/>
  </r>
  <r>
    <s v="Dolan, Linda"/>
    <n v="1101023540"/>
    <n v="37"/>
    <d v="1988-07-18T00:00:00"/>
    <x v="0"/>
    <x v="0"/>
    <x v="0"/>
    <x v="13"/>
    <n v="7"/>
    <m/>
    <x v="0"/>
    <s v="Active"/>
    <x v="2"/>
    <x v="12"/>
    <x v="6"/>
    <x v="6"/>
    <x v="2"/>
    <n v="0"/>
  </r>
  <r>
    <s v="Gonzalez, Maria"/>
    <n v="1988299991"/>
    <n v="39"/>
    <d v="1981-04-16T00:00:00"/>
    <x v="16"/>
    <x v="0"/>
    <x v="3"/>
    <x v="13"/>
    <n v="7"/>
    <m/>
    <x v="0"/>
    <s v="Active"/>
    <x v="2"/>
    <x v="12"/>
    <x v="6"/>
    <x v="6"/>
    <x v="0"/>
    <n v="3"/>
  </r>
  <r>
    <s v="Merlos, Carlos"/>
    <n v="1012023013"/>
    <n v="43"/>
    <d v="1987-06-18T00:00:00"/>
    <x v="4"/>
    <x v="1"/>
    <x v="2"/>
    <x v="12"/>
    <n v="7"/>
    <m/>
    <x v="0"/>
    <s v="Active"/>
    <x v="2"/>
    <x v="12"/>
    <x v="6"/>
    <x v="9"/>
    <x v="1"/>
    <n v="0"/>
  </r>
  <r>
    <s v="Morway, Tanya"/>
    <n v="1001956578"/>
    <n v="27"/>
    <d v="1979-04-04T00:00:00"/>
    <x v="5"/>
    <x v="0"/>
    <x v="0"/>
    <x v="3"/>
    <n v="7"/>
    <m/>
    <x v="0"/>
    <s v="Active"/>
    <x v="2"/>
    <x v="12"/>
    <x v="6"/>
    <x v="4"/>
    <x v="0"/>
    <n v="3"/>
  </r>
  <r>
    <s v="Shepard, Anita "/>
    <n v="906014183"/>
    <n v="47"/>
    <d v="1981-04-14T00:00:00"/>
    <x v="16"/>
    <x v="0"/>
    <x v="0"/>
    <x v="25"/>
    <n v="7"/>
    <m/>
    <x v="0"/>
    <s v="Active"/>
    <x v="2"/>
    <x v="12"/>
    <x v="6"/>
    <x v="9"/>
    <x v="0"/>
    <n v="3"/>
  </r>
  <r>
    <s v="Tredinnick, Neville "/>
    <n v="1104025466"/>
    <n v="28"/>
    <d v="1988-05-05T00:00:00"/>
    <x v="0"/>
    <x v="1"/>
    <x v="0"/>
    <x v="13"/>
    <n v="7"/>
    <d v="2015-12-05T00:00:00"/>
    <x v="5"/>
    <s v="Voluntarily Terminated"/>
    <x v="2"/>
    <x v="12"/>
    <x v="6"/>
    <x v="4"/>
    <x v="0"/>
    <n v="3"/>
  </r>
  <r>
    <s v="Turpin, Jumil"/>
    <n v="1411071506"/>
    <n v="49.1"/>
    <d v="1969-03-31T00:00:00"/>
    <x v="17"/>
    <x v="1"/>
    <x v="0"/>
    <x v="12"/>
    <n v="7"/>
    <m/>
    <x v="0"/>
    <s v="Active"/>
    <x v="2"/>
    <x v="12"/>
    <x v="6"/>
    <x v="6"/>
    <x v="1"/>
    <n v="0"/>
  </r>
  <r>
    <s v="Ait Sidi, Karthikeyan   "/>
    <n v="1307060199"/>
    <n v="62"/>
    <d v="1975-05-05T00:00:00"/>
    <x v="18"/>
    <x v="1"/>
    <x v="0"/>
    <x v="12"/>
    <n v="7"/>
    <s v="6/16/2016"/>
    <x v="2"/>
    <s v="Voluntarily Terminated"/>
    <x v="2"/>
    <x v="13"/>
    <x v="3"/>
    <x v="12"/>
    <x v="0"/>
    <n v="3"/>
  </r>
  <r>
    <s v="Carr, Claudia  N"/>
    <n v="1010022337"/>
    <n v="61.3"/>
    <d v="1986-06-06T00:00:00"/>
    <x v="2"/>
    <x v="0"/>
    <x v="2"/>
    <x v="26"/>
    <n v="6"/>
    <m/>
    <x v="6"/>
    <s v="Future Start"/>
    <x v="2"/>
    <x v="13"/>
    <x v="3"/>
    <x v="9"/>
    <x v="1"/>
    <n v="0"/>
  </r>
  <r>
    <s v="Favis, Donald  "/>
    <n v="1412071562"/>
    <n v="58.2"/>
    <d v="1964-07-30T00:00:00"/>
    <x v="12"/>
    <x v="1"/>
    <x v="2"/>
    <x v="27"/>
    <n v="8"/>
    <s v="2/19/2016"/>
    <x v="4"/>
    <s v="Terminated for Cause"/>
    <x v="2"/>
    <x v="13"/>
    <x v="3"/>
    <x v="9"/>
    <x v="0"/>
    <n v="3"/>
  </r>
  <r>
    <s v="Roehrich, Bianca"/>
    <n v="1111030266"/>
    <n v="58.5"/>
    <d v="1973-05-27T00:00:00"/>
    <x v="11"/>
    <x v="0"/>
    <x v="2"/>
    <x v="13"/>
    <n v="7"/>
    <d v="2015-10-11T00:00:00"/>
    <x v="7"/>
    <s v="Voluntarily Terminated"/>
    <x v="2"/>
    <x v="13"/>
    <x v="3"/>
    <x v="9"/>
    <x v="2"/>
    <n v="0"/>
  </r>
  <r>
    <s v="Daniele, Ann  "/>
    <n v="1411071312"/>
    <n v="54.1"/>
    <d v="1952-01-18T00:00:00"/>
    <x v="19"/>
    <x v="0"/>
    <x v="0"/>
    <x v="14"/>
    <n v="7"/>
    <m/>
    <x v="0"/>
    <s v="Leave of Absence"/>
    <x v="2"/>
    <x v="14"/>
    <x v="6"/>
    <x v="9"/>
    <x v="0"/>
    <n v="3"/>
  </r>
  <r>
    <s v="Lajiri,  Jyoti"/>
    <n v="1108028108"/>
    <n v="56.2"/>
    <d v="1986-04-23T00:00:00"/>
    <x v="2"/>
    <x v="1"/>
    <x v="0"/>
    <x v="14"/>
    <n v="7"/>
    <m/>
    <x v="0"/>
    <s v="Leave of Absence"/>
    <x v="2"/>
    <x v="14"/>
    <x v="6"/>
    <x v="6"/>
    <x v="0"/>
    <n v="3"/>
  </r>
  <r>
    <s v="Semizoglou, Jeremiah  "/>
    <n v="904013591"/>
    <n v="53.8"/>
    <d v="1983-02-09T00:00:00"/>
    <x v="20"/>
    <x v="1"/>
    <x v="0"/>
    <x v="26"/>
    <n v="6"/>
    <m/>
    <x v="6"/>
    <s v="Future Start"/>
    <x v="2"/>
    <x v="14"/>
    <x v="6"/>
    <x v="13"/>
    <x v="1"/>
    <n v="0"/>
  </r>
  <r>
    <s v="South, Joe"/>
    <n v="1308060959"/>
    <n v="53"/>
    <d v="1965-09-09T00:00:00"/>
    <x v="21"/>
    <x v="1"/>
    <x v="2"/>
    <x v="14"/>
    <n v="7"/>
    <m/>
    <x v="0"/>
    <s v="Active"/>
    <x v="2"/>
    <x v="14"/>
    <x v="6"/>
    <x v="6"/>
    <x v="2"/>
    <n v="0"/>
  </r>
  <r>
    <s v="Warfield, Sarah"/>
    <n v="1301052347"/>
    <n v="55.2"/>
    <d v="1978-05-02T00:00:00"/>
    <x v="22"/>
    <x v="0"/>
    <x v="4"/>
    <x v="12"/>
    <n v="7"/>
    <m/>
    <x v="0"/>
    <s v="Active"/>
    <x v="2"/>
    <x v="14"/>
    <x v="6"/>
    <x v="6"/>
    <x v="1"/>
    <n v="0"/>
  </r>
  <r>
    <s v="Bramante, Elisa"/>
    <n v="1006020066"/>
    <n v="60"/>
    <d v="1983-03-19T00:00:00"/>
    <x v="20"/>
    <x v="0"/>
    <x v="2"/>
    <x v="8"/>
    <n v="13"/>
    <m/>
    <x v="0"/>
    <s v="Active"/>
    <x v="3"/>
    <x v="15"/>
    <x v="1"/>
    <x v="5"/>
    <x v="5"/>
    <n v="4"/>
  </r>
  <r>
    <s v="Albert, Michael  "/>
    <n v="1501072311"/>
    <n v="54.5"/>
    <d v="1968-10-10T00:00:00"/>
    <x v="17"/>
    <x v="1"/>
    <x v="1"/>
    <x v="28"/>
    <n v="11"/>
    <m/>
    <x v="0"/>
    <s v="Active"/>
    <x v="3"/>
    <x v="16"/>
    <x v="1"/>
    <x v="6"/>
    <x v="0"/>
    <n v="3"/>
  </r>
  <r>
    <s v="Bozzi, Charles"/>
    <n v="1303054580"/>
    <n v="50.5"/>
    <d v="1970-03-10T00:00:00"/>
    <x v="9"/>
    <x v="1"/>
    <x v="2"/>
    <x v="29"/>
    <n v="8"/>
    <d v="2014-07-08T00:00:00"/>
    <x v="8"/>
    <s v="Voluntarily Terminated"/>
    <x v="3"/>
    <x v="16"/>
    <x v="1"/>
    <x v="14"/>
    <x v="0"/>
    <n v="3"/>
  </r>
  <r>
    <s v="Butler, Webster  L"/>
    <n v="1110029990"/>
    <n v="55"/>
    <d v="1983-08-09T00:00:00"/>
    <x v="20"/>
    <x v="1"/>
    <x v="2"/>
    <x v="30"/>
    <n v="6"/>
    <m/>
    <x v="0"/>
    <s v="Active"/>
    <x v="3"/>
    <x v="16"/>
    <x v="1"/>
    <x v="3"/>
    <x v="5"/>
    <n v="4"/>
  </r>
  <r>
    <s v="Dunn, Amy  "/>
    <n v="1409070147"/>
    <n v="51"/>
    <d v="1973-11-28T00:00:00"/>
    <x v="23"/>
    <x v="0"/>
    <x v="2"/>
    <x v="31"/>
    <n v="7"/>
    <m/>
    <x v="0"/>
    <s v="Active"/>
    <x v="3"/>
    <x v="16"/>
    <x v="1"/>
    <x v="7"/>
    <x v="0"/>
    <n v="3"/>
  </r>
  <r>
    <s v="Gray, Elijiah  "/>
    <n v="1307060077"/>
    <n v="54"/>
    <d v="1981-07-11T00:00:00"/>
    <x v="16"/>
    <x v="1"/>
    <x v="1"/>
    <x v="32"/>
    <n v="7"/>
    <m/>
    <x v="0"/>
    <s v="Active"/>
    <x v="3"/>
    <x v="16"/>
    <x v="1"/>
    <x v="6"/>
    <x v="0"/>
    <n v="3"/>
  </r>
  <r>
    <s v="Hogland, Jonathan "/>
    <n v="1001944783"/>
    <n v="48.5"/>
    <d v="1972-07-01T00:00:00"/>
    <x v="7"/>
    <x v="1"/>
    <x v="0"/>
    <x v="33"/>
    <n v="11"/>
    <d v="2015-12-12T00:00:00"/>
    <x v="9"/>
    <s v="Terminated for Cause"/>
    <x v="3"/>
    <x v="16"/>
    <x v="1"/>
    <x v="6"/>
    <x v="0"/>
    <n v="3"/>
  </r>
  <r>
    <s v="Immediato, Walter"/>
    <n v="1403065874"/>
    <n v="42"/>
    <d v="1976-11-15T00:00:00"/>
    <x v="24"/>
    <x v="1"/>
    <x v="0"/>
    <x v="7"/>
    <n v="11"/>
    <s v="9/24/2012"/>
    <x v="10"/>
    <s v="Voluntarily Terminated"/>
    <x v="3"/>
    <x v="16"/>
    <x v="1"/>
    <x v="5"/>
    <x v="4"/>
    <n v="2"/>
  </r>
  <r>
    <s v="Liebig, Ketsia"/>
    <n v="1103024679"/>
    <n v="55"/>
    <d v="1981-10-26T00:00:00"/>
    <x v="8"/>
    <x v="0"/>
    <x v="0"/>
    <x v="29"/>
    <n v="8"/>
    <m/>
    <x v="0"/>
    <s v="Active"/>
    <x v="3"/>
    <x v="16"/>
    <x v="1"/>
    <x v="1"/>
    <x v="5"/>
    <n v="4"/>
  </r>
  <r>
    <s v="Miller, Brannon"/>
    <n v="1107027351"/>
    <n v="53"/>
    <d v="1981-08-10T00:00:00"/>
    <x v="16"/>
    <x v="1"/>
    <x v="2"/>
    <x v="34"/>
    <n v="10"/>
    <m/>
    <x v="0"/>
    <s v="Active"/>
    <x v="3"/>
    <x v="16"/>
    <x v="1"/>
    <x v="2"/>
    <x v="0"/>
    <n v="3"/>
  </r>
  <r>
    <s v="Peterson, Ebonee  "/>
    <n v="1402065355"/>
    <n v="38.5"/>
    <d v="1977-05-09T00:00:00"/>
    <x v="24"/>
    <x v="0"/>
    <x v="0"/>
    <x v="35"/>
    <n v="11"/>
    <s v="5/18/2016"/>
    <x v="7"/>
    <s v="Voluntarily Terminated"/>
    <x v="3"/>
    <x v="16"/>
    <x v="1"/>
    <x v="2"/>
    <x v="0"/>
    <n v="3"/>
  </r>
  <r>
    <s v="Spirea, Kelley"/>
    <n v="1102024149"/>
    <n v="52"/>
    <d v="1975-09-30T00:00:00"/>
    <x v="25"/>
    <x v="0"/>
    <x v="0"/>
    <x v="36"/>
    <n v="9"/>
    <m/>
    <x v="0"/>
    <s v="Active"/>
    <x v="3"/>
    <x v="16"/>
    <x v="1"/>
    <x v="9"/>
    <x v="0"/>
    <n v="3"/>
  </r>
  <r>
    <s v="Stanley, David "/>
    <n v="1000974650"/>
    <n v="53"/>
    <d v="1975-12-17T00:00:00"/>
    <x v="25"/>
    <x v="1"/>
    <x v="1"/>
    <x v="37"/>
    <n v="12"/>
    <m/>
    <x v="0"/>
    <s v="Active"/>
    <x v="3"/>
    <x v="16"/>
    <x v="1"/>
    <x v="4"/>
    <x v="4"/>
    <n v="2"/>
  </r>
  <r>
    <s v="Sullivan, Kissy "/>
    <n v="1405067298"/>
    <n v="55"/>
    <d v="1978-03-28T00:00:00"/>
    <x v="22"/>
    <x v="0"/>
    <x v="0"/>
    <x v="38"/>
    <n v="13"/>
    <m/>
    <x v="0"/>
    <s v="Active"/>
    <x v="3"/>
    <x v="16"/>
    <x v="1"/>
    <x v="14"/>
    <x v="0"/>
    <n v="3"/>
  </r>
  <r>
    <s v="Wallace, Courtney  E"/>
    <n v="1410071026"/>
    <n v="33.5"/>
    <d v="1955-11-14T00:00:00"/>
    <x v="26"/>
    <x v="0"/>
    <x v="0"/>
    <x v="5"/>
    <n v="10"/>
    <d v="2012-02-01T00:00:00"/>
    <x v="7"/>
    <s v="Voluntarily Terminated"/>
    <x v="3"/>
    <x v="16"/>
    <x v="1"/>
    <x v="0"/>
    <x v="0"/>
    <n v="3"/>
  </r>
  <r>
    <s v="Adinolfi, Wilson  K"/>
    <n v="1409070522"/>
    <n v="20"/>
    <d v="1983-07-10T00:00:00"/>
    <x v="20"/>
    <x v="1"/>
    <x v="2"/>
    <x v="39"/>
    <n v="11"/>
    <m/>
    <x v="0"/>
    <s v="Active"/>
    <x v="3"/>
    <x v="17"/>
    <x v="7"/>
    <x v="15"/>
    <x v="5"/>
    <n v="4"/>
  </r>
  <r>
    <s v="Alagbe,Trina"/>
    <n v="1011022883"/>
    <n v="21"/>
    <d v="1988-09-27T00:00:00"/>
    <x v="14"/>
    <x v="0"/>
    <x v="0"/>
    <x v="40"/>
    <n v="14"/>
    <m/>
    <x v="0"/>
    <s v="Active"/>
    <x v="3"/>
    <x v="17"/>
    <x v="8"/>
    <x v="14"/>
    <x v="0"/>
    <n v="3"/>
  </r>
  <r>
    <s v="Anderson, Carol "/>
    <n v="1001417624"/>
    <n v="16"/>
    <d v="1989-09-08T00:00:00"/>
    <x v="14"/>
    <x v="0"/>
    <x v="1"/>
    <x v="41"/>
    <n v="11"/>
    <d v="2011-06-09T00:00:00"/>
    <x v="11"/>
    <s v="Voluntarily Terminated"/>
    <x v="3"/>
    <x v="17"/>
    <x v="9"/>
    <x v="16"/>
    <x v="1"/>
    <n v="0"/>
  </r>
  <r>
    <s v="Anderson, Linda  "/>
    <n v="1304055947"/>
    <n v="23"/>
    <d v="1977-05-22T00:00:00"/>
    <x v="24"/>
    <x v="0"/>
    <x v="2"/>
    <x v="18"/>
    <n v="10"/>
    <m/>
    <x v="0"/>
    <s v="Active"/>
    <x v="3"/>
    <x v="17"/>
    <x v="10"/>
    <x v="15"/>
    <x v="3"/>
    <n v="5"/>
  </r>
  <r>
    <s v="Athwal, Sam"/>
    <n v="1301052124"/>
    <n v="22"/>
    <d v="1983-02-18T00:00:00"/>
    <x v="20"/>
    <x v="1"/>
    <x v="4"/>
    <x v="29"/>
    <n v="8"/>
    <m/>
    <x v="0"/>
    <s v="Active"/>
    <x v="3"/>
    <x v="17"/>
    <x v="11"/>
    <x v="6"/>
    <x v="1"/>
    <n v="0"/>
  </r>
  <r>
    <s v="Bachiochi, Linda"/>
    <n v="1212051409"/>
    <n v="22"/>
    <d v="1970-02-11T00:00:00"/>
    <x v="9"/>
    <x v="0"/>
    <x v="2"/>
    <x v="42"/>
    <n v="13"/>
    <m/>
    <x v="0"/>
    <s v="Leave of Absence"/>
    <x v="3"/>
    <x v="17"/>
    <x v="12"/>
    <x v="0"/>
    <x v="0"/>
    <n v="3"/>
  </r>
  <r>
    <s v="Baczenski, Rachael  "/>
    <n v="1307060083"/>
    <n v="17"/>
    <d v="1974-01-12T00:00:00"/>
    <x v="23"/>
    <x v="0"/>
    <x v="0"/>
    <x v="33"/>
    <n v="11"/>
    <d v="2011-12-01T00:00:00"/>
    <x v="7"/>
    <s v="Voluntarily Terminated"/>
    <x v="3"/>
    <x v="17"/>
    <x v="13"/>
    <x v="0"/>
    <x v="1"/>
    <n v="0"/>
  </r>
  <r>
    <s v="Barbara, Thomas"/>
    <n v="1312063507"/>
    <n v="22"/>
    <d v="1974-02-21T00:00:00"/>
    <x v="23"/>
    <x v="1"/>
    <x v="0"/>
    <x v="43"/>
    <n v="10"/>
    <s v="9/19/2012"/>
    <x v="10"/>
    <s v="Voluntarily Terminated"/>
    <x v="3"/>
    <x v="17"/>
    <x v="14"/>
    <x v="0"/>
    <x v="2"/>
    <n v="0"/>
  </r>
  <r>
    <s v="Barone, Francesco  A"/>
    <n v="1101023679"/>
    <n v="16.760000000000002"/>
    <d v="1983-07-20T00:00:00"/>
    <x v="20"/>
    <x v="1"/>
    <x v="2"/>
    <x v="44"/>
    <n v="10"/>
    <m/>
    <x v="0"/>
    <s v="Active"/>
    <x v="3"/>
    <x v="17"/>
    <x v="15"/>
    <x v="17"/>
    <x v="0"/>
    <n v="3"/>
  </r>
  <r>
    <s v="Barton, Nader"/>
    <n v="1212051962"/>
    <n v="18"/>
    <d v="1977-07-15T00:00:00"/>
    <x v="24"/>
    <x v="1"/>
    <x v="1"/>
    <x v="45"/>
    <n v="9"/>
    <d v="2013-06-04T00:00:00"/>
    <x v="7"/>
    <s v="Voluntarily Terminated"/>
    <x v="3"/>
    <x v="17"/>
    <x v="7"/>
    <x v="18"/>
    <x v="0"/>
    <n v="3"/>
  </r>
  <r>
    <s v="Beatrice, Courtney "/>
    <n v="1403066194"/>
    <n v="22"/>
    <d v="1970-10-27T00:00:00"/>
    <x v="27"/>
    <x v="0"/>
    <x v="2"/>
    <x v="46"/>
    <n v="11"/>
    <m/>
    <x v="0"/>
    <s v="Active"/>
    <x v="3"/>
    <x v="17"/>
    <x v="8"/>
    <x v="7"/>
    <x v="0"/>
    <n v="3"/>
  </r>
  <r>
    <s v="Becker, Scott"/>
    <n v="1110029777"/>
    <n v="17"/>
    <d v="1979-04-06T00:00:00"/>
    <x v="5"/>
    <x v="1"/>
    <x v="2"/>
    <x v="47"/>
    <n v="9"/>
    <m/>
    <x v="0"/>
    <s v="Leave of Absence"/>
    <x v="3"/>
    <x v="17"/>
    <x v="9"/>
    <x v="15"/>
    <x v="0"/>
    <n v="3"/>
  </r>
  <r>
    <s v="Bernstein, Sean"/>
    <n v="1109029366"/>
    <n v="16"/>
    <d v="1970-12-22T00:00:00"/>
    <x v="27"/>
    <x v="1"/>
    <x v="2"/>
    <x v="43"/>
    <n v="10"/>
    <m/>
    <x v="0"/>
    <s v="Active"/>
    <x v="3"/>
    <x v="17"/>
    <x v="10"/>
    <x v="16"/>
    <x v="0"/>
    <n v="3"/>
  </r>
  <r>
    <s v="Biden, Lowan  M"/>
    <n v="1412071844"/>
    <n v="22"/>
    <d v="1958-12-27T00:00:00"/>
    <x v="28"/>
    <x v="0"/>
    <x v="1"/>
    <x v="48"/>
    <n v="9"/>
    <m/>
    <x v="0"/>
    <s v="Active"/>
    <x v="3"/>
    <x v="17"/>
    <x v="11"/>
    <x v="14"/>
    <x v="0"/>
    <n v="3"/>
  </r>
  <r>
    <s v="Billis, Helen"/>
    <n v="1308060366"/>
    <n v="16"/>
    <d v="1989-09-01T00:00:00"/>
    <x v="14"/>
    <x v="0"/>
    <x v="0"/>
    <x v="11"/>
    <n v="8"/>
    <m/>
    <x v="0"/>
    <s v="Active"/>
    <x v="3"/>
    <x v="17"/>
    <x v="12"/>
    <x v="10"/>
    <x v="5"/>
    <n v="4"/>
  </r>
  <r>
    <s v="Brill, Donna"/>
    <n v="1406068293"/>
    <n v="20"/>
    <d v="1990-08-24T00:00:00"/>
    <x v="15"/>
    <x v="0"/>
    <x v="0"/>
    <x v="43"/>
    <n v="10"/>
    <s v="6/15/2013"/>
    <x v="7"/>
    <s v="Voluntarily Terminated"/>
    <x v="3"/>
    <x v="17"/>
    <x v="13"/>
    <x v="7"/>
    <x v="0"/>
    <n v="3"/>
  </r>
  <r>
    <s v="Bugali, Josephine "/>
    <n v="1408069635"/>
    <n v="20"/>
    <d v="1969-10-30T00:00:00"/>
    <x v="9"/>
    <x v="0"/>
    <x v="3"/>
    <x v="49"/>
    <n v="8"/>
    <m/>
    <x v="0"/>
    <s v="Leave of Absence"/>
    <x v="3"/>
    <x v="17"/>
    <x v="14"/>
    <x v="0"/>
    <x v="0"/>
    <n v="3"/>
  </r>
  <r>
    <s v="Carey, Michael  "/>
    <n v="1311063114"/>
    <n v="20"/>
    <d v="1983-02-02T00:00:00"/>
    <x v="20"/>
    <x v="1"/>
    <x v="2"/>
    <x v="50"/>
    <n v="8"/>
    <m/>
    <x v="0"/>
    <s v="Active"/>
    <x v="3"/>
    <x v="17"/>
    <x v="15"/>
    <x v="15"/>
    <x v="0"/>
    <n v="3"/>
  </r>
  <r>
    <s v="Chace, Beatrice "/>
    <n v="1208048062"/>
    <n v="16"/>
    <d v="1951-01-02T00:00:00"/>
    <x v="29"/>
    <x v="0"/>
    <x v="2"/>
    <x v="2"/>
    <n v="7"/>
    <m/>
    <x v="0"/>
    <s v="Active"/>
    <x v="3"/>
    <x v="17"/>
    <x v="7"/>
    <x v="7"/>
    <x v="0"/>
    <n v="3"/>
  </r>
  <r>
    <s v="Chan, Lin"/>
    <n v="1305057282"/>
    <n v="19.5"/>
    <d v="1979-02-12T00:00:00"/>
    <x v="5"/>
    <x v="0"/>
    <x v="2"/>
    <x v="51"/>
    <n v="8"/>
    <m/>
    <x v="0"/>
    <s v="Active"/>
    <x v="3"/>
    <x v="17"/>
    <x v="8"/>
    <x v="2"/>
    <x v="0"/>
    <n v="3"/>
  </r>
  <r>
    <s v="Chang, Donovan  E"/>
    <n v="1111030129"/>
    <n v="22"/>
    <d v="1983-08-24T00:00:00"/>
    <x v="20"/>
    <x v="1"/>
    <x v="2"/>
    <x v="47"/>
    <n v="9"/>
    <m/>
    <x v="0"/>
    <s v="Active"/>
    <x v="3"/>
    <x v="17"/>
    <x v="9"/>
    <x v="19"/>
    <x v="0"/>
    <n v="3"/>
  </r>
  <r>
    <s v="Chivukula, Enola"/>
    <n v="1101023394"/>
    <n v="21"/>
    <d v="1983-08-27T00:00:00"/>
    <x v="20"/>
    <x v="0"/>
    <x v="2"/>
    <x v="52"/>
    <n v="11"/>
    <s v="11/15/2015"/>
    <x v="12"/>
    <s v="Voluntarily Terminated"/>
    <x v="3"/>
    <x v="17"/>
    <x v="10"/>
    <x v="5"/>
    <x v="2"/>
    <n v="0"/>
  </r>
  <r>
    <s v="Cierpiszewski, Caroline  "/>
    <n v="1012023295"/>
    <n v="22"/>
    <d v="1988-05-31T00:00:00"/>
    <x v="0"/>
    <x v="0"/>
    <x v="2"/>
    <x v="53"/>
    <n v="10"/>
    <m/>
    <x v="0"/>
    <s v="Active"/>
    <x v="3"/>
    <x v="17"/>
    <x v="11"/>
    <x v="3"/>
    <x v="0"/>
    <n v="3"/>
  </r>
  <r>
    <s v="Clukey, Elijian"/>
    <n v="1407069280"/>
    <n v="24.75"/>
    <d v="1980-08-26T00:00:00"/>
    <x v="10"/>
    <x v="1"/>
    <x v="0"/>
    <x v="54"/>
    <n v="6"/>
    <m/>
    <x v="6"/>
    <s v="Future Start"/>
    <x v="3"/>
    <x v="17"/>
    <x v="12"/>
    <x v="6"/>
    <x v="5"/>
    <n v="4"/>
  </r>
  <r>
    <s v="Cockel, James"/>
    <n v="1599991009"/>
    <n v="15"/>
    <d v="1977-09-08T00:00:00"/>
    <x v="24"/>
    <x v="1"/>
    <x v="2"/>
    <x v="47"/>
    <n v="9"/>
    <m/>
    <x v="0"/>
    <s v="Active"/>
    <x v="3"/>
    <x v="17"/>
    <x v="13"/>
    <x v="6"/>
    <x v="0"/>
    <n v="3"/>
  </r>
  <r>
    <s v="Cole, Spencer"/>
    <n v="1001450968"/>
    <n v="15"/>
    <d v="1979-08-12T00:00:00"/>
    <x v="5"/>
    <x v="1"/>
    <x v="2"/>
    <x v="41"/>
    <n v="11"/>
    <s v="9/23/2012"/>
    <x v="1"/>
    <s v="Terminated for Cause"/>
    <x v="3"/>
    <x v="17"/>
    <x v="14"/>
    <x v="15"/>
    <x v="4"/>
    <n v="2"/>
  </r>
  <r>
    <s v="Cornett, Lisa "/>
    <n v="1403066069"/>
    <n v="15.75"/>
    <d v="1977-03-31T00:00:00"/>
    <x v="24"/>
    <x v="0"/>
    <x v="0"/>
    <x v="13"/>
    <n v="7"/>
    <m/>
    <x v="0"/>
    <s v="Active"/>
    <x v="3"/>
    <x v="17"/>
    <x v="15"/>
    <x v="14"/>
    <x v="2"/>
    <n v="0"/>
  </r>
  <r>
    <s v="Crimmings,   Jean"/>
    <n v="1311063172"/>
    <n v="19.75"/>
    <d v="1987-04-10T00:00:00"/>
    <x v="4"/>
    <x v="0"/>
    <x v="2"/>
    <x v="54"/>
    <n v="6"/>
    <m/>
    <x v="6"/>
    <s v="Future Start"/>
    <x v="3"/>
    <x v="17"/>
    <x v="7"/>
    <x v="19"/>
    <x v="1"/>
    <n v="0"/>
  </r>
  <r>
    <s v="Darson, Jene'ya "/>
    <n v="1001109612"/>
    <n v="15"/>
    <d v="1978-11-05T00:00:00"/>
    <x v="5"/>
    <x v="0"/>
    <x v="0"/>
    <x v="9"/>
    <n v="10"/>
    <m/>
    <x v="0"/>
    <s v="Active"/>
    <x v="3"/>
    <x v="17"/>
    <x v="8"/>
    <x v="14"/>
    <x v="0"/>
    <n v="3"/>
  </r>
  <r>
    <s v="DeGweck,  James"/>
    <n v="1306058816"/>
    <n v="23.5"/>
    <d v="1977-10-31T00:00:00"/>
    <x v="22"/>
    <x v="1"/>
    <x v="0"/>
    <x v="55"/>
    <n v="11"/>
    <d v="2015-08-06T00:00:00"/>
    <x v="10"/>
    <s v="Voluntarily Terminated"/>
    <x v="3"/>
    <x v="17"/>
    <x v="9"/>
    <x v="14"/>
    <x v="0"/>
    <n v="3"/>
  </r>
  <r>
    <s v="Desimone, Carl "/>
    <n v="1501072124"/>
    <n v="20"/>
    <d v="1967-04-19T00:00:00"/>
    <x v="30"/>
    <x v="1"/>
    <x v="0"/>
    <x v="11"/>
    <n v="8"/>
    <m/>
    <x v="0"/>
    <s v="Active"/>
    <x v="3"/>
    <x v="17"/>
    <x v="10"/>
    <x v="10"/>
    <x v="6"/>
    <n v="1"/>
  </r>
  <r>
    <s v="Dickinson, Geoff "/>
    <n v="706006285"/>
    <n v="21"/>
    <d v="1982-11-15T00:00:00"/>
    <x v="20"/>
    <x v="1"/>
    <x v="2"/>
    <x v="51"/>
    <n v="8"/>
    <m/>
    <x v="0"/>
    <s v="Active"/>
    <x v="3"/>
    <x v="17"/>
    <x v="11"/>
    <x v="3"/>
    <x v="0"/>
    <n v="3"/>
  </r>
  <r>
    <s v="DiNocco, Lily "/>
    <n v="1209048696"/>
    <n v="22"/>
    <d v="1978-12-02T00:00:00"/>
    <x v="5"/>
    <x v="0"/>
    <x v="0"/>
    <x v="56"/>
    <n v="9"/>
    <m/>
    <x v="0"/>
    <s v="Active"/>
    <x v="3"/>
    <x v="17"/>
    <x v="12"/>
    <x v="3"/>
    <x v="4"/>
    <n v="2"/>
  </r>
  <r>
    <s v="Dobrin, Denisa  S"/>
    <n v="1202031618"/>
    <n v="16.75"/>
    <d v="1986-10-07T00:00:00"/>
    <x v="4"/>
    <x v="0"/>
    <x v="2"/>
    <x v="43"/>
    <n v="10"/>
    <m/>
    <x v="0"/>
    <s v="Active"/>
    <x v="3"/>
    <x v="17"/>
    <x v="13"/>
    <x v="4"/>
    <x v="0"/>
    <n v="3"/>
  </r>
  <r>
    <s v="Eaton, Marianne"/>
    <n v="1406067865"/>
    <n v="17"/>
    <d v="1991-09-05T00:00:00"/>
    <x v="31"/>
    <x v="0"/>
    <x v="0"/>
    <x v="46"/>
    <n v="11"/>
    <d v="2013-06-06T00:00:00"/>
    <x v="13"/>
    <s v="Voluntarily Terminated"/>
    <x v="3"/>
    <x v="17"/>
    <x v="14"/>
    <x v="7"/>
    <x v="0"/>
    <n v="3"/>
  </r>
  <r>
    <s v="Engdahl, Jean"/>
    <n v="1007020403"/>
    <n v="21.25"/>
    <d v="1974-05-31T00:00:00"/>
    <x v="23"/>
    <x v="1"/>
    <x v="2"/>
    <x v="14"/>
    <n v="7"/>
    <m/>
    <x v="0"/>
    <s v="Active"/>
    <x v="3"/>
    <x v="17"/>
    <x v="15"/>
    <x v="15"/>
    <x v="0"/>
    <n v="3"/>
  </r>
  <r>
    <s v="England, Rex"/>
    <n v="1101023612"/>
    <n v="21"/>
    <d v="1978-08-25T00:00:00"/>
    <x v="22"/>
    <x v="1"/>
    <x v="0"/>
    <x v="50"/>
    <n v="8"/>
    <m/>
    <x v="0"/>
    <s v="Active"/>
    <x v="3"/>
    <x v="17"/>
    <x v="15"/>
    <x v="6"/>
    <x v="2"/>
    <n v="0"/>
  </r>
  <r>
    <s v="Estremera, Miguel"/>
    <n v="1104025243"/>
    <n v="17"/>
    <d v="1983-09-02T00:00:00"/>
    <x v="20"/>
    <x v="1"/>
    <x v="2"/>
    <x v="43"/>
    <n v="10"/>
    <s v="9/27/2014"/>
    <x v="9"/>
    <s v="Terminated for Cause"/>
    <x v="3"/>
    <x v="17"/>
    <x v="7"/>
    <x v="16"/>
    <x v="4"/>
    <n v="2"/>
  </r>
  <r>
    <s v="Evensen, April"/>
    <n v="1107027392"/>
    <n v="18"/>
    <d v="1989-05-06T00:00:00"/>
    <x v="14"/>
    <x v="0"/>
    <x v="2"/>
    <x v="27"/>
    <n v="8"/>
    <s v="2/25/2014"/>
    <x v="3"/>
    <s v="Terminated for Cause"/>
    <x v="3"/>
    <x v="17"/>
    <x v="8"/>
    <x v="16"/>
    <x v="1"/>
    <n v="0"/>
  </r>
  <r>
    <s v="Ferguson, Susan"/>
    <n v="1502072511"/>
    <n v="20"/>
    <d v="1955-04-14T00:00:00"/>
    <x v="32"/>
    <x v="0"/>
    <x v="0"/>
    <x v="57"/>
    <n v="10"/>
    <s v="5/17/2014"/>
    <x v="13"/>
    <s v="Voluntarily Terminated"/>
    <x v="3"/>
    <x v="17"/>
    <x v="9"/>
    <x v="7"/>
    <x v="0"/>
    <n v="3"/>
  </r>
  <r>
    <s v="Fernandes, Nilson  "/>
    <n v="1302053339"/>
    <n v="18"/>
    <d v="1989-10-18T00:00:00"/>
    <x v="15"/>
    <x v="1"/>
    <x v="0"/>
    <x v="58"/>
    <n v="7"/>
    <m/>
    <x v="0"/>
    <s v="Active"/>
    <x v="3"/>
    <x v="17"/>
    <x v="10"/>
    <x v="10"/>
    <x v="1"/>
    <n v="0"/>
  </r>
  <r>
    <s v="Ferreira, Violeta"/>
    <n v="803009012"/>
    <n v="23"/>
    <d v="1986-06-10T00:00:00"/>
    <x v="2"/>
    <x v="0"/>
    <x v="2"/>
    <x v="44"/>
    <n v="10"/>
    <m/>
    <x v="0"/>
    <s v="Active"/>
    <x v="3"/>
    <x v="17"/>
    <x v="11"/>
    <x v="19"/>
    <x v="0"/>
    <n v="3"/>
  </r>
  <r>
    <s v="Fidelia,  Libby"/>
    <n v="1006020020"/>
    <n v="24"/>
    <d v="1981-03-16T00:00:00"/>
    <x v="16"/>
    <x v="0"/>
    <x v="0"/>
    <x v="18"/>
    <n v="10"/>
    <m/>
    <x v="0"/>
    <s v="Active"/>
    <x v="3"/>
    <x v="17"/>
    <x v="12"/>
    <x v="17"/>
    <x v="0"/>
    <n v="3"/>
  </r>
  <r>
    <s v="Garcia, Raul"/>
    <n v="1309061015"/>
    <n v="19"/>
    <d v="1985-09-15T00:00:00"/>
    <x v="3"/>
    <x v="1"/>
    <x v="2"/>
    <x v="12"/>
    <n v="7"/>
    <m/>
    <x v="0"/>
    <s v="Active"/>
    <x v="3"/>
    <x v="17"/>
    <x v="13"/>
    <x v="6"/>
    <x v="1"/>
    <n v="0"/>
  </r>
  <r>
    <s v="Garneau, Hamish"/>
    <n v="1104025414"/>
    <n v="18"/>
    <d v="1980-04-18T00:00:00"/>
    <x v="10"/>
    <x v="1"/>
    <x v="2"/>
    <x v="47"/>
    <n v="9"/>
    <m/>
    <x v="0"/>
    <s v="Active"/>
    <x v="3"/>
    <x v="17"/>
    <x v="14"/>
    <x v="10"/>
    <x v="0"/>
    <n v="3"/>
  </r>
  <r>
    <s v="Gaul, Barbara"/>
    <n v="1105026041"/>
    <n v="24"/>
    <d v="1983-12-02T00:00:00"/>
    <x v="1"/>
    <x v="0"/>
    <x v="2"/>
    <x v="55"/>
    <n v="11"/>
    <m/>
    <x v="0"/>
    <s v="Active"/>
    <x v="3"/>
    <x v="17"/>
    <x v="15"/>
    <x v="15"/>
    <x v="0"/>
    <n v="3"/>
  </r>
  <r>
    <s v="Gentry, Mildred"/>
    <n v="1501072192"/>
    <n v="19"/>
    <d v="1990-10-01T00:00:00"/>
    <x v="31"/>
    <x v="0"/>
    <x v="0"/>
    <x v="12"/>
    <n v="7"/>
    <m/>
    <x v="0"/>
    <s v="Active"/>
    <x v="3"/>
    <x v="17"/>
    <x v="7"/>
    <x v="10"/>
    <x v="1"/>
    <n v="0"/>
  </r>
  <r>
    <s v="Gerke, Melisa"/>
    <n v="1308060622"/>
    <n v="22"/>
    <d v="1970-05-15T00:00:00"/>
    <x v="9"/>
    <x v="0"/>
    <x v="1"/>
    <x v="57"/>
    <n v="10"/>
    <s v="11/15/2011"/>
    <x v="4"/>
    <s v="Voluntarily Terminated"/>
    <x v="3"/>
    <x v="17"/>
    <x v="8"/>
    <x v="0"/>
    <x v="1"/>
    <n v="0"/>
  </r>
  <r>
    <s v="Gilles, Alex"/>
    <n v="1008020960"/>
    <n v="15"/>
    <d v="1974-08-09T00:00:00"/>
    <x v="23"/>
    <x v="1"/>
    <x v="0"/>
    <x v="43"/>
    <n v="10"/>
    <s v="6/25/2015"/>
    <x v="13"/>
    <s v="Voluntarily Terminated"/>
    <x v="3"/>
    <x v="17"/>
    <x v="9"/>
    <x v="0"/>
    <x v="4"/>
    <n v="2"/>
  </r>
  <r>
    <s v="Girifalco, Evelyn"/>
    <n v="1204032927"/>
    <n v="16"/>
    <d v="1980-05-08T00:00:00"/>
    <x v="10"/>
    <x v="0"/>
    <x v="2"/>
    <x v="2"/>
    <n v="7"/>
    <m/>
    <x v="0"/>
    <s v="Active"/>
    <x v="3"/>
    <x v="17"/>
    <x v="10"/>
    <x v="10"/>
    <x v="5"/>
    <n v="4"/>
  </r>
  <r>
    <s v="Gold, Shenice  "/>
    <n v="1408069539"/>
    <n v="17"/>
    <d v="1992-06-18T00:00:00"/>
    <x v="33"/>
    <x v="0"/>
    <x v="2"/>
    <x v="49"/>
    <n v="8"/>
    <m/>
    <x v="0"/>
    <s v="Active"/>
    <x v="3"/>
    <x v="17"/>
    <x v="11"/>
    <x v="8"/>
    <x v="0"/>
    <n v="3"/>
  </r>
  <r>
    <s v="Gonzalez, Cayo"/>
    <n v="1411071212"/>
    <n v="16"/>
    <d v="1969-09-29T00:00:00"/>
    <x v="9"/>
    <x v="1"/>
    <x v="1"/>
    <x v="41"/>
    <n v="11"/>
    <m/>
    <x v="0"/>
    <s v="Active"/>
    <x v="3"/>
    <x v="17"/>
    <x v="12"/>
    <x v="0"/>
    <x v="5"/>
    <n v="4"/>
  </r>
  <r>
    <s v="Gordon, David"/>
    <n v="1106026579"/>
    <n v="15"/>
    <d v="1979-05-21T00:00:00"/>
    <x v="5"/>
    <x v="1"/>
    <x v="0"/>
    <x v="9"/>
    <n v="10"/>
    <m/>
    <x v="0"/>
    <s v="Active"/>
    <x v="3"/>
    <x v="17"/>
    <x v="13"/>
    <x v="15"/>
    <x v="0"/>
    <n v="3"/>
  </r>
  <r>
    <s v="Goyal, Roxana"/>
    <n v="1312063675"/>
    <n v="24"/>
    <d v="1974-10-09T00:00:00"/>
    <x v="18"/>
    <x v="0"/>
    <x v="0"/>
    <x v="48"/>
    <n v="9"/>
    <m/>
    <x v="0"/>
    <s v="Leave of Absence"/>
    <x v="3"/>
    <x v="17"/>
    <x v="14"/>
    <x v="13"/>
    <x v="0"/>
    <n v="3"/>
  </r>
  <r>
    <s v="Gross, Paula"/>
    <n v="1103024859"/>
    <n v="14"/>
    <d v="1983-05-21T00:00:00"/>
    <x v="20"/>
    <x v="0"/>
    <x v="1"/>
    <x v="7"/>
    <n v="11"/>
    <d v="2014-11-01T00:00:00"/>
    <x v="14"/>
    <s v="Voluntarily Terminated"/>
    <x v="3"/>
    <x v="17"/>
    <x v="15"/>
    <x v="4"/>
    <x v="0"/>
    <n v="3"/>
  </r>
  <r>
    <s v="Handschiegl, Joanne"/>
    <n v="1405067064"/>
    <n v="24"/>
    <d v="1977-03-23T00:00:00"/>
    <x v="24"/>
    <x v="0"/>
    <x v="0"/>
    <x v="59"/>
    <n v="10"/>
    <m/>
    <x v="0"/>
    <s v="Active"/>
    <x v="3"/>
    <x v="17"/>
    <x v="7"/>
    <x v="16"/>
    <x v="0"/>
    <n v="3"/>
  </r>
  <r>
    <s v="Harrell, Ludwick"/>
    <n v="1406068241"/>
    <n v="21"/>
    <d v="1982-09-02T00:00:00"/>
    <x v="8"/>
    <x v="1"/>
    <x v="0"/>
    <x v="60"/>
    <n v="10"/>
    <m/>
    <x v="0"/>
    <s v="Active"/>
    <x v="3"/>
    <x v="17"/>
    <x v="8"/>
    <x v="7"/>
    <x v="0"/>
    <n v="3"/>
  </r>
  <r>
    <s v="Harrington, Christie "/>
    <n v="1110029602"/>
    <n v="19.75"/>
    <d v="1952-08-18T00:00:00"/>
    <x v="19"/>
    <x v="0"/>
    <x v="2"/>
    <x v="18"/>
    <n v="10"/>
    <s v="12/15/2015"/>
    <x v="8"/>
    <s v="Voluntarily Terminated"/>
    <x v="3"/>
    <x v="17"/>
    <x v="9"/>
    <x v="4"/>
    <x v="0"/>
    <n v="3"/>
  </r>
  <r>
    <s v="Harrison, Kara"/>
    <n v="1404066622"/>
    <n v="20"/>
    <d v="1974-05-02T00:00:00"/>
    <x v="23"/>
    <x v="0"/>
    <x v="0"/>
    <x v="51"/>
    <n v="8"/>
    <m/>
    <x v="0"/>
    <s v="Active"/>
    <x v="3"/>
    <x v="17"/>
    <x v="10"/>
    <x v="4"/>
    <x v="5"/>
    <n v="4"/>
  </r>
  <r>
    <s v="Heitzman, Anthony"/>
    <n v="1002017900"/>
    <n v="19"/>
    <d v="1984-01-04T00:00:00"/>
    <x v="1"/>
    <x v="1"/>
    <x v="2"/>
    <x v="61"/>
    <n v="10"/>
    <m/>
    <x v="0"/>
    <s v="Active"/>
    <x v="3"/>
    <x v="17"/>
    <x v="11"/>
    <x v="17"/>
    <x v="2"/>
    <n v="0"/>
  </r>
  <r>
    <s v="Ivey, Rose "/>
    <n v="1408069882"/>
    <n v="16"/>
    <d v="1991-01-28T00:00:00"/>
    <x v="31"/>
    <x v="0"/>
    <x v="2"/>
    <x v="48"/>
    <n v="9"/>
    <m/>
    <x v="0"/>
    <s v="Active"/>
    <x v="3"/>
    <x v="17"/>
    <x v="12"/>
    <x v="10"/>
    <x v="0"/>
    <n v="3"/>
  </r>
  <r>
    <s v="Jackson, Maryellen"/>
    <n v="1201031438"/>
    <n v="20"/>
    <d v="1972-09-11T00:00:00"/>
    <x v="7"/>
    <x v="0"/>
    <x v="2"/>
    <x v="62"/>
    <n v="9"/>
    <m/>
    <x v="0"/>
    <s v="Active"/>
    <x v="3"/>
    <x v="17"/>
    <x v="13"/>
    <x v="19"/>
    <x v="0"/>
    <n v="3"/>
  </r>
  <r>
    <s v="Jacobi, Hannah  "/>
    <n v="1503072857"/>
    <n v="21"/>
    <d v="1966-03-22T00:00:00"/>
    <x v="34"/>
    <x v="0"/>
    <x v="1"/>
    <x v="29"/>
    <n v="8"/>
    <m/>
    <x v="0"/>
    <s v="Active"/>
    <x v="3"/>
    <x v="17"/>
    <x v="14"/>
    <x v="6"/>
    <x v="0"/>
    <n v="3"/>
  </r>
  <r>
    <s v="Jhaveri, Sneha  "/>
    <n v="1412071713"/>
    <n v="19"/>
    <d v="1964-04-13T00:00:00"/>
    <x v="12"/>
    <x v="0"/>
    <x v="3"/>
    <x v="1"/>
    <n v="8"/>
    <m/>
    <x v="0"/>
    <s v="Active"/>
    <x v="3"/>
    <x v="17"/>
    <x v="15"/>
    <x v="13"/>
    <x v="0"/>
    <n v="3"/>
  </r>
  <r>
    <s v="Johnson, George"/>
    <n v="1105025721"/>
    <n v="17"/>
    <d v="1959-08-19T00:00:00"/>
    <x v="28"/>
    <x v="1"/>
    <x v="0"/>
    <x v="57"/>
    <n v="10"/>
    <s v="4/29/2016"/>
    <x v="14"/>
    <s v="Voluntarily Terminated"/>
    <x v="3"/>
    <x v="17"/>
    <x v="7"/>
    <x v="4"/>
    <x v="5"/>
    <n v="4"/>
  </r>
  <r>
    <s v="Jung, Judy  "/>
    <n v="1107027450"/>
    <n v="21"/>
    <d v="1986-04-17T00:00:00"/>
    <x v="2"/>
    <x v="0"/>
    <x v="0"/>
    <x v="33"/>
    <n v="11"/>
    <d v="2016-01-04T00:00:00"/>
    <x v="10"/>
    <s v="Voluntarily Terminated"/>
    <x v="3"/>
    <x v="17"/>
    <x v="8"/>
    <x v="4"/>
    <x v="2"/>
    <n v="0"/>
  </r>
  <r>
    <s v="Keatts, Kramer "/>
    <n v="1301052462"/>
    <n v="19"/>
    <d v="1976-01-19T00:00:00"/>
    <x v="25"/>
    <x v="1"/>
    <x v="2"/>
    <x v="29"/>
    <n v="8"/>
    <m/>
    <x v="0"/>
    <s v="Active"/>
    <x v="3"/>
    <x v="17"/>
    <x v="7"/>
    <x v="14"/>
    <x v="0"/>
    <n v="3"/>
  </r>
  <r>
    <s v="Kinsella, Kathleen  "/>
    <n v="710007401"/>
    <n v="22"/>
    <d v="1973-12-08T00:00:00"/>
    <x v="23"/>
    <x v="0"/>
    <x v="0"/>
    <x v="5"/>
    <n v="10"/>
    <d v="2015-04-06T00:00:00"/>
    <x v="14"/>
    <s v="Voluntarily Terminated"/>
    <x v="3"/>
    <x v="17"/>
    <x v="9"/>
    <x v="7"/>
    <x v="2"/>
    <n v="0"/>
  </r>
  <r>
    <s v="Kirill, Alexandra  "/>
    <n v="903013071"/>
    <n v="24"/>
    <d v="1970-10-08T00:00:00"/>
    <x v="27"/>
    <x v="0"/>
    <x v="0"/>
    <x v="5"/>
    <n v="10"/>
    <d v="2012-09-01T00:00:00"/>
    <x v="14"/>
    <s v="Voluntarily Terminated"/>
    <x v="3"/>
    <x v="17"/>
    <x v="10"/>
    <x v="7"/>
    <x v="0"/>
    <n v="3"/>
  </r>
  <r>
    <s v="Knapp, Bradley  J"/>
    <n v="1304055683"/>
    <n v="14"/>
    <d v="1977-11-10T00:00:00"/>
    <x v="22"/>
    <x v="1"/>
    <x v="2"/>
    <x v="27"/>
    <n v="8"/>
    <m/>
    <x v="0"/>
    <s v="Active"/>
    <x v="3"/>
    <x v="17"/>
    <x v="11"/>
    <x v="13"/>
    <x v="0"/>
    <n v="3"/>
  </r>
  <r>
    <s v="Kretschmer, John"/>
    <n v="1311062610"/>
    <n v="21"/>
    <d v="1980-02-02T00:00:00"/>
    <x v="10"/>
    <x v="1"/>
    <x v="0"/>
    <x v="33"/>
    <n v="11"/>
    <m/>
    <x v="0"/>
    <s v="Active"/>
    <x v="3"/>
    <x v="17"/>
    <x v="12"/>
    <x v="3"/>
    <x v="0"/>
    <n v="3"/>
  </r>
  <r>
    <s v="Langton, Enrico"/>
    <n v="1304055987"/>
    <n v="17"/>
    <d v="1986-12-09T00:00:00"/>
    <x v="4"/>
    <x v="1"/>
    <x v="0"/>
    <x v="63"/>
    <n v="10"/>
    <m/>
    <x v="0"/>
    <s v="Active"/>
    <x v="3"/>
    <x v="17"/>
    <x v="13"/>
    <x v="19"/>
    <x v="0"/>
    <n v="3"/>
  </r>
  <r>
    <s v="Leach, Dallas"/>
    <n v="1408069409"/>
    <n v="19"/>
    <d v="1979-01-17T00:00:00"/>
    <x v="5"/>
    <x v="0"/>
    <x v="2"/>
    <x v="5"/>
    <n v="10"/>
    <s v="8/19/2013"/>
    <x v="11"/>
    <s v="Voluntarily Terminated"/>
    <x v="3"/>
    <x v="17"/>
    <x v="14"/>
    <x v="4"/>
    <x v="0"/>
    <n v="3"/>
  </r>
  <r>
    <s v="LeBel, Jonathan  R"/>
    <n v="1107027575"/>
    <n v="15"/>
    <d v="1981-10-18T00:00:00"/>
    <x v="8"/>
    <x v="1"/>
    <x v="2"/>
    <x v="7"/>
    <n v="11"/>
    <d v="2011-04-08T00:00:00"/>
    <x v="9"/>
    <s v="Terminated for Cause"/>
    <x v="3"/>
    <x v="17"/>
    <x v="15"/>
    <x v="17"/>
    <x v="2"/>
    <n v="0"/>
  </r>
  <r>
    <s v="Linares, Marilyn "/>
    <n v="1206042315"/>
    <n v="15.25"/>
    <d v="1981-03-26T00:00:00"/>
    <x v="16"/>
    <x v="0"/>
    <x v="0"/>
    <x v="39"/>
    <n v="11"/>
    <s v="9/26/2011"/>
    <x v="10"/>
    <s v="Voluntarily Terminated"/>
    <x v="3"/>
    <x v="17"/>
    <x v="7"/>
    <x v="2"/>
    <x v="1"/>
    <n v="0"/>
  </r>
  <r>
    <s v="Lydon, Allison"/>
    <n v="1101023353"/>
    <n v="20"/>
    <d v="1975-10-22T00:00:00"/>
    <x v="25"/>
    <x v="0"/>
    <x v="0"/>
    <x v="3"/>
    <n v="7"/>
    <m/>
    <x v="0"/>
    <s v="Leave of Absence"/>
    <x v="3"/>
    <x v="17"/>
    <x v="8"/>
    <x v="1"/>
    <x v="2"/>
    <n v="0"/>
  </r>
  <r>
    <s v="Lynch, Lindsay"/>
    <n v="1001138521"/>
    <n v="19"/>
    <d v="1973-02-14T00:00:00"/>
    <x v="11"/>
    <x v="0"/>
    <x v="2"/>
    <x v="57"/>
    <n v="10"/>
    <s v="11/14/2015"/>
    <x v="7"/>
    <s v="Voluntarily Terminated"/>
    <x v="3"/>
    <x v="17"/>
    <x v="9"/>
    <x v="0"/>
    <x v="5"/>
    <n v="4"/>
  </r>
  <r>
    <s v="MacLennan, Samuel"/>
    <n v="1201031032"/>
    <n v="15"/>
    <d v="1972-11-09T00:00:00"/>
    <x v="11"/>
    <x v="1"/>
    <x v="4"/>
    <x v="45"/>
    <n v="9"/>
    <s v="9/26/2012"/>
    <x v="4"/>
    <s v="Voluntarily Terminated"/>
    <x v="3"/>
    <x v="17"/>
    <x v="10"/>
    <x v="20"/>
    <x v="1"/>
    <n v="0"/>
  </r>
  <r>
    <s v="Mahoney, Lauren  "/>
    <n v="1209049259"/>
    <n v="17"/>
    <d v="1986-07-07T00:00:00"/>
    <x v="2"/>
    <x v="0"/>
    <x v="2"/>
    <x v="1"/>
    <n v="8"/>
    <m/>
    <x v="0"/>
    <s v="Active"/>
    <x v="3"/>
    <x v="17"/>
    <x v="11"/>
    <x v="19"/>
    <x v="0"/>
    <n v="3"/>
  </r>
  <r>
    <s v="Mangal, Debbie"/>
    <n v="1308060754"/>
    <n v="23"/>
    <d v="1974-11-07T00:00:00"/>
    <x v="18"/>
    <x v="0"/>
    <x v="0"/>
    <x v="49"/>
    <n v="8"/>
    <m/>
    <x v="0"/>
    <s v="Active"/>
    <x v="3"/>
    <x v="17"/>
    <x v="12"/>
    <x v="13"/>
    <x v="0"/>
    <n v="3"/>
  </r>
  <r>
    <s v="Maurice, Shana"/>
    <n v="1401064327"/>
    <n v="20"/>
    <d v="1977-11-22T00:00:00"/>
    <x v="22"/>
    <x v="0"/>
    <x v="0"/>
    <x v="64"/>
    <n v="11"/>
    <m/>
    <x v="0"/>
    <s v="Active"/>
    <x v="3"/>
    <x v="17"/>
    <x v="13"/>
    <x v="5"/>
    <x v="2"/>
    <n v="0"/>
  </r>
  <r>
    <s v="Mckenna, Sandy"/>
    <n v="909015167"/>
    <n v="24"/>
    <d v="1987-01-07T00:00:00"/>
    <x v="4"/>
    <x v="0"/>
    <x v="0"/>
    <x v="56"/>
    <n v="9"/>
    <m/>
    <x v="0"/>
    <s v="Active"/>
    <x v="3"/>
    <x v="17"/>
    <x v="14"/>
    <x v="4"/>
    <x v="0"/>
    <n v="3"/>
  </r>
  <r>
    <s v="Meads, Elizabeth"/>
    <n v="1409070245"/>
    <n v="14"/>
    <d v="1968-05-30T00:00:00"/>
    <x v="13"/>
    <x v="0"/>
    <x v="2"/>
    <x v="43"/>
    <n v="10"/>
    <d v="2015-11-11T00:00:00"/>
    <x v="7"/>
    <s v="Voluntarily Terminated"/>
    <x v="3"/>
    <x v="17"/>
    <x v="15"/>
    <x v="0"/>
    <x v="0"/>
    <n v="3"/>
  </r>
  <r>
    <s v="Medeiros, Jennifer"/>
    <n v="1109029256"/>
    <n v="20"/>
    <d v="1976-09-22T00:00:00"/>
    <x v="25"/>
    <x v="0"/>
    <x v="2"/>
    <x v="12"/>
    <n v="7"/>
    <m/>
    <x v="0"/>
    <s v="Active"/>
    <x v="3"/>
    <x v="17"/>
    <x v="7"/>
    <x v="4"/>
    <x v="1"/>
    <n v="0"/>
  </r>
  <r>
    <s v="Motlagh,  Dawn"/>
    <n v="1102024121"/>
    <n v="15"/>
    <d v="1984-07-07T00:00:00"/>
    <x v="1"/>
    <x v="0"/>
    <x v="1"/>
    <x v="65"/>
    <n v="9"/>
    <m/>
    <x v="0"/>
    <s v="Active"/>
    <x v="3"/>
    <x v="17"/>
    <x v="8"/>
    <x v="15"/>
    <x v="0"/>
    <n v="3"/>
  </r>
  <r>
    <s v="Ndzi, Colombui"/>
    <n v="1204033041"/>
    <n v="18"/>
    <d v="1989-05-02T00:00:00"/>
    <x v="14"/>
    <x v="1"/>
    <x v="2"/>
    <x v="5"/>
    <n v="10"/>
    <d v="2014-04-04T00:00:00"/>
    <x v="11"/>
    <s v="Voluntarily Terminated"/>
    <x v="3"/>
    <x v="17"/>
    <x v="9"/>
    <x v="0"/>
    <x v="0"/>
    <n v="3"/>
  </r>
  <r>
    <s v="Ndzi, Horia"/>
    <n v="1204033041"/>
    <n v="22"/>
    <d v="1983-03-28T00:00:00"/>
    <x v="20"/>
    <x v="1"/>
    <x v="0"/>
    <x v="65"/>
    <n v="9"/>
    <s v="5/25/2016"/>
    <x v="14"/>
    <s v="Voluntarily Terminated"/>
    <x v="3"/>
    <x v="17"/>
    <x v="10"/>
    <x v="6"/>
    <x v="0"/>
    <n v="3"/>
  </r>
  <r>
    <s v="Newman, Richard "/>
    <n v="1302053044"/>
    <n v="21"/>
    <d v="1977-04-08T00:00:00"/>
    <x v="24"/>
    <x v="1"/>
    <x v="0"/>
    <x v="51"/>
    <n v="8"/>
    <m/>
    <x v="0"/>
    <s v="Leave of Absence"/>
    <x v="3"/>
    <x v="17"/>
    <x v="11"/>
    <x v="13"/>
    <x v="0"/>
    <n v="3"/>
  </r>
  <r>
    <s v="Ngodup, Shari "/>
    <n v="1403066020"/>
    <n v="15"/>
    <d v="1967-06-03T00:00:00"/>
    <x v="30"/>
    <x v="0"/>
    <x v="3"/>
    <x v="65"/>
    <n v="9"/>
    <m/>
    <x v="0"/>
    <s v="Active"/>
    <x v="3"/>
    <x v="17"/>
    <x v="12"/>
    <x v="0"/>
    <x v="5"/>
    <n v="4"/>
  </r>
  <r>
    <s v="Nguyen, Lei-Ming"/>
    <n v="1203032357"/>
    <n v="19"/>
    <d v="1984-07-07T00:00:00"/>
    <x v="1"/>
    <x v="0"/>
    <x v="2"/>
    <x v="47"/>
    <n v="9"/>
    <m/>
    <x v="0"/>
    <s v="Active"/>
    <x v="3"/>
    <x v="17"/>
    <x v="13"/>
    <x v="9"/>
    <x v="0"/>
    <n v="3"/>
  </r>
  <r>
    <s v="O'hare, Lynn"/>
    <n v="1206044851"/>
    <n v="18.5"/>
    <d v="1980-09-30T00:00:00"/>
    <x v="16"/>
    <x v="0"/>
    <x v="2"/>
    <x v="50"/>
    <n v="8"/>
    <d v="2016-01-05T00:00:00"/>
    <x v="1"/>
    <s v="Terminated for Cause"/>
    <x v="3"/>
    <x v="17"/>
    <x v="14"/>
    <x v="10"/>
    <x v="6"/>
    <n v="1"/>
  </r>
  <r>
    <s v="Osturnka, Adeel"/>
    <n v="1404066949"/>
    <n v="16"/>
    <d v="1976-12-11T00:00:00"/>
    <x v="24"/>
    <x v="1"/>
    <x v="0"/>
    <x v="29"/>
    <n v="8"/>
    <m/>
    <x v="0"/>
    <s v="Active"/>
    <x v="3"/>
    <x v="17"/>
    <x v="15"/>
    <x v="13"/>
    <x v="5"/>
    <n v="4"/>
  </r>
  <r>
    <s v="Owad, Clinton"/>
    <n v="1103024335"/>
    <n v="22"/>
    <d v="1979-11-24T00:00:00"/>
    <x v="10"/>
    <x v="1"/>
    <x v="2"/>
    <x v="27"/>
    <n v="8"/>
    <m/>
    <x v="0"/>
    <s v="Active"/>
    <x v="3"/>
    <x v="17"/>
    <x v="7"/>
    <x v="15"/>
    <x v="4"/>
    <n v="2"/>
  </r>
  <r>
    <s v="Panjwani, Nina"/>
    <n v="1109029531"/>
    <n v="18"/>
    <d v="1979-05-01T00:00:00"/>
    <x v="5"/>
    <x v="0"/>
    <x v="0"/>
    <x v="66"/>
    <n v="11"/>
    <d v="2014-12-01T00:00:00"/>
    <x v="7"/>
    <s v="Voluntarily Terminated"/>
    <x v="3"/>
    <x v="17"/>
    <x v="8"/>
    <x v="17"/>
    <x v="0"/>
    <n v="3"/>
  </r>
  <r>
    <s v="Pelech, Emil"/>
    <n v="1307060058"/>
    <n v="24"/>
    <d v="1988-03-17T00:00:00"/>
    <x v="0"/>
    <x v="1"/>
    <x v="2"/>
    <x v="33"/>
    <n v="11"/>
    <s v="12/28/2012"/>
    <x v="2"/>
    <s v="Voluntarily Terminated"/>
    <x v="3"/>
    <x v="17"/>
    <x v="9"/>
    <x v="7"/>
    <x v="4"/>
    <n v="2"/>
  </r>
  <r>
    <s v="Perry, Shakira"/>
    <n v="1109029186"/>
    <n v="22"/>
    <d v="1986-07-20T00:00:00"/>
    <x v="2"/>
    <x v="0"/>
    <x v="2"/>
    <x v="55"/>
    <n v="11"/>
    <s v="10/25/2015"/>
    <x v="5"/>
    <s v="Voluntarily Terminated"/>
    <x v="3"/>
    <x v="17"/>
    <x v="10"/>
    <x v="15"/>
    <x v="0"/>
    <n v="3"/>
  </r>
  <r>
    <s v="Peterson, Kayla "/>
    <n v="1307059944"/>
    <n v="17"/>
    <d v="1973-09-23T00:00:00"/>
    <x v="11"/>
    <x v="0"/>
    <x v="0"/>
    <x v="67"/>
    <n v="12"/>
    <m/>
    <x v="0"/>
    <s v="Active"/>
    <x v="3"/>
    <x v="17"/>
    <x v="11"/>
    <x v="7"/>
    <x v="0"/>
    <n v="3"/>
  </r>
  <r>
    <s v="Pham, Hong"/>
    <n v="1305057440"/>
    <n v="18"/>
    <d v="1988-03-06T00:00:00"/>
    <x v="0"/>
    <x v="1"/>
    <x v="0"/>
    <x v="39"/>
    <n v="11"/>
    <s v="11/30/2012"/>
    <x v="14"/>
    <s v="Voluntarily Terminated"/>
    <x v="3"/>
    <x v="17"/>
    <x v="12"/>
    <x v="7"/>
    <x v="0"/>
    <n v="3"/>
  </r>
  <r>
    <s v="Pitt, Brad "/>
    <n v="1001735072"/>
    <n v="17"/>
    <d v="1981-11-23T00:00:00"/>
    <x v="8"/>
    <x v="1"/>
    <x v="2"/>
    <x v="68"/>
    <n v="14"/>
    <m/>
    <x v="0"/>
    <s v="Active"/>
    <x v="3"/>
    <x v="17"/>
    <x v="13"/>
    <x v="7"/>
    <x v="0"/>
    <n v="3"/>
  </r>
  <r>
    <s v="Power, Morissa"/>
    <n v="1102024274"/>
    <n v="19"/>
    <d v="1984-10-15T00:00:00"/>
    <x v="3"/>
    <x v="0"/>
    <x v="1"/>
    <x v="55"/>
    <n v="11"/>
    <d v="2011-04-06T00:00:00"/>
    <x v="7"/>
    <s v="Voluntarily Terminated"/>
    <x v="3"/>
    <x v="17"/>
    <x v="14"/>
    <x v="17"/>
    <x v="1"/>
    <n v="0"/>
  </r>
  <r>
    <s v="Punjabhi, Louis  "/>
    <n v="1401064562"/>
    <n v="16"/>
    <d v="1961-06-19T00:00:00"/>
    <x v="35"/>
    <x v="1"/>
    <x v="2"/>
    <x v="1"/>
    <n v="8"/>
    <m/>
    <x v="0"/>
    <s v="Active"/>
    <x v="3"/>
    <x v="17"/>
    <x v="15"/>
    <x v="6"/>
    <x v="0"/>
    <n v="3"/>
  </r>
  <r>
    <s v="Purinton, Janine"/>
    <n v="1011022926"/>
    <n v="16"/>
    <d v="1970-09-22T00:00:00"/>
    <x v="9"/>
    <x v="0"/>
    <x v="1"/>
    <x v="45"/>
    <n v="9"/>
    <s v="6/18/2013"/>
    <x v="10"/>
    <s v="Voluntarily Terminated"/>
    <x v="3"/>
    <x v="17"/>
    <x v="14"/>
    <x v="14"/>
    <x v="0"/>
    <n v="3"/>
  </r>
  <r>
    <s v="Rarrick, Quinn"/>
    <n v="1208048229"/>
    <n v="21"/>
    <d v="1984-12-31T00:00:00"/>
    <x v="3"/>
    <x v="1"/>
    <x v="1"/>
    <x v="5"/>
    <n v="10"/>
    <d v="2012-07-04T00:00:00"/>
    <x v="14"/>
    <s v="Voluntarily Terminated"/>
    <x v="3"/>
    <x v="17"/>
    <x v="7"/>
    <x v="3"/>
    <x v="0"/>
    <n v="3"/>
  </r>
  <r>
    <s v="Rhoads, Thomas"/>
    <n v="1211050793"/>
    <n v="20"/>
    <d v="1982-07-22T00:00:00"/>
    <x v="8"/>
    <x v="1"/>
    <x v="1"/>
    <x v="55"/>
    <n v="11"/>
    <s v="1/15/2016"/>
    <x v="8"/>
    <s v="Voluntarily Terminated"/>
    <x v="3"/>
    <x v="17"/>
    <x v="8"/>
    <x v="10"/>
    <x v="0"/>
    <n v="3"/>
  </r>
  <r>
    <s v="Rivera, Haley  "/>
    <n v="1405067642"/>
    <n v="22"/>
    <d v="1973-01-12T00:00:00"/>
    <x v="11"/>
    <x v="0"/>
    <x v="0"/>
    <x v="59"/>
    <n v="10"/>
    <m/>
    <x v="0"/>
    <s v="Active"/>
    <x v="3"/>
    <x v="17"/>
    <x v="9"/>
    <x v="7"/>
    <x v="5"/>
    <n v="4"/>
  </r>
  <r>
    <s v="Robinson, Alain  "/>
    <n v="1206038000"/>
    <n v="24"/>
    <d v="1974-01-07T00:00:00"/>
    <x v="23"/>
    <x v="1"/>
    <x v="0"/>
    <x v="33"/>
    <n v="11"/>
    <s v="1/26/2016"/>
    <x v="9"/>
    <s v="Voluntarily Terminated"/>
    <x v="3"/>
    <x v="17"/>
    <x v="10"/>
    <x v="8"/>
    <x v="0"/>
    <n v="3"/>
  </r>
  <r>
    <s v="Robinson, Cherly"/>
    <n v="1403065625"/>
    <n v="16"/>
    <d v="1985-01-07T00:00:00"/>
    <x v="3"/>
    <x v="0"/>
    <x v="0"/>
    <x v="33"/>
    <n v="11"/>
    <s v="5/17/2016"/>
    <x v="9"/>
    <s v="Terminated for Cause"/>
    <x v="3"/>
    <x v="17"/>
    <x v="11"/>
    <x v="8"/>
    <x v="4"/>
    <n v="2"/>
  </r>
  <r>
    <s v="Robinson, Elias"/>
    <n v="1011022887"/>
    <n v="17"/>
    <d v="1985-01-28T00:00:00"/>
    <x v="3"/>
    <x v="1"/>
    <x v="4"/>
    <x v="47"/>
    <n v="9"/>
    <m/>
    <x v="0"/>
    <s v="Active"/>
    <x v="3"/>
    <x v="17"/>
    <x v="12"/>
    <x v="6"/>
    <x v="3"/>
    <n v="5"/>
  </r>
  <r>
    <s v="Rose, Ashley  "/>
    <n v="710007555"/>
    <n v="17"/>
    <d v="1974-12-05T00:00:00"/>
    <x v="18"/>
    <x v="0"/>
    <x v="3"/>
    <x v="1"/>
    <n v="8"/>
    <m/>
    <x v="0"/>
    <s v="Active"/>
    <x v="3"/>
    <x v="17"/>
    <x v="13"/>
    <x v="1"/>
    <x v="0"/>
    <n v="3"/>
  </r>
  <r>
    <s v="Rossetti, Bruno"/>
    <n v="1405067492"/>
    <n v="18"/>
    <d v="1987-03-18T00:00:00"/>
    <x v="4"/>
    <x v="1"/>
    <x v="2"/>
    <x v="46"/>
    <n v="11"/>
    <s v="8/13/2012"/>
    <x v="7"/>
    <s v="Voluntarily Terminated"/>
    <x v="3"/>
    <x v="17"/>
    <x v="14"/>
    <x v="7"/>
    <x v="0"/>
    <n v="3"/>
  </r>
  <r>
    <s v="Saar-Beckles, Melinda"/>
    <n v="1410070998"/>
    <n v="20"/>
    <d v="1968-06-06T00:00:00"/>
    <x v="13"/>
    <x v="0"/>
    <x v="2"/>
    <x v="69"/>
    <n v="6"/>
    <m/>
    <x v="6"/>
    <s v="Future Start"/>
    <x v="3"/>
    <x v="17"/>
    <x v="15"/>
    <x v="0"/>
    <x v="1"/>
    <n v="0"/>
  </r>
  <r>
    <s v="Sadki, Nore  "/>
    <n v="1308060535"/>
    <n v="21"/>
    <d v="1974-12-21T00:00:00"/>
    <x v="18"/>
    <x v="1"/>
    <x v="2"/>
    <x v="8"/>
    <n v="13"/>
    <s v="7/30/2010"/>
    <x v="12"/>
    <s v="Voluntarily Terminated"/>
    <x v="3"/>
    <x v="17"/>
    <x v="7"/>
    <x v="16"/>
    <x v="0"/>
    <n v="3"/>
  </r>
  <r>
    <s v="Sander, Kamrin"/>
    <n v="1302053362"/>
    <n v="21"/>
    <d v="1988-07-10T00:00:00"/>
    <x v="0"/>
    <x v="0"/>
    <x v="0"/>
    <x v="2"/>
    <n v="7"/>
    <m/>
    <x v="0"/>
    <s v="Active"/>
    <x v="3"/>
    <x v="17"/>
    <x v="8"/>
    <x v="13"/>
    <x v="0"/>
    <n v="3"/>
  </r>
  <r>
    <s v="Sewkumar, Nori"/>
    <n v="807010161"/>
    <n v="15.2"/>
    <d v="1975-03-10T00:00:00"/>
    <x v="18"/>
    <x v="0"/>
    <x v="2"/>
    <x v="29"/>
    <n v="8"/>
    <m/>
    <x v="0"/>
    <s v="Leave of Absence"/>
    <x v="3"/>
    <x v="17"/>
    <x v="9"/>
    <x v="7"/>
    <x v="0"/>
    <n v="3"/>
  </r>
  <r>
    <s v="Shields, Seffi"/>
    <n v="1205033102"/>
    <n v="15"/>
    <d v="1985-08-24T00:00:00"/>
    <x v="3"/>
    <x v="0"/>
    <x v="0"/>
    <x v="48"/>
    <n v="9"/>
    <m/>
    <x v="0"/>
    <s v="Active"/>
    <x v="3"/>
    <x v="17"/>
    <x v="10"/>
    <x v="19"/>
    <x v="0"/>
    <n v="3"/>
  </r>
  <r>
    <s v="Smith, Sade"/>
    <n v="1501071909"/>
    <n v="24.5"/>
    <d v="1965-02-02T00:00:00"/>
    <x v="21"/>
    <x v="0"/>
    <x v="2"/>
    <x v="49"/>
    <n v="8"/>
    <m/>
    <x v="0"/>
    <s v="Active"/>
    <x v="3"/>
    <x v="17"/>
    <x v="11"/>
    <x v="6"/>
    <x v="0"/>
    <n v="3"/>
  </r>
  <r>
    <s v="Sparks, Taylor  "/>
    <n v="1410071137"/>
    <n v="16"/>
    <d v="1968-07-20T00:00:00"/>
    <x v="13"/>
    <x v="0"/>
    <x v="0"/>
    <x v="44"/>
    <n v="10"/>
    <m/>
    <x v="0"/>
    <s v="Active"/>
    <x v="3"/>
    <x v="17"/>
    <x v="12"/>
    <x v="14"/>
    <x v="6"/>
    <n v="1"/>
  </r>
  <r>
    <s v="Squatrito, Kristen"/>
    <n v="1405067138"/>
    <n v="21"/>
    <d v="1973-03-26T00:00:00"/>
    <x v="11"/>
    <x v="0"/>
    <x v="1"/>
    <x v="70"/>
    <n v="9"/>
    <s v="6/29/2015"/>
    <x v="10"/>
    <s v="Voluntarily Terminated"/>
    <x v="3"/>
    <x v="17"/>
    <x v="13"/>
    <x v="15"/>
    <x v="5"/>
    <n v="4"/>
  </r>
  <r>
    <s v="Stanford,Barbara  M"/>
    <n v="1111030244"/>
    <n v="14"/>
    <d v="1982-08-25T00:00:00"/>
    <x v="8"/>
    <x v="0"/>
    <x v="1"/>
    <x v="33"/>
    <n v="11"/>
    <m/>
    <x v="0"/>
    <s v="Active"/>
    <x v="3"/>
    <x v="17"/>
    <x v="14"/>
    <x v="16"/>
    <x v="0"/>
    <n v="3"/>
  </r>
  <r>
    <s v="Stoica, Rick"/>
    <n v="1106026896"/>
    <n v="22"/>
    <d v="1985-03-14T00:00:00"/>
    <x v="3"/>
    <x v="1"/>
    <x v="0"/>
    <x v="27"/>
    <n v="8"/>
    <m/>
    <x v="0"/>
    <s v="Active"/>
    <x v="3"/>
    <x v="17"/>
    <x v="15"/>
    <x v="13"/>
    <x v="0"/>
    <n v="3"/>
  </r>
  <r>
    <s v="Sullivan, Timothy"/>
    <n v="1201031310"/>
    <n v="19"/>
    <d v="1982-10-07T00:00:00"/>
    <x v="20"/>
    <x v="1"/>
    <x v="0"/>
    <x v="13"/>
    <n v="7"/>
    <m/>
    <x v="0"/>
    <s v="Active"/>
    <x v="3"/>
    <x v="17"/>
    <x v="7"/>
    <x v="16"/>
    <x v="2"/>
    <n v="0"/>
  </r>
  <r>
    <s v="Sutwell, Barbara"/>
    <n v="1407069061"/>
    <n v="14"/>
    <d v="1968-08-15T00:00:00"/>
    <x v="13"/>
    <x v="0"/>
    <x v="2"/>
    <x v="60"/>
    <n v="10"/>
    <m/>
    <x v="0"/>
    <s v="Active"/>
    <x v="3"/>
    <x v="17"/>
    <x v="8"/>
    <x v="8"/>
    <x v="0"/>
    <n v="3"/>
  </r>
  <r>
    <s v="Tavares, Desiree  "/>
    <n v="1405067501"/>
    <n v="15"/>
    <d v="1975-04-03T00:00:00"/>
    <x v="18"/>
    <x v="0"/>
    <x v="0"/>
    <x v="71"/>
    <n v="13"/>
    <d v="2013-01-04T00:00:00"/>
    <x v="7"/>
    <s v="Voluntarily Terminated"/>
    <x v="3"/>
    <x v="17"/>
    <x v="9"/>
    <x v="0"/>
    <x v="0"/>
    <n v="3"/>
  </r>
  <r>
    <s v="Theamstern, Sophia"/>
    <n v="1404066739"/>
    <n v="20"/>
    <d v="1965-05-09T00:00:00"/>
    <x v="21"/>
    <x v="0"/>
    <x v="2"/>
    <x v="39"/>
    <n v="11"/>
    <d v="2011-05-09T00:00:00"/>
    <x v="11"/>
    <s v="Voluntarily Terminated"/>
    <x v="3"/>
    <x v="17"/>
    <x v="10"/>
    <x v="14"/>
    <x v="1"/>
    <n v="0"/>
  </r>
  <r>
    <s v="Tinto, Theresa  "/>
    <n v="1103024504"/>
    <n v="20"/>
    <d v="1983-07-30T00:00:00"/>
    <x v="20"/>
    <x v="0"/>
    <x v="1"/>
    <x v="33"/>
    <n v="11"/>
    <s v="5/14/2011"/>
    <x v="7"/>
    <s v="Voluntarily Terminated"/>
    <x v="3"/>
    <x v="17"/>
    <x v="11"/>
    <x v="17"/>
    <x v="2"/>
    <n v="0"/>
  </r>
  <r>
    <s v="Tippett, Jeanette"/>
    <n v="1409070255"/>
    <n v="24"/>
    <d v="1967-06-05T00:00:00"/>
    <x v="30"/>
    <x v="0"/>
    <x v="1"/>
    <x v="72"/>
    <n v="9"/>
    <m/>
    <x v="0"/>
    <s v="Active"/>
    <x v="3"/>
    <x v="17"/>
    <x v="12"/>
    <x v="14"/>
    <x v="0"/>
    <n v="3"/>
  </r>
  <r>
    <s v="Trang, Mei"/>
    <n v="1012023152"/>
    <n v="22"/>
    <d v="1983-05-16T00:00:00"/>
    <x v="20"/>
    <x v="0"/>
    <x v="2"/>
    <x v="27"/>
    <n v="8"/>
    <m/>
    <x v="0"/>
    <s v="Active"/>
    <x v="3"/>
    <x v="17"/>
    <x v="13"/>
    <x v="10"/>
    <x v="1"/>
    <n v="0"/>
  </r>
  <r>
    <s v="Veera, Abdellah "/>
    <n v="1203032235"/>
    <n v="19"/>
    <d v="1987-01-31T00:00:00"/>
    <x v="4"/>
    <x v="1"/>
    <x v="1"/>
    <x v="61"/>
    <n v="10"/>
    <d v="2016-05-02T00:00:00"/>
    <x v="15"/>
    <s v="Voluntarily Terminated"/>
    <x v="3"/>
    <x v="17"/>
    <x v="14"/>
    <x v="11"/>
    <x v="5"/>
    <n v="4"/>
  </r>
  <r>
    <s v="Volk, Colleen"/>
    <n v="1011022814"/>
    <n v="21"/>
    <d v="1986-06-03T00:00:00"/>
    <x v="2"/>
    <x v="0"/>
    <x v="0"/>
    <x v="5"/>
    <n v="10"/>
    <d v="2016-08-02T00:00:00"/>
    <x v="16"/>
    <s v="Terminated for Cause"/>
    <x v="3"/>
    <x v="17"/>
    <x v="15"/>
    <x v="17"/>
    <x v="5"/>
    <n v="4"/>
  </r>
  <r>
    <s v="Von Massenbach, Anna"/>
    <n v="1106026474"/>
    <n v="20"/>
    <d v="1985-04-06T00:00:00"/>
    <x v="3"/>
    <x v="0"/>
    <x v="2"/>
    <x v="73"/>
    <n v="7"/>
    <m/>
    <x v="6"/>
    <s v="Future Start"/>
    <x v="3"/>
    <x v="17"/>
    <x v="7"/>
    <x v="19"/>
    <x v="1"/>
    <n v="0"/>
  </r>
  <r>
    <s v="Wallace, Theresa"/>
    <n v="1101023619"/>
    <n v="15"/>
    <d v="1980-08-02T00:00:00"/>
    <x v="10"/>
    <x v="0"/>
    <x v="2"/>
    <x v="61"/>
    <n v="10"/>
    <d v="2015-01-09T00:00:00"/>
    <x v="2"/>
    <s v="Voluntarily Terminated"/>
    <x v="3"/>
    <x v="17"/>
    <x v="8"/>
    <x v="4"/>
    <x v="4"/>
    <n v="2"/>
  </r>
  <r>
    <s v="Whittier, Scott"/>
    <n v="1307060212"/>
    <n v="23"/>
    <d v="1987-05-24T00:00:00"/>
    <x v="4"/>
    <x v="1"/>
    <x v="2"/>
    <x v="33"/>
    <n v="11"/>
    <s v="5/15/2011"/>
    <x v="4"/>
    <s v="Voluntarily Terminated"/>
    <x v="3"/>
    <x v="17"/>
    <x v="9"/>
    <x v="19"/>
    <x v="2"/>
    <n v="0"/>
  </r>
  <r>
    <s v="Wilber, Barry"/>
    <n v="1101023839"/>
    <n v="21"/>
    <d v="1965-09-09T00:00:00"/>
    <x v="21"/>
    <x v="1"/>
    <x v="0"/>
    <x v="55"/>
    <n v="11"/>
    <d v="2015-07-09T00:00:00"/>
    <x v="10"/>
    <s v="Voluntarily Terminated"/>
    <x v="3"/>
    <x v="17"/>
    <x v="10"/>
    <x v="1"/>
    <x v="0"/>
    <n v="3"/>
  </r>
  <r>
    <s v="Williams, Jacquelyn  "/>
    <n v="1308060671"/>
    <n v="16"/>
    <d v="1969-10-02T00:00:00"/>
    <x v="9"/>
    <x v="0"/>
    <x v="2"/>
    <x v="18"/>
    <n v="10"/>
    <s v="6/27/2015"/>
    <x v="12"/>
    <s v="Voluntarily Terminated"/>
    <x v="3"/>
    <x v="17"/>
    <x v="11"/>
    <x v="0"/>
    <x v="0"/>
    <n v="3"/>
  </r>
  <r>
    <s v="Ybarra, Catherine "/>
    <n v="1001268402"/>
    <n v="22"/>
    <d v="1982-05-04T00:00:00"/>
    <x v="8"/>
    <x v="0"/>
    <x v="2"/>
    <x v="74"/>
    <n v="14"/>
    <s v="9/29/2015"/>
    <x v="7"/>
    <s v="Voluntarily Terminated"/>
    <x v="3"/>
    <x v="17"/>
    <x v="12"/>
    <x v="7"/>
    <x v="6"/>
    <n v="1"/>
  </r>
  <r>
    <s v="Zima, Colleen"/>
    <n v="1211051232"/>
    <n v="15"/>
    <d v="1978-08-17T00:00:00"/>
    <x v="22"/>
    <x v="0"/>
    <x v="4"/>
    <x v="2"/>
    <n v="7"/>
    <m/>
    <x v="0"/>
    <s v="Active"/>
    <x v="3"/>
    <x v="17"/>
    <x v="13"/>
    <x v="13"/>
    <x v="0"/>
    <n v="3"/>
  </r>
  <r>
    <s v="Akinkuolie, Sarah"/>
    <n v="1005019209"/>
    <n v="29"/>
    <d v="1988-09-19T00:00:00"/>
    <x v="0"/>
    <x v="0"/>
    <x v="0"/>
    <x v="39"/>
    <n v="11"/>
    <s v="9/24/2012"/>
    <x v="4"/>
    <s v="Voluntarily Terminated"/>
    <x v="3"/>
    <x v="18"/>
    <x v="14"/>
    <x v="19"/>
    <x v="2"/>
    <n v="0"/>
  </r>
  <r>
    <s v="Beak, Kimberly  "/>
    <n v="1303054329"/>
    <n v="27"/>
    <d v="1966-04-17T00:00:00"/>
    <x v="34"/>
    <x v="0"/>
    <x v="0"/>
    <x v="75"/>
    <n v="6"/>
    <m/>
    <x v="6"/>
    <s v="Future Start"/>
    <x v="3"/>
    <x v="18"/>
    <x v="15"/>
    <x v="6"/>
    <x v="5"/>
    <n v="4"/>
  </r>
  <r>
    <s v="Blount, Dianna"/>
    <n v="1403066125"/>
    <n v="27"/>
    <d v="1990-09-21T00:00:00"/>
    <x v="15"/>
    <x v="0"/>
    <x v="2"/>
    <x v="46"/>
    <n v="11"/>
    <m/>
    <x v="0"/>
    <s v="Active"/>
    <x v="3"/>
    <x v="18"/>
    <x v="7"/>
    <x v="4"/>
    <x v="4"/>
    <n v="2"/>
  </r>
  <r>
    <s v="Bondwell, Betsy"/>
    <n v="1008021030"/>
    <n v="26"/>
    <d v="1967-01-16T00:00:00"/>
    <x v="30"/>
    <x v="0"/>
    <x v="2"/>
    <x v="33"/>
    <n v="11"/>
    <d v="2014-04-04T00:00:00"/>
    <x v="2"/>
    <s v="Voluntarily Terminated"/>
    <x v="3"/>
    <x v="18"/>
    <x v="8"/>
    <x v="7"/>
    <x v="2"/>
    <n v="0"/>
  </r>
  <r>
    <s v="Buccheri, Joseph  "/>
    <n v="1101023457"/>
    <n v="22"/>
    <d v="1983-07-28T00:00:00"/>
    <x v="20"/>
    <x v="1"/>
    <x v="2"/>
    <x v="2"/>
    <n v="7"/>
    <m/>
    <x v="0"/>
    <s v="Active"/>
    <x v="3"/>
    <x v="18"/>
    <x v="9"/>
    <x v="16"/>
    <x v="0"/>
    <n v="3"/>
  </r>
  <r>
    <s v="Burke, Joelle"/>
    <n v="1011022820"/>
    <n v="25"/>
    <d v="1980-03-02T00:00:00"/>
    <x v="10"/>
    <x v="0"/>
    <x v="2"/>
    <x v="76"/>
    <n v="10"/>
    <m/>
    <x v="0"/>
    <s v="Active"/>
    <x v="3"/>
    <x v="18"/>
    <x v="10"/>
    <x v="6"/>
    <x v="0"/>
    <n v="3"/>
  </r>
  <r>
    <s v="Burkett, Benjamin "/>
    <n v="1301052449"/>
    <n v="26"/>
    <d v="1977-08-19T00:00:00"/>
    <x v="24"/>
    <x v="1"/>
    <x v="0"/>
    <x v="46"/>
    <n v="11"/>
    <m/>
    <x v="0"/>
    <s v="Active"/>
    <x v="3"/>
    <x v="18"/>
    <x v="11"/>
    <x v="21"/>
    <x v="0"/>
    <n v="3"/>
  </r>
  <r>
    <s v="Cloninger, Jennifer"/>
    <n v="1012023226"/>
    <n v="25"/>
    <d v="1981-08-31T00:00:00"/>
    <x v="16"/>
    <x v="0"/>
    <x v="0"/>
    <x v="55"/>
    <n v="11"/>
    <d v="2013-07-01T00:00:00"/>
    <x v="10"/>
    <s v="Voluntarily Terminated"/>
    <x v="3"/>
    <x v="18"/>
    <x v="12"/>
    <x v="16"/>
    <x v="2"/>
    <n v="0"/>
  </r>
  <r>
    <s v="Close, Phil"/>
    <n v="1209048697"/>
    <n v="26"/>
    <d v="1978-11-25T00:00:00"/>
    <x v="5"/>
    <x v="1"/>
    <x v="0"/>
    <x v="77"/>
    <n v="12"/>
    <s v="9/26/2011"/>
    <x v="2"/>
    <s v="Voluntarily Terminated"/>
    <x v="3"/>
    <x v="18"/>
    <x v="13"/>
    <x v="5"/>
    <x v="0"/>
    <n v="3"/>
  </r>
  <r>
    <s v="Davis, Daniel"/>
    <n v="1201031274"/>
    <n v="25"/>
    <d v="1979-09-14T00:00:00"/>
    <x v="5"/>
    <x v="1"/>
    <x v="2"/>
    <x v="57"/>
    <n v="10"/>
    <m/>
    <x v="0"/>
    <s v="Active"/>
    <x v="3"/>
    <x v="18"/>
    <x v="14"/>
    <x v="19"/>
    <x v="2"/>
    <n v="0"/>
  </r>
  <r>
    <s v="Demita, Carla"/>
    <n v="1104025179"/>
    <n v="29"/>
    <d v="1951-02-25T00:00:00"/>
    <x v="29"/>
    <x v="0"/>
    <x v="3"/>
    <x v="46"/>
    <n v="11"/>
    <d v="2015-04-11T00:00:00"/>
    <x v="14"/>
    <s v="Voluntarily Terminated"/>
    <x v="3"/>
    <x v="18"/>
    <x v="15"/>
    <x v="7"/>
    <x v="0"/>
    <n v="3"/>
  </r>
  <r>
    <s v="Erilus, Angela"/>
    <n v="1105025661"/>
    <n v="24"/>
    <d v="1989-08-25T00:00:00"/>
    <x v="14"/>
    <x v="0"/>
    <x v="3"/>
    <x v="11"/>
    <n v="8"/>
    <m/>
    <x v="0"/>
    <s v="Active"/>
    <x v="3"/>
    <x v="18"/>
    <x v="7"/>
    <x v="3"/>
    <x v="6"/>
    <n v="1"/>
  </r>
  <r>
    <s v="Faller, Megan "/>
    <n v="1108028428"/>
    <n v="27"/>
    <d v="1978-09-22T00:00:00"/>
    <x v="22"/>
    <x v="0"/>
    <x v="0"/>
    <x v="11"/>
    <n v="8"/>
    <m/>
    <x v="0"/>
    <s v="Active"/>
    <x v="3"/>
    <x v="18"/>
    <x v="8"/>
    <x v="10"/>
    <x v="0"/>
    <n v="3"/>
  </r>
  <r>
    <s v="Fancett, Nicole"/>
    <n v="1402065085"/>
    <n v="24"/>
    <d v="1987-09-27T00:00:00"/>
    <x v="0"/>
    <x v="0"/>
    <x v="2"/>
    <x v="27"/>
    <n v="8"/>
    <m/>
    <x v="0"/>
    <s v="Active"/>
    <x v="3"/>
    <x v="18"/>
    <x v="9"/>
    <x v="19"/>
    <x v="0"/>
    <n v="3"/>
  </r>
  <r>
    <s v="Fitzpatrick, Michael  J"/>
    <n v="1109029103"/>
    <n v="29"/>
    <d v="1981-10-01T00:00:00"/>
    <x v="8"/>
    <x v="1"/>
    <x v="2"/>
    <x v="55"/>
    <n v="11"/>
    <s v="6/24/2013"/>
    <x v="4"/>
    <s v="Voluntarily Terminated"/>
    <x v="3"/>
    <x v="18"/>
    <x v="10"/>
    <x v="17"/>
    <x v="0"/>
    <n v="3"/>
  </r>
  <r>
    <s v="Foreman, Tanya"/>
    <n v="1012023204"/>
    <n v="24"/>
    <d v="1983-11-08T00:00:00"/>
    <x v="1"/>
    <x v="0"/>
    <x v="0"/>
    <x v="46"/>
    <n v="11"/>
    <d v="2012-09-01T00:00:00"/>
    <x v="2"/>
    <s v="Voluntarily Terminated"/>
    <x v="3"/>
    <x v="18"/>
    <x v="11"/>
    <x v="16"/>
    <x v="0"/>
    <n v="3"/>
  </r>
  <r>
    <s v="Gonzalez, Juan"/>
    <n v="1411071324"/>
    <n v="29"/>
    <d v="1964-10-12T00:00:00"/>
    <x v="21"/>
    <x v="1"/>
    <x v="0"/>
    <x v="67"/>
    <n v="12"/>
    <s v="5/30/2011"/>
    <x v="2"/>
    <s v="Voluntarily Terminated"/>
    <x v="3"/>
    <x v="18"/>
    <x v="12"/>
    <x v="0"/>
    <x v="6"/>
    <n v="1"/>
  </r>
  <r>
    <s v="Good, Susan"/>
    <n v="1001549006"/>
    <n v="24.25"/>
    <d v="1986-05-25T00:00:00"/>
    <x v="2"/>
    <x v="0"/>
    <x v="0"/>
    <x v="51"/>
    <n v="8"/>
    <m/>
    <x v="0"/>
    <s v="Leave of Absence"/>
    <x v="3"/>
    <x v="18"/>
    <x v="13"/>
    <x v="10"/>
    <x v="0"/>
    <n v="3"/>
  </r>
  <r>
    <s v="Gosciminski, Phylicia  "/>
    <n v="1108028351"/>
    <n v="27"/>
    <d v="1983-12-08T00:00:00"/>
    <x v="1"/>
    <x v="0"/>
    <x v="3"/>
    <x v="29"/>
    <n v="8"/>
    <m/>
    <x v="0"/>
    <s v="Leave of Absence"/>
    <x v="3"/>
    <x v="18"/>
    <x v="14"/>
    <x v="16"/>
    <x v="0"/>
    <n v="3"/>
  </r>
  <r>
    <s v="Hankard, Earnest"/>
    <n v="1307059937"/>
    <n v="24"/>
    <d v="1988-08-10T00:00:00"/>
    <x v="0"/>
    <x v="1"/>
    <x v="2"/>
    <x v="49"/>
    <n v="8"/>
    <m/>
    <x v="0"/>
    <s v="Active"/>
    <x v="3"/>
    <x v="18"/>
    <x v="15"/>
    <x v="19"/>
    <x v="0"/>
    <n v="3"/>
  </r>
  <r>
    <s v="Hendrickson, Trina"/>
    <n v="1011022932"/>
    <n v="24"/>
    <d v="1972-08-27T00:00:00"/>
    <x v="7"/>
    <x v="0"/>
    <x v="2"/>
    <x v="33"/>
    <n v="11"/>
    <s v="2/18/2013"/>
    <x v="4"/>
    <s v="Voluntarily Terminated"/>
    <x v="3"/>
    <x v="18"/>
    <x v="15"/>
    <x v="4"/>
    <x v="0"/>
    <n v="3"/>
  </r>
  <r>
    <s v="Homberger, Adrienne  J"/>
    <n v="1207046956"/>
    <n v="28"/>
    <d v="1984-02-16T00:00:00"/>
    <x v="1"/>
    <x v="0"/>
    <x v="0"/>
    <x v="78"/>
    <n v="11"/>
    <d v="2012-07-04T00:00:00"/>
    <x v="12"/>
    <s v="Voluntarily Terminated"/>
    <x v="3"/>
    <x v="18"/>
    <x v="7"/>
    <x v="8"/>
    <x v="0"/>
    <n v="3"/>
  </r>
  <r>
    <s v="Hunts, Julissa"/>
    <n v="1106026433"/>
    <n v="25"/>
    <d v="1984-03-11T00:00:00"/>
    <x v="1"/>
    <x v="0"/>
    <x v="2"/>
    <x v="79"/>
    <n v="6"/>
    <m/>
    <x v="6"/>
    <s v="Future Start"/>
    <x v="3"/>
    <x v="18"/>
    <x v="8"/>
    <x v="9"/>
    <x v="1"/>
    <n v="0"/>
  </r>
  <r>
    <s v="Hutter, Rosalie"/>
    <n v="1103024924"/>
    <n v="28"/>
    <d v="1992-05-07T00:00:00"/>
    <x v="33"/>
    <x v="0"/>
    <x v="3"/>
    <x v="80"/>
    <n v="7"/>
    <m/>
    <x v="6"/>
    <s v="Future Start"/>
    <x v="3"/>
    <x v="18"/>
    <x v="9"/>
    <x v="5"/>
    <x v="1"/>
    <n v="0"/>
  </r>
  <r>
    <s v="Huynh, Ming"/>
    <n v="1306058509"/>
    <n v="23"/>
    <d v="1976-09-22T00:00:00"/>
    <x v="25"/>
    <x v="0"/>
    <x v="1"/>
    <x v="7"/>
    <n v="11"/>
    <d v="2013-01-04T00:00:00"/>
    <x v="10"/>
    <s v="Voluntarily Terminated"/>
    <x v="3"/>
    <x v="18"/>
    <x v="10"/>
    <x v="7"/>
    <x v="0"/>
    <n v="3"/>
  </r>
  <r>
    <s v="Jeannite, Tayana"/>
    <n v="1008020942"/>
    <n v="22.5"/>
    <d v="1986-11-06T00:00:00"/>
    <x v="4"/>
    <x v="0"/>
    <x v="1"/>
    <x v="39"/>
    <n v="11"/>
    <m/>
    <x v="0"/>
    <s v="Active"/>
    <x v="3"/>
    <x v="18"/>
    <x v="11"/>
    <x v="15"/>
    <x v="5"/>
    <n v="4"/>
  </r>
  <r>
    <s v="Johnston, Yen"/>
    <n v="1306057810"/>
    <n v="25"/>
    <d v="1969-09-08T00:00:00"/>
    <x v="17"/>
    <x v="0"/>
    <x v="2"/>
    <x v="11"/>
    <n v="8"/>
    <m/>
    <x v="0"/>
    <s v="Active"/>
    <x v="3"/>
    <x v="18"/>
    <x v="12"/>
    <x v="10"/>
    <x v="3"/>
    <n v="5"/>
  </r>
  <r>
    <s v="Langford, Lindsey"/>
    <n v="1010022030"/>
    <n v="22"/>
    <d v="1979-07-25T00:00:00"/>
    <x v="5"/>
    <x v="0"/>
    <x v="1"/>
    <x v="56"/>
    <n v="9"/>
    <s v="3/31/2014"/>
    <x v="7"/>
    <s v="Voluntarily Terminated"/>
    <x v="3"/>
    <x v="18"/>
    <x v="13"/>
    <x v="8"/>
    <x v="0"/>
    <n v="3"/>
  </r>
  <r>
    <s v="Latif, Mohammed"/>
    <n v="1104025486"/>
    <n v="28"/>
    <d v="1984-05-09T00:00:00"/>
    <x v="1"/>
    <x v="1"/>
    <x v="0"/>
    <x v="43"/>
    <n v="10"/>
    <s v="4/15/2013"/>
    <x v="14"/>
    <s v="Voluntarily Terminated"/>
    <x v="3"/>
    <x v="18"/>
    <x v="14"/>
    <x v="16"/>
    <x v="0"/>
    <n v="3"/>
  </r>
  <r>
    <s v="Linden, Mathew"/>
    <n v="1405067565"/>
    <n v="22"/>
    <d v="1979-03-19T00:00:00"/>
    <x v="5"/>
    <x v="1"/>
    <x v="0"/>
    <x v="47"/>
    <n v="9"/>
    <m/>
    <x v="0"/>
    <s v="Leave of Absence"/>
    <x v="3"/>
    <x v="18"/>
    <x v="15"/>
    <x v="11"/>
    <x v="0"/>
    <n v="3"/>
  </r>
  <r>
    <s v="Lundy, Susan"/>
    <n v="1305056276"/>
    <n v="24"/>
    <d v="1976-12-26T00:00:00"/>
    <x v="24"/>
    <x v="0"/>
    <x v="4"/>
    <x v="47"/>
    <n v="9"/>
    <s v="9/15/2013"/>
    <x v="14"/>
    <s v="Voluntarily Terminated"/>
    <x v="3"/>
    <x v="18"/>
    <x v="7"/>
    <x v="13"/>
    <x v="1"/>
    <n v="0"/>
  </r>
  <r>
    <s v="Lunquist, Lisa"/>
    <n v="1001504432"/>
    <n v="26.1"/>
    <d v="1982-03-28T00:00:00"/>
    <x v="8"/>
    <x v="0"/>
    <x v="2"/>
    <x v="48"/>
    <n v="9"/>
    <m/>
    <x v="0"/>
    <s v="Active"/>
    <x v="3"/>
    <x v="18"/>
    <x v="8"/>
    <x v="8"/>
    <x v="5"/>
    <n v="4"/>
  </r>
  <r>
    <s v="Manchester, Robyn"/>
    <n v="1110029623"/>
    <n v="23"/>
    <d v="1976-08-25T00:00:00"/>
    <x v="25"/>
    <x v="0"/>
    <x v="0"/>
    <x v="81"/>
    <n v="6"/>
    <m/>
    <x v="6"/>
    <s v="Future Start"/>
    <x v="3"/>
    <x v="18"/>
    <x v="9"/>
    <x v="9"/>
    <x v="1"/>
    <n v="0"/>
  </r>
  <r>
    <s v="Mancuso, Karen"/>
    <n v="1304055986"/>
    <n v="23"/>
    <d v="1986-12-10T00:00:00"/>
    <x v="4"/>
    <x v="0"/>
    <x v="0"/>
    <x v="39"/>
    <n v="11"/>
    <s v="8/19/2011"/>
    <x v="7"/>
    <s v="Voluntarily Terminated"/>
    <x v="3"/>
    <x v="18"/>
    <x v="10"/>
    <x v="19"/>
    <x v="1"/>
    <n v="0"/>
  </r>
  <r>
    <s v="McCarthy, Brigit"/>
    <n v="1406067957"/>
    <n v="26"/>
    <d v="1987-05-21T00:00:00"/>
    <x v="4"/>
    <x v="0"/>
    <x v="2"/>
    <x v="12"/>
    <n v="7"/>
    <m/>
    <x v="0"/>
    <s v="Active"/>
    <x v="3"/>
    <x v="18"/>
    <x v="11"/>
    <x v="19"/>
    <x v="1"/>
    <n v="0"/>
  </r>
  <r>
    <s v="Miller, Ned"/>
    <n v="1205033439"/>
    <n v="25"/>
    <d v="1985-06-29T00:00:00"/>
    <x v="3"/>
    <x v="1"/>
    <x v="2"/>
    <x v="78"/>
    <n v="11"/>
    <d v="2014-04-09T00:00:00"/>
    <x v="10"/>
    <s v="Voluntarily Terminated"/>
    <x v="3"/>
    <x v="18"/>
    <x v="12"/>
    <x v="15"/>
    <x v="6"/>
    <n v="1"/>
  </r>
  <r>
    <s v="Monkfish, Erasumus"/>
    <n v="1404066711"/>
    <n v="27"/>
    <d v="1992-08-17T00:00:00"/>
    <x v="33"/>
    <x v="1"/>
    <x v="0"/>
    <x v="57"/>
    <n v="10"/>
    <m/>
    <x v="0"/>
    <s v="Active"/>
    <x v="3"/>
    <x v="18"/>
    <x v="13"/>
    <x v="10"/>
    <x v="0"/>
    <n v="3"/>
  </r>
  <r>
    <s v="Monterro, Luisa"/>
    <n v="1001103149"/>
    <n v="25"/>
    <d v="1970-04-24T00:00:00"/>
    <x v="9"/>
    <x v="0"/>
    <x v="2"/>
    <x v="70"/>
    <n v="9"/>
    <m/>
    <x v="0"/>
    <s v="Active"/>
    <x v="3"/>
    <x v="18"/>
    <x v="14"/>
    <x v="14"/>
    <x v="3"/>
    <n v="5"/>
  </r>
  <r>
    <s v="Moran, Patrick"/>
    <n v="1408069503"/>
    <n v="26"/>
    <d v="1976-12-03T00:00:00"/>
    <x v="24"/>
    <x v="1"/>
    <x v="2"/>
    <x v="18"/>
    <n v="10"/>
    <m/>
    <x v="0"/>
    <s v="Leave of Absence"/>
    <x v="3"/>
    <x v="18"/>
    <x v="15"/>
    <x v="0"/>
    <x v="0"/>
    <n v="3"/>
  </r>
  <r>
    <s v="Moumanil, Maliki "/>
    <n v="1301052436"/>
    <n v="29"/>
    <d v="1974-12-01T00:00:00"/>
    <x v="18"/>
    <x v="1"/>
    <x v="3"/>
    <x v="70"/>
    <n v="9"/>
    <m/>
    <x v="0"/>
    <s v="Active"/>
    <x v="3"/>
    <x v="18"/>
    <x v="7"/>
    <x v="13"/>
    <x v="0"/>
    <n v="3"/>
  </r>
  <r>
    <s v="Nowlan, Kristie"/>
    <n v="1104025435"/>
    <n v="26.39"/>
    <d v="1985-11-23T00:00:00"/>
    <x v="2"/>
    <x v="0"/>
    <x v="2"/>
    <x v="14"/>
    <n v="7"/>
    <m/>
    <x v="0"/>
    <s v="Active"/>
    <x v="3"/>
    <x v="18"/>
    <x v="8"/>
    <x v="8"/>
    <x v="0"/>
    <n v="3"/>
  </r>
  <r>
    <s v="Oliver, Brooke "/>
    <n v="1001856521"/>
    <n v="25"/>
    <d v="1952-02-11T00:00:00"/>
    <x v="19"/>
    <x v="0"/>
    <x v="0"/>
    <x v="60"/>
    <n v="10"/>
    <s v="8/19/2013"/>
    <x v="10"/>
    <s v="Voluntarily Terminated"/>
    <x v="3"/>
    <x v="18"/>
    <x v="9"/>
    <x v="19"/>
    <x v="2"/>
    <n v="0"/>
  </r>
  <r>
    <s v="Pelletier, Ermine"/>
    <n v="1202031821"/>
    <n v="28"/>
    <d v="1989-07-18T00:00:00"/>
    <x v="14"/>
    <x v="0"/>
    <x v="0"/>
    <x v="39"/>
    <n v="11"/>
    <s v="9/15/2011"/>
    <x v="10"/>
    <s v="Voluntarily Terminated"/>
    <x v="3"/>
    <x v="18"/>
    <x v="10"/>
    <x v="4"/>
    <x v="1"/>
    <n v="0"/>
  </r>
  <r>
    <s v="Peters, Lauren"/>
    <n v="1411071406"/>
    <n v="29"/>
    <d v="1986-08-17T00:00:00"/>
    <x v="2"/>
    <x v="0"/>
    <x v="0"/>
    <x v="55"/>
    <n v="11"/>
    <d v="2012-04-02T00:00:00"/>
    <x v="14"/>
    <s v="Voluntarily Terminated"/>
    <x v="3"/>
    <x v="18"/>
    <x v="11"/>
    <x v="3"/>
    <x v="5"/>
    <n v="4"/>
  </r>
  <r>
    <s v="Petingill, Shana  "/>
    <n v="1103024843"/>
    <n v="26"/>
    <d v="1979-03-10T00:00:00"/>
    <x v="5"/>
    <x v="0"/>
    <x v="0"/>
    <x v="43"/>
    <n v="10"/>
    <m/>
    <x v="0"/>
    <s v="Active"/>
    <x v="3"/>
    <x v="18"/>
    <x v="12"/>
    <x v="15"/>
    <x v="0"/>
    <n v="3"/>
  </r>
  <r>
    <s v="Roberson, May"/>
    <n v="1402065340"/>
    <n v="26"/>
    <d v="1981-09-05T00:00:00"/>
    <x v="16"/>
    <x v="0"/>
    <x v="1"/>
    <x v="5"/>
    <n v="10"/>
    <s v="10/22/2011"/>
    <x v="11"/>
    <s v="Voluntarily Terminated"/>
    <x v="3"/>
    <x v="18"/>
    <x v="13"/>
    <x v="7"/>
    <x v="1"/>
    <n v="0"/>
  </r>
  <r>
    <s v="Robertson, Peter"/>
    <n v="1499902991"/>
    <n v="22"/>
    <d v="1972-07-03T00:00:00"/>
    <x v="7"/>
    <x v="1"/>
    <x v="0"/>
    <x v="39"/>
    <n v="11"/>
    <d v="2012-08-02T00:00:00"/>
    <x v="7"/>
    <s v="Voluntarily Terminated"/>
    <x v="3"/>
    <x v="18"/>
    <x v="14"/>
    <x v="8"/>
    <x v="0"/>
    <n v="3"/>
  </r>
  <r>
    <s v="Sahoo, Adil"/>
    <n v="1106026462"/>
    <n v="29"/>
    <d v="1986-04-26T00:00:00"/>
    <x v="2"/>
    <x v="1"/>
    <x v="0"/>
    <x v="77"/>
    <n v="12"/>
    <m/>
    <x v="0"/>
    <s v="Active"/>
    <x v="3"/>
    <x v="18"/>
    <x v="15"/>
    <x v="4"/>
    <x v="0"/>
    <n v="3"/>
  </r>
  <r>
    <s v="Sloan, Constance"/>
    <n v="1012023103"/>
    <n v="23"/>
    <d v="1987-11-25T00:00:00"/>
    <x v="0"/>
    <x v="0"/>
    <x v="2"/>
    <x v="82"/>
    <n v="12"/>
    <d v="2015-08-04T00:00:00"/>
    <x v="15"/>
    <s v="Voluntarily Terminated"/>
    <x v="3"/>
    <x v="18"/>
    <x v="7"/>
    <x v="4"/>
    <x v="0"/>
    <n v="3"/>
  </r>
  <r>
    <s v="Smith, Joe"/>
    <n v="1001970770"/>
    <n v="22"/>
    <d v="1963-10-30T00:00:00"/>
    <x v="12"/>
    <x v="1"/>
    <x v="2"/>
    <x v="2"/>
    <n v="7"/>
    <m/>
    <x v="0"/>
    <s v="Active"/>
    <x v="3"/>
    <x v="18"/>
    <x v="8"/>
    <x v="3"/>
    <x v="5"/>
    <n v="4"/>
  </r>
  <r>
    <s v="Tejeda, Lenora "/>
    <n v="1406068345"/>
    <n v="28.75"/>
    <d v="1953-05-24T00:00:00"/>
    <x v="36"/>
    <x v="0"/>
    <x v="0"/>
    <x v="55"/>
    <n v="11"/>
    <d v="2012-08-07T00:00:00"/>
    <x v="7"/>
    <s v="Voluntarily Terminated"/>
    <x v="3"/>
    <x v="18"/>
    <x v="8"/>
    <x v="7"/>
    <x v="0"/>
    <n v="3"/>
  </r>
  <r>
    <s v="Thibaud, Kenneth"/>
    <n v="1011022777"/>
    <n v="23"/>
    <d v="1975-09-16T00:00:00"/>
    <x v="18"/>
    <x v="1"/>
    <x v="4"/>
    <x v="83"/>
    <n v="15"/>
    <s v="8/30/2010"/>
    <x v="13"/>
    <s v="Voluntarily Terminated"/>
    <x v="3"/>
    <x v="18"/>
    <x v="9"/>
    <x v="3"/>
    <x v="0"/>
    <n v="3"/>
  </r>
  <r>
    <s v="Trzeciak, Cybil"/>
    <n v="1107027551"/>
    <n v="22"/>
    <d v="1985-03-15T00:00:00"/>
    <x v="3"/>
    <x v="0"/>
    <x v="2"/>
    <x v="33"/>
    <n v="11"/>
    <d v="2012-02-07T00:00:00"/>
    <x v="10"/>
    <s v="Voluntarily Terminated"/>
    <x v="3"/>
    <x v="18"/>
    <x v="10"/>
    <x v="9"/>
    <x v="0"/>
    <n v="3"/>
  </r>
  <r>
    <s v="Walker, Roger"/>
    <n v="1011022818"/>
    <n v="22"/>
    <d v="1976-02-10T00:00:00"/>
    <x v="25"/>
    <x v="1"/>
    <x v="2"/>
    <x v="84"/>
    <n v="8"/>
    <m/>
    <x v="0"/>
    <s v="Active"/>
    <x v="3"/>
    <x v="18"/>
    <x v="11"/>
    <x v="6"/>
    <x v="0"/>
    <n v="3"/>
  </r>
  <r>
    <s v="Winthrop, Jordan  "/>
    <n v="1405067188"/>
    <n v="29"/>
    <d v="1958-11-07T00:00:00"/>
    <x v="28"/>
    <x v="1"/>
    <x v="2"/>
    <x v="56"/>
    <n v="9"/>
    <s v="2/21/2016"/>
    <x v="8"/>
    <s v="Voluntarily Terminated"/>
    <x v="3"/>
    <x v="18"/>
    <x v="12"/>
    <x v="10"/>
    <x v="5"/>
    <n v="4"/>
  </r>
  <r>
    <s v="Wolk, Hang  T"/>
    <n v="1205033180"/>
    <n v="22"/>
    <d v="1985-04-20T00:00:00"/>
    <x v="3"/>
    <x v="0"/>
    <x v="2"/>
    <x v="2"/>
    <n v="7"/>
    <m/>
    <x v="0"/>
    <s v="Active"/>
    <x v="3"/>
    <x v="18"/>
    <x v="13"/>
    <x v="19"/>
    <x v="0"/>
    <n v="3"/>
  </r>
  <r>
    <s v="Woodson, Jason"/>
    <n v="1012023010"/>
    <n v="24.25"/>
    <d v="1985-05-11T00:00:00"/>
    <x v="3"/>
    <x v="1"/>
    <x v="2"/>
    <x v="11"/>
    <n v="8"/>
    <m/>
    <x v="0"/>
    <s v="Active"/>
    <x v="3"/>
    <x v="18"/>
    <x v="14"/>
    <x v="9"/>
    <x v="0"/>
    <n v="3"/>
  </r>
  <r>
    <s v="Buck, Edward"/>
    <n v="1504073313"/>
    <n v="55"/>
    <d v="1975-07-07T00:00:00"/>
    <x v="18"/>
    <x v="1"/>
    <x v="0"/>
    <x v="2"/>
    <n v="7"/>
    <m/>
    <x v="0"/>
    <s v="Active"/>
    <x v="4"/>
    <x v="19"/>
    <x v="16"/>
    <x v="6"/>
    <x v="0"/>
    <n v="3"/>
  </r>
  <r>
    <s v="Bunbury, Jessica"/>
    <n v="1504073368"/>
    <n v="55"/>
    <d v="1964-06-01T00:00:00"/>
    <x v="12"/>
    <x v="0"/>
    <x v="0"/>
    <x v="78"/>
    <n v="11"/>
    <d v="2014-02-08T00:00:00"/>
    <x v="7"/>
    <s v="Voluntarily Terminated"/>
    <x v="4"/>
    <x v="19"/>
    <x v="17"/>
    <x v="17"/>
    <x v="0"/>
    <n v="3"/>
  </r>
  <r>
    <s v="Carter, Michelle "/>
    <n v="1403065721"/>
    <n v="55"/>
    <d v="1963-05-15T00:00:00"/>
    <x v="37"/>
    <x v="0"/>
    <x v="2"/>
    <x v="84"/>
    <n v="8"/>
    <m/>
    <x v="0"/>
    <s v="Active"/>
    <x v="4"/>
    <x v="19"/>
    <x v="17"/>
    <x v="14"/>
    <x v="0"/>
    <n v="3"/>
  </r>
  <r>
    <s v="Costa, Latia"/>
    <n v="1409070567"/>
    <n v="55"/>
    <d v="1988-11-08T00:00:00"/>
    <x v="14"/>
    <x v="0"/>
    <x v="2"/>
    <x v="33"/>
    <n v="11"/>
    <m/>
    <x v="0"/>
    <s v="Active"/>
    <x v="4"/>
    <x v="19"/>
    <x v="16"/>
    <x v="5"/>
    <x v="5"/>
    <n v="4"/>
  </r>
  <r>
    <s v="Dietrich, Jenna  "/>
    <n v="1408069481"/>
    <n v="55"/>
    <d v="1987-05-14T00:00:00"/>
    <x v="4"/>
    <x v="0"/>
    <x v="2"/>
    <x v="44"/>
    <n v="10"/>
    <m/>
    <x v="0"/>
    <s v="Active"/>
    <x v="4"/>
    <x v="19"/>
    <x v="17"/>
    <x v="1"/>
    <x v="6"/>
    <n v="1"/>
  </r>
  <r>
    <s v="Digitale, Alfred"/>
    <n v="1306059197"/>
    <n v="56"/>
    <d v="1988-09-14T00:00:00"/>
    <x v="0"/>
    <x v="1"/>
    <x v="0"/>
    <x v="84"/>
    <n v="8"/>
    <m/>
    <x v="0"/>
    <s v="Active"/>
    <x v="4"/>
    <x v="19"/>
    <x v="17"/>
    <x v="3"/>
    <x v="0"/>
    <n v="3"/>
  </r>
  <r>
    <s v="Fraval, Maruk "/>
    <n v="1411071302"/>
    <n v="55"/>
    <d v="1963-08-28T00:00:00"/>
    <x v="37"/>
    <x v="1"/>
    <x v="2"/>
    <x v="85"/>
    <n v="11"/>
    <m/>
    <x v="0"/>
    <s v="Active"/>
    <x v="4"/>
    <x v="19"/>
    <x v="16"/>
    <x v="4"/>
    <x v="0"/>
    <n v="3"/>
  </r>
  <r>
    <s v="Friedman, Gerry"/>
    <n v="1204032843"/>
    <n v="55.5"/>
    <d v="1969-02-24T00:00:00"/>
    <x v="17"/>
    <x v="1"/>
    <x v="2"/>
    <x v="86"/>
    <n v="11"/>
    <m/>
    <x v="0"/>
    <s v="Active"/>
    <x v="4"/>
    <x v="19"/>
    <x v="17"/>
    <x v="0"/>
    <x v="0"/>
    <n v="3"/>
  </r>
  <r>
    <s v="Gill, Whitney  "/>
    <n v="1302053046"/>
    <n v="55"/>
    <d v="1971-07-10T00:00:00"/>
    <x v="27"/>
    <x v="0"/>
    <x v="4"/>
    <x v="11"/>
    <n v="8"/>
    <d v="2015-05-09T00:00:00"/>
    <x v="9"/>
    <s v="Terminated for Cause"/>
    <x v="4"/>
    <x v="19"/>
    <x v="17"/>
    <x v="4"/>
    <x v="0"/>
    <n v="3"/>
  </r>
  <r>
    <s v="Givens, Myriam"/>
    <n v="1203032099"/>
    <n v="55"/>
    <d v="1989-09-22T00:00:00"/>
    <x v="14"/>
    <x v="0"/>
    <x v="2"/>
    <x v="3"/>
    <n v="7"/>
    <m/>
    <x v="0"/>
    <s v="Active"/>
    <x v="4"/>
    <x v="19"/>
    <x v="16"/>
    <x v="3"/>
    <x v="2"/>
    <n v="0"/>
  </r>
  <r>
    <s v="Gonzales, Ricardo"/>
    <n v="1411071481"/>
    <n v="55.5"/>
    <d v="1954-10-12T00:00:00"/>
    <x v="32"/>
    <x v="1"/>
    <x v="0"/>
    <x v="51"/>
    <n v="8"/>
    <m/>
    <x v="0"/>
    <s v="Active"/>
    <x v="4"/>
    <x v="19"/>
    <x v="17"/>
    <x v="4"/>
    <x v="0"/>
    <n v="3"/>
  </r>
  <r>
    <s v="Guilianno, Mike"/>
    <n v="1001167253"/>
    <n v="55"/>
    <d v="1969-02-09T00:00:00"/>
    <x v="17"/>
    <x v="1"/>
    <x v="2"/>
    <x v="86"/>
    <n v="11"/>
    <s v="10/31/2014"/>
    <x v="12"/>
    <s v="Voluntarily Terminated"/>
    <x v="4"/>
    <x v="19"/>
    <x v="17"/>
    <x v="19"/>
    <x v="0"/>
    <n v="3"/>
  </r>
  <r>
    <s v="Jeremy Prater"/>
    <n v="1001084890"/>
    <n v="56"/>
    <d v="1974-05-09T00:00:00"/>
    <x v="23"/>
    <x v="1"/>
    <x v="0"/>
    <x v="51"/>
    <n v="8"/>
    <m/>
    <x v="0"/>
    <s v="Active"/>
    <x v="4"/>
    <x v="19"/>
    <x v="16"/>
    <x v="1"/>
    <x v="6"/>
    <n v="1"/>
  </r>
  <r>
    <s v="Khemmich, Bartholemew"/>
    <n v="1104025008"/>
    <n v="55"/>
    <d v="1979-11-27T00:00:00"/>
    <x v="10"/>
    <x v="1"/>
    <x v="2"/>
    <x v="48"/>
    <n v="9"/>
    <m/>
    <x v="0"/>
    <s v="Active"/>
    <x v="4"/>
    <x v="19"/>
    <x v="16"/>
    <x v="3"/>
    <x v="0"/>
    <n v="3"/>
  </r>
  <r>
    <s v="Leruth, Giovanni"/>
    <n v="1412071660"/>
    <n v="55"/>
    <d v="1988-12-27T00:00:00"/>
    <x v="14"/>
    <x v="1"/>
    <x v="3"/>
    <x v="87"/>
    <n v="10"/>
    <m/>
    <x v="0"/>
    <s v="Active"/>
    <x v="4"/>
    <x v="19"/>
    <x v="17"/>
    <x v="1"/>
    <x v="0"/>
    <n v="3"/>
  </r>
  <r>
    <s v="Martins, Joseph"/>
    <n v="1209048771"/>
    <n v="56"/>
    <d v="1970-06-11T00:00:00"/>
    <x v="9"/>
    <x v="1"/>
    <x v="2"/>
    <x v="60"/>
    <n v="10"/>
    <m/>
    <x v="0"/>
    <s v="Active"/>
    <x v="4"/>
    <x v="19"/>
    <x v="16"/>
    <x v="6"/>
    <x v="0"/>
    <n v="3"/>
  </r>
  <r>
    <s v="McKinzie, Jac"/>
    <n v="1209049326"/>
    <n v="55"/>
    <d v="1984-07-01T00:00:00"/>
    <x v="1"/>
    <x v="1"/>
    <x v="0"/>
    <x v="54"/>
    <n v="6"/>
    <m/>
    <x v="6"/>
    <s v="Future Start"/>
    <x v="4"/>
    <x v="19"/>
    <x v="16"/>
    <x v="1"/>
    <x v="1"/>
    <n v="0"/>
  </r>
  <r>
    <s v="Mullaney, Howard"/>
    <n v="1306057978"/>
    <n v="55"/>
    <d v="1975-11-02T00:00:00"/>
    <x v="25"/>
    <x v="1"/>
    <x v="2"/>
    <x v="2"/>
    <n v="7"/>
    <m/>
    <x v="0"/>
    <s v="Active"/>
    <x v="4"/>
    <x v="19"/>
    <x v="17"/>
    <x v="2"/>
    <x v="4"/>
    <n v="2"/>
  </r>
  <r>
    <s v="Nguyen, Dheepa"/>
    <n v="1111030684"/>
    <n v="55"/>
    <d v="1989-03-31T00:00:00"/>
    <x v="14"/>
    <x v="0"/>
    <x v="2"/>
    <x v="47"/>
    <n v="9"/>
    <m/>
    <x v="0"/>
    <s v="Active"/>
    <x v="4"/>
    <x v="19"/>
    <x v="16"/>
    <x v="3"/>
    <x v="0"/>
    <n v="3"/>
  </r>
  <r>
    <s v="Onque, Jasmine"/>
    <n v="1501072180"/>
    <n v="57"/>
    <d v="1990-05-11T00:00:00"/>
    <x v="15"/>
    <x v="0"/>
    <x v="2"/>
    <x v="29"/>
    <n v="8"/>
    <m/>
    <x v="0"/>
    <s v="Active"/>
    <x v="4"/>
    <x v="19"/>
    <x v="16"/>
    <x v="3"/>
    <x v="0"/>
    <n v="3"/>
  </r>
  <r>
    <s v="Ozark, Travis"/>
    <n v="812011761"/>
    <n v="55"/>
    <d v="1982-05-19T00:00:00"/>
    <x v="8"/>
    <x v="1"/>
    <x v="2"/>
    <x v="13"/>
    <n v="7"/>
    <m/>
    <x v="0"/>
    <s v="Active"/>
    <x v="4"/>
    <x v="19"/>
    <x v="17"/>
    <x v="1"/>
    <x v="2"/>
    <n v="0"/>
  </r>
  <r>
    <s v="Potts, Xana"/>
    <n v="1102024106"/>
    <n v="55"/>
    <d v="1988-08-29T00:00:00"/>
    <x v="0"/>
    <x v="0"/>
    <x v="0"/>
    <x v="18"/>
    <n v="10"/>
    <m/>
    <x v="0"/>
    <s v="Active"/>
    <x v="4"/>
    <x v="19"/>
    <x v="16"/>
    <x v="1"/>
    <x v="0"/>
    <n v="3"/>
  </r>
  <r>
    <s v="Riordan, Michael"/>
    <n v="1502072711"/>
    <n v="55"/>
    <d v="1968-01-15T00:00:00"/>
    <x v="13"/>
    <x v="1"/>
    <x v="3"/>
    <x v="88"/>
    <n v="16"/>
    <m/>
    <x v="0"/>
    <s v="Active"/>
    <x v="4"/>
    <x v="19"/>
    <x v="16"/>
    <x v="14"/>
    <x v="5"/>
    <n v="4"/>
  </r>
  <r>
    <s v="Strong, Caitrin"/>
    <n v="1411071295"/>
    <n v="54"/>
    <d v="1989-05-12T00:00:00"/>
    <x v="14"/>
    <x v="0"/>
    <x v="0"/>
    <x v="89"/>
    <n v="11"/>
    <m/>
    <x v="0"/>
    <s v="Active"/>
    <x v="4"/>
    <x v="19"/>
    <x v="17"/>
    <x v="10"/>
    <x v="0"/>
    <n v="3"/>
  </r>
  <r>
    <s v="Terry, Sharlene "/>
    <n v="1401064637"/>
    <n v="55"/>
    <d v="1965-05-07T00:00:00"/>
    <x v="21"/>
    <x v="0"/>
    <x v="2"/>
    <x v="2"/>
    <n v="7"/>
    <m/>
    <x v="0"/>
    <s v="Active"/>
    <x v="4"/>
    <x v="19"/>
    <x v="16"/>
    <x v="4"/>
    <x v="0"/>
    <n v="3"/>
  </r>
  <r>
    <s v="Valentin,Jackie"/>
    <n v="1312063714"/>
    <n v="55"/>
    <d v="1991-05-23T00:00:00"/>
    <x v="31"/>
    <x v="0"/>
    <x v="0"/>
    <x v="39"/>
    <n v="11"/>
    <m/>
    <x v="0"/>
    <s v="Active"/>
    <x v="4"/>
    <x v="19"/>
    <x v="17"/>
    <x v="5"/>
    <x v="0"/>
    <n v="3"/>
  </r>
  <r>
    <s v="Villanueva, Noah"/>
    <n v="1111030503"/>
    <n v="56"/>
    <d v="1989-07-11T00:00:00"/>
    <x v="14"/>
    <x v="1"/>
    <x v="2"/>
    <x v="76"/>
    <n v="10"/>
    <m/>
    <x v="0"/>
    <s v="Active"/>
    <x v="4"/>
    <x v="19"/>
    <x v="17"/>
    <x v="1"/>
    <x v="0"/>
    <n v="3"/>
  </r>
  <r>
    <s v="Houlihan, Debra"/>
    <n v="1009021646"/>
    <n v="60"/>
    <d v="1966-03-17T00:00:00"/>
    <x v="34"/>
    <x v="0"/>
    <x v="0"/>
    <x v="90"/>
    <n v="8"/>
    <m/>
    <x v="0"/>
    <s v="Active"/>
    <x v="4"/>
    <x v="20"/>
    <x v="1"/>
    <x v="15"/>
    <x v="0"/>
    <n v="3"/>
  </r>
  <r>
    <s v="Daneault, Lynn"/>
    <n v="1402065303"/>
    <n v="54"/>
    <d v="1990-04-19T00:00:00"/>
    <x v="15"/>
    <x v="0"/>
    <x v="2"/>
    <x v="90"/>
    <n v="8"/>
    <m/>
    <x v="0"/>
    <s v="Active"/>
    <x v="4"/>
    <x v="21"/>
    <x v="18"/>
    <x v="3"/>
    <x v="0"/>
    <n v="3"/>
  </r>
  <r>
    <s v="Kampew, Donysha"/>
    <n v="1109029264"/>
    <n v="60.25"/>
    <d v="1989-11-11T00:00:00"/>
    <x v="15"/>
    <x v="0"/>
    <x v="2"/>
    <x v="57"/>
    <n v="10"/>
    <s v="4/24/2014"/>
    <x v="15"/>
    <s v="Voluntarily Terminated"/>
    <x v="4"/>
    <x v="21"/>
    <x v="18"/>
    <x v="17"/>
    <x v="0"/>
    <n v="3"/>
  </r>
  <r>
    <s v="Smith, John"/>
    <n v="1499902910"/>
    <n v="56"/>
    <d v="1984-08-16T00:00:00"/>
    <x v="1"/>
    <x v="1"/>
    <x v="1"/>
    <x v="91"/>
    <n v="8"/>
    <m/>
    <x v="0"/>
    <s v="Active"/>
    <x v="4"/>
    <x v="21"/>
    <x v="18"/>
    <x v="0"/>
    <x v="4"/>
    <n v="2"/>
  </r>
  <r>
    <s v="Andreola, Colby"/>
    <n v="1107027358"/>
    <n v="47.6"/>
    <d v="1979-05-24T00:00:00"/>
    <x v="5"/>
    <x v="0"/>
    <x v="2"/>
    <x v="14"/>
    <n v="7"/>
    <m/>
    <x v="0"/>
    <s v="Active"/>
    <x v="5"/>
    <x v="22"/>
    <x v="19"/>
    <x v="9"/>
    <x v="0"/>
    <n v="3"/>
  </r>
  <r>
    <s v="Carabbio, Judith"/>
    <n v="1101023577"/>
    <n v="56"/>
    <d v="1987-04-05T00:00:00"/>
    <x v="4"/>
    <x v="0"/>
    <x v="2"/>
    <x v="49"/>
    <n v="8"/>
    <m/>
    <x v="0"/>
    <s v="Active"/>
    <x v="5"/>
    <x v="22"/>
    <x v="19"/>
    <x v="3"/>
    <x v="2"/>
    <n v="0"/>
  </r>
  <r>
    <s v="Del Bosque, Keyla"/>
    <n v="1203032498"/>
    <n v="57.12"/>
    <d v="1979-07-05T00:00:00"/>
    <x v="5"/>
    <x v="0"/>
    <x v="2"/>
    <x v="18"/>
    <n v="10"/>
    <m/>
    <x v="0"/>
    <s v="Active"/>
    <x v="5"/>
    <x v="22"/>
    <x v="19"/>
    <x v="4"/>
    <x v="2"/>
    <n v="0"/>
  </r>
  <r>
    <s v="Exantus, Susan"/>
    <n v="1401064670"/>
    <n v="48.5"/>
    <d v="1987-05-15T00:00:00"/>
    <x v="4"/>
    <x v="0"/>
    <x v="0"/>
    <x v="92"/>
    <n v="11"/>
    <d v="2013-05-06T00:00:00"/>
    <x v="9"/>
    <s v="Terminated for Cause"/>
    <x v="5"/>
    <x v="22"/>
    <x v="19"/>
    <x v="14"/>
    <x v="4"/>
    <n v="2"/>
  </r>
  <r>
    <s v="Martin, Sandra"/>
    <n v="1303054625"/>
    <n v="55.51"/>
    <d v="1987-11-07T00:00:00"/>
    <x v="0"/>
    <x v="0"/>
    <x v="2"/>
    <x v="49"/>
    <n v="8"/>
    <m/>
    <x v="0"/>
    <s v="Active"/>
    <x v="5"/>
    <x v="22"/>
    <x v="19"/>
    <x v="7"/>
    <x v="0"/>
    <n v="3"/>
  </r>
  <r>
    <s v="Patronick, Luke"/>
    <n v="1112030979"/>
    <n v="52.25"/>
    <d v="1979-02-20T00:00:00"/>
    <x v="5"/>
    <x v="1"/>
    <x v="2"/>
    <x v="57"/>
    <n v="10"/>
    <d v="2015-07-09T00:00:00"/>
    <x v="7"/>
    <s v="Voluntarily Terminated"/>
    <x v="5"/>
    <x v="22"/>
    <x v="19"/>
    <x v="0"/>
    <x v="5"/>
    <n v="4"/>
  </r>
  <r>
    <s v="Saada, Adell"/>
    <n v="1012023185"/>
    <n v="49.25"/>
    <d v="1986-07-24T00:00:00"/>
    <x v="2"/>
    <x v="0"/>
    <x v="0"/>
    <x v="62"/>
    <n v="9"/>
    <m/>
    <x v="0"/>
    <s v="Active"/>
    <x v="5"/>
    <x v="22"/>
    <x v="19"/>
    <x v="3"/>
    <x v="0"/>
    <n v="3"/>
  </r>
  <r>
    <s v="Szabo, Andrew"/>
    <n v="1201031324"/>
    <n v="48"/>
    <d v="1983-05-06T00:00:00"/>
    <x v="20"/>
    <x v="1"/>
    <x v="2"/>
    <x v="11"/>
    <n v="8"/>
    <m/>
    <x v="0"/>
    <s v="Active"/>
    <x v="5"/>
    <x v="22"/>
    <x v="19"/>
    <x v="15"/>
    <x v="3"/>
    <n v="5"/>
  </r>
  <r>
    <s v="True, Edward"/>
    <n v="1102024057"/>
    <n v="45.42"/>
    <d v="1983-06-14T00:00:00"/>
    <x v="20"/>
    <x v="1"/>
    <x v="2"/>
    <x v="72"/>
    <n v="9"/>
    <s v="4/15/2014"/>
    <x v="5"/>
    <s v="Voluntarily Terminated"/>
    <x v="5"/>
    <x v="22"/>
    <x v="19"/>
    <x v="0"/>
    <x v="0"/>
    <n v="3"/>
  </r>
  <r>
    <s v="Sweetwater, Alex"/>
    <n v="1001644719"/>
    <n v="27"/>
    <d v="1966-11-22T00:00:00"/>
    <x v="30"/>
    <x v="1"/>
    <x v="2"/>
    <x v="78"/>
    <n v="11"/>
    <m/>
    <x v="0"/>
    <s v="Active"/>
    <x v="5"/>
    <x v="23"/>
    <x v="4"/>
    <x v="7"/>
    <x v="0"/>
    <n v="3"/>
  </r>
  <r>
    <s v="Champaigne, Brian"/>
    <n v="1009919920"/>
    <n v="63.5"/>
    <d v="1972-02-09T00:00:00"/>
    <x v="7"/>
    <x v="1"/>
    <x v="0"/>
    <x v="93"/>
    <n v="6"/>
    <m/>
    <x v="0"/>
    <s v="Active"/>
    <x v="2"/>
    <x v="24"/>
    <x v="4"/>
    <x v="10"/>
    <x v="0"/>
    <n v="3"/>
  </r>
  <r>
    <s v="Le, Binh"/>
    <n v="1009919930"/>
    <n v="50.25"/>
    <d v="1987-06-14T00:00:00"/>
    <x v="4"/>
    <x v="0"/>
    <x v="2"/>
    <x v="94"/>
    <n v="5"/>
    <m/>
    <x v="0"/>
    <s v="Active"/>
    <x v="2"/>
    <x v="25"/>
    <x v="20"/>
    <x v="22"/>
    <x v="0"/>
    <n v="3"/>
  </r>
  <r>
    <s v="Rachael, Maggie"/>
    <n v="1009919940"/>
    <n v="45"/>
    <d v="1980-05-12T00:00:00"/>
    <x v="10"/>
    <x v="0"/>
    <x v="0"/>
    <x v="94"/>
    <n v="5"/>
    <m/>
    <x v="0"/>
    <s v="Active"/>
    <x v="2"/>
    <x v="26"/>
    <x v="20"/>
    <x v="22"/>
    <x v="0"/>
    <n v="3"/>
  </r>
  <r>
    <s v="Roper, Katie"/>
    <n v="1009919950"/>
    <n v="55"/>
    <d v="1972-11-21T00:00:00"/>
    <x v="11"/>
    <x v="0"/>
    <x v="2"/>
    <x v="95"/>
    <n v="5"/>
    <m/>
    <x v="0"/>
    <s v="Active"/>
    <x v="2"/>
    <x v="27"/>
    <x v="20"/>
    <x v="22"/>
    <x v="0"/>
    <n v="3"/>
  </r>
  <r>
    <s v="Navathe, Kurt"/>
    <n v="1009919960"/>
    <n v="52.25"/>
    <d v="1970-04-25T00:00:00"/>
    <x v="9"/>
    <x v="1"/>
    <x v="2"/>
    <x v="96"/>
    <n v="5"/>
    <m/>
    <x v="0"/>
    <s v="Active"/>
    <x v="2"/>
    <x v="25"/>
    <x v="20"/>
    <x v="22"/>
    <x v="0"/>
    <n v="3"/>
  </r>
  <r>
    <s v="Wang, Charlie"/>
    <n v="1009919970"/>
    <n v="51"/>
    <d v="1981-07-08T00:00:00"/>
    <x v="16"/>
    <x v="1"/>
    <x v="2"/>
    <x v="97"/>
    <n v="5"/>
    <m/>
    <x v="0"/>
    <s v="Active"/>
    <x v="2"/>
    <x v="25"/>
    <x v="20"/>
    <x v="22"/>
    <x v="0"/>
    <n v="3"/>
  </r>
  <r>
    <s v="Smith, Jason"/>
    <n v="1009919980"/>
    <n v="46"/>
    <d v="1983-09-04T00:00:00"/>
    <x v="20"/>
    <x v="1"/>
    <x v="2"/>
    <x v="97"/>
    <n v="5"/>
    <m/>
    <x v="0"/>
    <s v="Active"/>
    <x v="2"/>
    <x v="26"/>
    <x v="20"/>
    <x v="22"/>
    <x v="0"/>
    <n v="3"/>
  </r>
  <r>
    <s v="Westinghouse, Matthew"/>
    <n v="1009919990"/>
    <n v="45"/>
    <d v="1987-10-24T00:00:00"/>
    <x v="0"/>
    <x v="1"/>
    <x v="0"/>
    <x v="98"/>
    <n v="5"/>
    <m/>
    <x v="0"/>
    <s v="Active"/>
    <x v="2"/>
    <x v="26"/>
    <x v="20"/>
    <x v="22"/>
    <x v="0"/>
    <n v="3"/>
  </r>
  <r>
    <s v="Hubert, Robert"/>
    <n v="1009920000"/>
    <n v="45"/>
    <d v="1989-06-30T00:00:00"/>
    <x v="14"/>
    <x v="1"/>
    <x v="0"/>
    <x v="98"/>
    <n v="5"/>
    <m/>
    <x v="0"/>
    <s v="Active"/>
    <x v="2"/>
    <x v="26"/>
    <x v="20"/>
    <x v="22"/>
    <x v="0"/>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D6FADD-4C30-444E-9A93-38EE6BC655E3}" name="PivotTable3" cacheId="69"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
  <location ref="D30:E54" firstHeaderRow="1" firstDataRow="1" firstDataCol="1"/>
  <pivotFields count="18">
    <pivotField compact="0" outline="0" showAll="0"/>
    <pivotField compact="0" outline="0" showAll="0"/>
    <pivotField compact="0" outline="0" showAll="0"/>
    <pivotField compact="0" numFmtId="14" outline="0" showAll="0"/>
    <pivotField dataField="1" compact="0" outline="0" showAll="0">
      <items count="8">
        <item x="0"/>
        <item x="1"/>
        <item x="2"/>
        <item x="3"/>
        <item x="4"/>
        <item x="5"/>
        <item x="6"/>
        <item t="default"/>
      </items>
    </pivotField>
    <pivotField compact="0" outline="0" showAll="0">
      <items count="3">
        <item x="0"/>
        <item x="1"/>
        <item t="default"/>
      </items>
    </pivotField>
    <pivotField compact="0" outline="0" showAll="0">
      <items count="6">
        <item x="1"/>
        <item x="0"/>
        <item x="3"/>
        <item x="2"/>
        <item x="4"/>
        <item t="default"/>
      </items>
    </pivotField>
    <pivotField compact="0" numFmtId="14" outline="0" showAll="0">
      <items count="100">
        <item x="88"/>
        <item x="83"/>
        <item x="68"/>
        <item x="40"/>
        <item x="74"/>
        <item x="0"/>
        <item x="8"/>
        <item x="38"/>
        <item x="71"/>
        <item x="42"/>
        <item x="82"/>
        <item x="10"/>
        <item x="67"/>
        <item x="22"/>
        <item x="37"/>
        <item x="77"/>
        <item x="89"/>
        <item x="35"/>
        <item x="33"/>
        <item x="23"/>
        <item x="66"/>
        <item x="7"/>
        <item x="86"/>
        <item x="46"/>
        <item x="16"/>
        <item x="92"/>
        <item x="55"/>
        <item x="64"/>
        <item x="24"/>
        <item x="52"/>
        <item x="39"/>
        <item x="41"/>
        <item x="28"/>
        <item x="78"/>
        <item x="85"/>
        <item x="5"/>
        <item x="53"/>
        <item x="57"/>
        <item x="59"/>
        <item x="18"/>
        <item x="19"/>
        <item x="44"/>
        <item x="76"/>
        <item x="43"/>
        <item x="87"/>
        <item x="60"/>
        <item x="9"/>
        <item x="63"/>
        <item x="61"/>
        <item x="34"/>
        <item x="21"/>
        <item x="45"/>
        <item x="36"/>
        <item x="62"/>
        <item x="56"/>
        <item x="17"/>
        <item x="72"/>
        <item x="65"/>
        <item x="70"/>
        <item x="47"/>
        <item x="48"/>
        <item x="29"/>
        <item x="49"/>
        <item x="20"/>
        <item x="1"/>
        <item x="27"/>
        <item x="50"/>
        <item x="90"/>
        <item x="51"/>
        <item x="91"/>
        <item x="11"/>
        <item x="84"/>
        <item x="31"/>
        <item x="2"/>
        <item x="25"/>
        <item x="14"/>
        <item x="15"/>
        <item x="13"/>
        <item x="3"/>
        <item x="12"/>
        <item x="4"/>
        <item x="58"/>
        <item x="32"/>
        <item x="80"/>
        <item x="73"/>
        <item x="6"/>
        <item x="30"/>
        <item x="81"/>
        <item x="79"/>
        <item x="26"/>
        <item x="69"/>
        <item x="54"/>
        <item x="75"/>
        <item x="93"/>
        <item x="94"/>
        <item x="95"/>
        <item x="96"/>
        <item x="97"/>
        <item x="98"/>
        <item t="default"/>
      </items>
    </pivotField>
    <pivotField compact="0" outline="0" showAll="0"/>
    <pivotField compact="0" outline="0" showAll="0"/>
    <pivotField compact="0" outline="0" showAll="0"/>
    <pivotField compact="0" outline="0" showAll="0"/>
    <pivotField compact="0" outline="0" showAll="0">
      <items count="7">
        <item x="0"/>
        <item x="1"/>
        <item x="2"/>
        <item x="3"/>
        <item x="4"/>
        <item x="5"/>
        <item t="default"/>
      </items>
    </pivotField>
    <pivotField compact="0" outline="0" showAll="0"/>
    <pivotField compact="0" outline="0" showAll="0"/>
    <pivotField axis="axisRow" compact="0" outline="0" showAll="0" sortType="descending">
      <items count="24">
        <item x="14"/>
        <item x="21"/>
        <item x="12"/>
        <item x="0"/>
        <item x="6"/>
        <item x="8"/>
        <item x="22"/>
        <item x="11"/>
        <item x="2"/>
        <item x="15"/>
        <item x="4"/>
        <item x="19"/>
        <item x="13"/>
        <item x="18"/>
        <item x="5"/>
        <item x="20"/>
        <item x="3"/>
        <item x="10"/>
        <item x="7"/>
        <item x="17"/>
        <item x="9"/>
        <item x="1"/>
        <item x="16"/>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s>
  <rowFields count="1">
    <field x="15"/>
  </rowFields>
  <rowItems count="24">
    <i>
      <x v="4"/>
    </i>
    <i>
      <x v="3"/>
    </i>
    <i>
      <x v="18"/>
    </i>
    <i>
      <x v="10"/>
    </i>
    <i>
      <x v="16"/>
    </i>
    <i>
      <x v="17"/>
    </i>
    <i>
      <x v="11"/>
    </i>
    <i>
      <x v="9"/>
    </i>
    <i>
      <x/>
    </i>
    <i>
      <x v="20"/>
    </i>
    <i>
      <x v="5"/>
    </i>
    <i>
      <x v="21"/>
    </i>
    <i>
      <x v="22"/>
    </i>
    <i>
      <x v="12"/>
    </i>
    <i>
      <x v="19"/>
    </i>
    <i>
      <x v="14"/>
    </i>
    <i>
      <x v="6"/>
    </i>
    <i>
      <x v="8"/>
    </i>
    <i>
      <x v="7"/>
    </i>
    <i>
      <x v="13"/>
    </i>
    <i>
      <x v="15"/>
    </i>
    <i>
      <x v="2"/>
    </i>
    <i>
      <x v="1"/>
    </i>
    <i t="grand">
      <x/>
    </i>
  </rowItems>
  <colItems count="1">
    <i/>
  </colItems>
  <dataFields count="1">
    <dataField name="Count" fld="4" subtotal="count" showDataAs="percentOfCol" baseField="15" baseItem="18" numFmtId="10"/>
  </dataFields>
  <formats count="7">
    <format dxfId="1585">
      <pivotArea type="all" dataOnly="0" outline="0" fieldPosition="0"/>
    </format>
    <format dxfId="1584">
      <pivotArea outline="0" collapsedLevelsAreSubtotals="1" fieldPosition="0"/>
    </format>
    <format dxfId="1583">
      <pivotArea field="15" type="button" dataOnly="0" labelOnly="1" outline="0" axis="axisRow" fieldPosition="0"/>
    </format>
    <format dxfId="1582">
      <pivotArea dataOnly="0" labelOnly="1" fieldPosition="0">
        <references count="1">
          <reference field="15" count="0"/>
        </references>
      </pivotArea>
    </format>
    <format dxfId="1581">
      <pivotArea dataOnly="0" labelOnly="1" grandRow="1" outline="0" fieldPosition="0"/>
    </format>
    <format dxfId="1580">
      <pivotArea dataOnly="0" labelOnly="1" outline="0" axis="axisValues" fieldPosition="0"/>
    </format>
    <format dxfId="1554">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26F1FE8-F842-4A7E-8C53-7C5469CAB095}" name="PivotTable2" cacheId="65" applyNumberFormats="0" applyBorderFormats="0" applyFontFormats="0" applyPatternFormats="0" applyAlignmentFormats="0" applyWidthHeightFormats="1" dataCaption="Values" grandTotalCaption="Average" tag="6a79ee28-d892-479c-b286-887a4fb6ccdf" updatedVersion="8" minRefreshableVersion="5" useAutoFormatting="1" subtotalHiddenItems="1" colGrandTotals="0" itemPrintTitles="1" createdVersion="8" indent="0" compact="0" compactData="0" multipleFieldFilters="0" chartFormat="2">
  <location ref="D3:F27" firstHeaderRow="0" firstDataRow="1" firstDataCol="1"/>
  <pivotFields count="4">
    <pivotField axis="axisRow" compact="0" allDrilled="1" outline="0" subtotalTop="0" showAll="0" sortType="descending" defaultSubtotal="0" defaultAttributeDrillState="1">
      <items count="23">
        <item x="0"/>
        <item x="1"/>
        <item x="2"/>
        <item x="3"/>
        <item x="4"/>
        <item x="5"/>
        <item x="6"/>
        <item x="7"/>
        <item x="8"/>
        <item x="9"/>
        <item x="10"/>
        <item x="11"/>
        <item x="12"/>
        <item x="13"/>
        <item x="14"/>
        <item x="15"/>
        <item x="16"/>
        <item x="17"/>
        <item x="18"/>
        <item x="19"/>
        <item x="20"/>
        <item x="21"/>
        <item x="22"/>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24">
    <i>
      <x v="4"/>
    </i>
    <i>
      <x v="3"/>
    </i>
    <i>
      <x v="18"/>
    </i>
    <i>
      <x v="10"/>
    </i>
    <i>
      <x v="16"/>
    </i>
    <i>
      <x v="17"/>
    </i>
    <i>
      <x v="11"/>
    </i>
    <i>
      <x v="9"/>
    </i>
    <i>
      <x/>
    </i>
    <i>
      <x v="20"/>
    </i>
    <i>
      <x v="5"/>
    </i>
    <i>
      <x v="21"/>
    </i>
    <i>
      <x v="22"/>
    </i>
    <i>
      <x v="12"/>
    </i>
    <i>
      <x v="19"/>
    </i>
    <i>
      <x v="14"/>
    </i>
    <i>
      <x v="6"/>
    </i>
    <i>
      <x v="8"/>
    </i>
    <i>
      <x v="7"/>
    </i>
    <i>
      <x v="13"/>
    </i>
    <i>
      <x v="15"/>
    </i>
    <i>
      <x v="2"/>
    </i>
    <i>
      <x v="1"/>
    </i>
    <i t="grand">
      <x/>
    </i>
  </rowItems>
  <colFields count="1">
    <field x="-2"/>
  </colFields>
  <colItems count="2">
    <i>
      <x/>
    </i>
    <i i="1">
      <x v="1"/>
    </i>
  </colItems>
  <dataFields count="2">
    <dataField name="No.of employees" fld="1" subtotal="count" baseField="0" baseItem="0"/>
    <dataField name="Percentage value" fld="3" subtotal="count" showDataAs="percentOfCol" baseField="0" baseItem="0" numFmtId="10">
      <extLst>
        <ext xmlns:x14="http://schemas.microsoft.com/office/spreadsheetml/2009/9/main" uri="{E15A36E0-9728-4e99-A89B-3F7291B0FE68}">
          <x14:dataField sourceField="1" uniqueName="[__Xl2].[Measures].[Count of Employee Number]"/>
        </ext>
      </extLst>
    </dataField>
  </dataFields>
  <formats count="8">
    <format dxfId="4229">
      <pivotArea type="topRight" dataOnly="0" labelOnly="1" outline="0" fieldPosition="0"/>
    </format>
    <format dxfId="4228">
      <pivotArea outline="0" fieldPosition="0">
        <references count="1">
          <reference field="4294967294" count="1">
            <x v="1"/>
          </reference>
        </references>
      </pivotArea>
    </format>
    <format dxfId="4227">
      <pivotArea type="all" dataOnly="0" outline="0" fieldPosition="0"/>
    </format>
    <format dxfId="4226">
      <pivotArea outline="0" collapsedLevelsAreSubtotals="1" fieldPosition="0"/>
    </format>
    <format dxfId="4225">
      <pivotArea field="0" type="button" dataOnly="0" labelOnly="1" outline="0" axis="axisRow" fieldPosition="0"/>
    </format>
    <format dxfId="4224">
      <pivotArea dataOnly="0" labelOnly="1" outline="0" fieldPosition="0">
        <references count="1">
          <reference field="0" count="0"/>
        </references>
      </pivotArea>
    </format>
    <format dxfId="4223">
      <pivotArea dataOnly="0" labelOnly="1" grandRow="1" outline="0" fieldPosition="0"/>
    </format>
    <format dxfId="4222">
      <pivotArea dataOnly="0" labelOnly="1" outline="0" fieldPosition="0">
        <references count="1">
          <reference field="4294967294" count="2">
            <x v="0"/>
            <x v="1"/>
          </reference>
        </references>
      </pivotArea>
    </format>
  </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Pay Rate"/>
    <pivotHierarchy dragToData="1"/>
    <pivotHierarchy dragToData="1" caption="Percentage value"/>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filters count="1">
    <filter fld="2" type="dateBetween" evalOrder="-1" id="5" name="[Table1].[Date of Hire]">
      <autoFilter ref="A1">
        <filterColumn colId="0">
          <customFilters and="1">
            <customFilter operator="greaterThanOrEqual" val="40909"/>
            <customFilter operator="lessThanOrEqual" val="41274"/>
          </customFilters>
        </filterColumn>
      </autoFilter>
      <extLst>
        <ext xmlns:x15="http://schemas.microsoft.com/office/spreadsheetml/2010/11/main" uri="{0605FD5F-26C8-4aeb-8148-2DB25E43C511}">
          <x15:pivotFilter useWholeDay="1"/>
        </ext>
      </extLst>
    </filter>
  </filters>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tarlinChandaC22003HR Datasheet #2.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47DBE5A-1B3B-4115-8954-C4887C509689}" name="PivotTable18" cacheId="69"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7">
  <location ref="A3:B27" firstHeaderRow="1" firstDataRow="1" firstDataCol="1"/>
  <pivotFields count="18">
    <pivotField compact="0" outline="0" showAll="0"/>
    <pivotField dataField="1" compact="0" outline="0" showAll="0"/>
    <pivotField compact="0" outline="0" showAll="0"/>
    <pivotField compact="0" numFmtId="14" outline="0" showAll="0"/>
    <pivotField compact="0" outline="0" showAll="0">
      <items count="8">
        <item x="0"/>
        <item x="1"/>
        <item x="2"/>
        <item x="3"/>
        <item x="4"/>
        <item x="5"/>
        <item x="6"/>
        <item t="default"/>
      </items>
    </pivotField>
    <pivotField compact="0" outline="0" showAll="0">
      <items count="3">
        <item x="0"/>
        <item x="1"/>
        <item t="default"/>
      </items>
    </pivotField>
    <pivotField compact="0" outline="0" showAll="0">
      <items count="6">
        <item x="1"/>
        <item x="0"/>
        <item x="3"/>
        <item x="2"/>
        <item x="4"/>
        <item t="default"/>
      </items>
    </pivotField>
    <pivotField compact="0" numFmtId="14" outline="0" showAll="0">
      <items count="100">
        <item x="88"/>
        <item x="83"/>
        <item x="68"/>
        <item x="40"/>
        <item x="74"/>
        <item x="0"/>
        <item x="8"/>
        <item x="38"/>
        <item x="71"/>
        <item x="42"/>
        <item x="82"/>
        <item x="10"/>
        <item x="67"/>
        <item x="22"/>
        <item x="37"/>
        <item x="77"/>
        <item x="89"/>
        <item x="35"/>
        <item x="33"/>
        <item x="23"/>
        <item x="66"/>
        <item x="7"/>
        <item x="86"/>
        <item x="46"/>
        <item x="16"/>
        <item x="92"/>
        <item x="55"/>
        <item x="64"/>
        <item x="24"/>
        <item x="52"/>
        <item x="39"/>
        <item x="41"/>
        <item x="28"/>
        <item x="78"/>
        <item x="85"/>
        <item x="5"/>
        <item x="53"/>
        <item x="57"/>
        <item x="59"/>
        <item x="18"/>
        <item x="19"/>
        <item x="44"/>
        <item x="76"/>
        <item x="43"/>
        <item x="87"/>
        <item x="60"/>
        <item x="9"/>
        <item x="63"/>
        <item x="61"/>
        <item x="34"/>
        <item x="21"/>
        <item x="45"/>
        <item x="36"/>
        <item x="62"/>
        <item x="56"/>
        <item x="17"/>
        <item x="72"/>
        <item x="65"/>
        <item x="70"/>
        <item x="47"/>
        <item x="48"/>
        <item x="29"/>
        <item x="49"/>
        <item x="20"/>
        <item x="1"/>
        <item x="27"/>
        <item x="50"/>
        <item x="90"/>
        <item x="51"/>
        <item x="91"/>
        <item x="11"/>
        <item x="84"/>
        <item x="31"/>
        <item x="2"/>
        <item x="25"/>
        <item x="14"/>
        <item x="15"/>
        <item x="13"/>
        <item x="3"/>
        <item x="12"/>
        <item x="4"/>
        <item x="58"/>
        <item x="32"/>
        <item x="80"/>
        <item x="73"/>
        <item x="6"/>
        <item x="30"/>
        <item x="81"/>
        <item x="79"/>
        <item x="26"/>
        <item x="69"/>
        <item x="54"/>
        <item x="75"/>
        <item x="93"/>
        <item x="94"/>
        <item x="95"/>
        <item x="96"/>
        <item x="97"/>
        <item x="98"/>
        <item t="default"/>
      </items>
    </pivotField>
    <pivotField compact="0" outline="0" showAll="0"/>
    <pivotField compact="0" outline="0" showAll="0"/>
    <pivotField compact="0" outline="0" showAll="0"/>
    <pivotField compact="0" outline="0" showAll="0"/>
    <pivotField compact="0" outline="0" showAll="0">
      <items count="7">
        <item x="0"/>
        <item x="1"/>
        <item x="2"/>
        <item x="3"/>
        <item x="4"/>
        <item x="5"/>
        <item t="default"/>
      </items>
    </pivotField>
    <pivotField compact="0" outline="0" showAll="0"/>
    <pivotField compact="0" outline="0" showAll="0"/>
    <pivotField axis="axisRow" compact="0" outline="0" showAll="0" sortType="descending">
      <items count="24">
        <item x="14"/>
        <item x="21"/>
        <item x="12"/>
        <item x="0"/>
        <item x="6"/>
        <item x="8"/>
        <item x="22"/>
        <item x="11"/>
        <item x="2"/>
        <item x="15"/>
        <item x="4"/>
        <item x="19"/>
        <item x="13"/>
        <item x="18"/>
        <item x="5"/>
        <item x="20"/>
        <item x="3"/>
        <item x="10"/>
        <item x="7"/>
        <item x="17"/>
        <item x="9"/>
        <item x="1"/>
        <item x="16"/>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s>
  <rowFields count="1">
    <field x="15"/>
  </rowFields>
  <rowItems count="24">
    <i>
      <x v="4"/>
    </i>
    <i>
      <x v="3"/>
    </i>
    <i>
      <x v="18"/>
    </i>
    <i>
      <x v="10"/>
    </i>
    <i>
      <x v="16"/>
    </i>
    <i>
      <x v="17"/>
    </i>
    <i>
      <x v="11"/>
    </i>
    <i>
      <x v="9"/>
    </i>
    <i>
      <x/>
    </i>
    <i>
      <x v="20"/>
    </i>
    <i>
      <x v="5"/>
    </i>
    <i>
      <x v="21"/>
    </i>
    <i>
      <x v="22"/>
    </i>
    <i>
      <x v="12"/>
    </i>
    <i>
      <x v="19"/>
    </i>
    <i>
      <x v="14"/>
    </i>
    <i>
      <x v="6"/>
    </i>
    <i>
      <x v="8"/>
    </i>
    <i>
      <x v="7"/>
    </i>
    <i>
      <x v="13"/>
    </i>
    <i>
      <x v="15"/>
    </i>
    <i>
      <x v="2"/>
    </i>
    <i>
      <x v="1"/>
    </i>
    <i t="grand">
      <x/>
    </i>
  </rowItems>
  <colItems count="1">
    <i/>
  </colItems>
  <dataFields count="1">
    <dataField name="Count " fld="1" subtotal="count" baseField="15" baseItem="0"/>
  </dataFields>
  <formats count="6">
    <format dxfId="4235">
      <pivotArea type="all" dataOnly="0" outline="0" fieldPosition="0"/>
    </format>
    <format dxfId="4234">
      <pivotArea outline="0" collapsedLevelsAreSubtotals="1" fieldPosition="0"/>
    </format>
    <format dxfId="4233">
      <pivotArea field="15" type="button" dataOnly="0" labelOnly="1" outline="0" axis="axisRow" fieldPosition="0"/>
    </format>
    <format dxfId="4232">
      <pivotArea dataOnly="0" labelOnly="1" fieldPosition="0">
        <references count="1">
          <reference field="15" count="0"/>
        </references>
      </pivotArea>
    </format>
    <format dxfId="4231">
      <pivotArea dataOnly="0" labelOnly="1" grandRow="1" outline="0" fieldPosition="0"/>
    </format>
    <format dxfId="423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FEB3462-4513-4637-9499-04756873BA8E}" name="PivotTable7" cacheId="69"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7">
  <location ref="H21:I27" firstHeaderRow="1" firstDataRow="1" firstDataCol="1"/>
  <pivotFields count="18">
    <pivotField compact="0" outline="0" showAll="0"/>
    <pivotField dataField="1" compact="0" outline="0" showAll="0"/>
    <pivotField compact="0" outline="0" showAll="0"/>
    <pivotField compact="0" numFmtId="14" outline="0" showAll="0"/>
    <pivotField compact="0" outline="0" showAll="0">
      <items count="8">
        <item x="0"/>
        <item x="1"/>
        <item x="2"/>
        <item x="3"/>
        <item x="4"/>
        <item x="5"/>
        <item x="6"/>
        <item t="default"/>
      </items>
    </pivotField>
    <pivotField compact="0" outline="0" showAll="0">
      <items count="3">
        <item x="0"/>
        <item x="1"/>
        <item t="default"/>
      </items>
    </pivotField>
    <pivotField axis="axisRow" compact="0" outline="0" showAll="0" sortType="descending">
      <items count="6">
        <item x="1"/>
        <item x="0"/>
        <item x="3"/>
        <item x="2"/>
        <item x="4"/>
        <item t="default"/>
      </items>
      <autoSortScope>
        <pivotArea dataOnly="0" outline="0" fieldPosition="0">
          <references count="1">
            <reference field="4294967294" count="1" selected="0">
              <x v="0"/>
            </reference>
          </references>
        </pivotArea>
      </autoSortScope>
    </pivotField>
    <pivotField compact="0" numFmtId="14" outline="0" showAll="0">
      <items count="100">
        <item x="88"/>
        <item x="83"/>
        <item x="68"/>
        <item x="40"/>
        <item x="74"/>
        <item x="0"/>
        <item x="8"/>
        <item x="38"/>
        <item x="71"/>
        <item x="42"/>
        <item x="82"/>
        <item x="10"/>
        <item x="67"/>
        <item x="22"/>
        <item x="37"/>
        <item x="77"/>
        <item x="89"/>
        <item x="35"/>
        <item x="33"/>
        <item x="23"/>
        <item x="66"/>
        <item x="7"/>
        <item x="86"/>
        <item x="46"/>
        <item x="16"/>
        <item x="92"/>
        <item x="55"/>
        <item x="64"/>
        <item x="24"/>
        <item x="52"/>
        <item x="39"/>
        <item x="41"/>
        <item x="28"/>
        <item x="78"/>
        <item x="85"/>
        <item x="5"/>
        <item x="53"/>
        <item x="57"/>
        <item x="59"/>
        <item x="18"/>
        <item x="19"/>
        <item x="44"/>
        <item x="76"/>
        <item x="43"/>
        <item x="87"/>
        <item x="60"/>
        <item x="9"/>
        <item x="63"/>
        <item x="61"/>
        <item x="34"/>
        <item x="21"/>
        <item x="45"/>
        <item x="36"/>
        <item x="62"/>
        <item x="56"/>
        <item x="17"/>
        <item x="72"/>
        <item x="65"/>
        <item x="70"/>
        <item x="47"/>
        <item x="48"/>
        <item x="29"/>
        <item x="49"/>
        <item x="20"/>
        <item x="1"/>
        <item x="27"/>
        <item x="50"/>
        <item x="90"/>
        <item x="51"/>
        <item x="91"/>
        <item x="11"/>
        <item x="84"/>
        <item x="31"/>
        <item x="2"/>
        <item x="25"/>
        <item x="14"/>
        <item x="15"/>
        <item x="13"/>
        <item x="3"/>
        <item x="12"/>
        <item x="4"/>
        <item x="58"/>
        <item x="32"/>
        <item x="80"/>
        <item x="73"/>
        <item x="6"/>
        <item x="30"/>
        <item x="81"/>
        <item x="79"/>
        <item x="26"/>
        <item x="69"/>
        <item x="54"/>
        <item x="75"/>
        <item x="93"/>
        <item x="94"/>
        <item x="95"/>
        <item x="96"/>
        <item x="97"/>
        <item x="98"/>
        <item t="default"/>
      </items>
    </pivotField>
    <pivotField compact="0" outline="0" showAll="0"/>
    <pivotField compact="0" outline="0" showAll="0"/>
    <pivotField compact="0" outline="0" showAll="0"/>
    <pivotField compact="0" outline="0" showAll="0"/>
    <pivotField compact="0" outline="0" showAll="0">
      <items count="7">
        <item x="0"/>
        <item x="1"/>
        <item x="2"/>
        <item x="3"/>
        <item x="4"/>
        <item x="5"/>
        <item t="default"/>
      </items>
    </pivotField>
    <pivotField compact="0" outline="0" showAll="0"/>
    <pivotField compact="0" outline="0" showAll="0"/>
    <pivotField compact="0" outline="0" showAll="0"/>
    <pivotField compact="0" outline="0" showAll="0"/>
    <pivotField compact="0" outline="0" showAll="0"/>
  </pivotFields>
  <rowFields count="1">
    <field x="6"/>
  </rowFields>
  <rowItems count="6">
    <i>
      <x v="3"/>
    </i>
    <i>
      <x v="1"/>
    </i>
    <i>
      <x/>
    </i>
    <i>
      <x v="2"/>
    </i>
    <i>
      <x v="4"/>
    </i>
    <i t="grand">
      <x/>
    </i>
  </rowItems>
  <colItems count="1">
    <i/>
  </colItems>
  <dataFields count="1">
    <dataField name="Count of Employee Number" fld="1" subtotal="count" showDataAs="percentOfCol" baseField="4" baseItem="3" numFmtId="10"/>
  </dataFields>
  <formats count="6">
    <format dxfId="4241">
      <pivotArea type="all" dataOnly="0" outline="0" fieldPosition="0"/>
    </format>
    <format dxfId="4240">
      <pivotArea outline="0" collapsedLevelsAreSubtotals="1" fieldPosition="0"/>
    </format>
    <format dxfId="4239">
      <pivotArea field="6" type="button" dataOnly="0" labelOnly="1" outline="0" axis="axisRow" fieldPosition="0"/>
    </format>
    <format dxfId="4238">
      <pivotArea dataOnly="0" labelOnly="1" outline="0" fieldPosition="0">
        <references count="1">
          <reference field="6" count="0"/>
        </references>
      </pivotArea>
    </format>
    <format dxfId="4237">
      <pivotArea dataOnly="0" labelOnly="1" grandRow="1" outline="0" fieldPosition="0"/>
    </format>
    <format dxfId="4236">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5F9B9E1-68F7-4581-9A57-03A102963344}" name="PivotTable9" cacheId="69"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
  <location ref="N3:O32" firstHeaderRow="1" firstDataRow="1" firstDataCol="1"/>
  <pivotFields count="18">
    <pivotField compact="0" outline="0" showAll="0"/>
    <pivotField dataField="1" compact="0" outline="0" showAll="0"/>
    <pivotField compact="0" outline="0" showAll="0"/>
    <pivotField compact="0" numFmtId="14" outline="0" showAll="0"/>
    <pivotField compact="0" outline="0" showAll="0">
      <items count="8">
        <item x="0"/>
        <item x="1"/>
        <item x="2"/>
        <item x="3"/>
        <item x="4"/>
        <item x="5"/>
        <item x="6"/>
        <item t="default"/>
      </items>
    </pivotField>
    <pivotField compact="0" outline="0" showAll="0">
      <items count="3">
        <item x="0"/>
        <item x="1"/>
        <item t="default"/>
      </items>
    </pivotField>
    <pivotField compact="0" outline="0" showAll="0">
      <items count="6">
        <item x="1"/>
        <item x="0"/>
        <item x="3"/>
        <item x="2"/>
        <item x="4"/>
        <item t="default"/>
      </items>
    </pivotField>
    <pivotField compact="0" numFmtId="14" outline="0" showAll="0">
      <items count="100">
        <item x="88"/>
        <item x="83"/>
        <item x="68"/>
        <item x="40"/>
        <item x="74"/>
        <item x="0"/>
        <item x="8"/>
        <item x="38"/>
        <item x="71"/>
        <item x="42"/>
        <item x="82"/>
        <item x="10"/>
        <item x="67"/>
        <item x="22"/>
        <item x="37"/>
        <item x="77"/>
        <item x="89"/>
        <item x="35"/>
        <item x="33"/>
        <item x="23"/>
        <item x="66"/>
        <item x="7"/>
        <item x="86"/>
        <item x="46"/>
        <item x="16"/>
        <item x="92"/>
        <item x="55"/>
        <item x="64"/>
        <item x="24"/>
        <item x="52"/>
        <item x="39"/>
        <item x="41"/>
        <item x="28"/>
        <item x="78"/>
        <item x="85"/>
        <item x="5"/>
        <item x="53"/>
        <item x="57"/>
        <item x="59"/>
        <item x="18"/>
        <item x="19"/>
        <item x="44"/>
        <item x="76"/>
        <item x="43"/>
        <item x="87"/>
        <item x="60"/>
        <item x="9"/>
        <item x="63"/>
        <item x="61"/>
        <item x="34"/>
        <item x="21"/>
        <item x="45"/>
        <item x="36"/>
        <item x="62"/>
        <item x="56"/>
        <item x="17"/>
        <item x="72"/>
        <item x="65"/>
        <item x="70"/>
        <item x="47"/>
        <item x="48"/>
        <item x="29"/>
        <item x="49"/>
        <item x="20"/>
        <item x="1"/>
        <item x="27"/>
        <item x="50"/>
        <item x="90"/>
        <item x="51"/>
        <item x="91"/>
        <item x="11"/>
        <item x="84"/>
        <item x="31"/>
        <item x="2"/>
        <item x="25"/>
        <item x="14"/>
        <item x="15"/>
        <item x="13"/>
        <item x="3"/>
        <item x="12"/>
        <item x="4"/>
        <item x="58"/>
        <item x="32"/>
        <item x="80"/>
        <item x="73"/>
        <item x="6"/>
        <item x="30"/>
        <item x="81"/>
        <item x="79"/>
        <item x="26"/>
        <item x="69"/>
        <item x="54"/>
        <item x="75"/>
        <item x="93"/>
        <item x="94"/>
        <item x="95"/>
        <item x="96"/>
        <item x="97"/>
        <item x="98"/>
        <item t="default"/>
      </items>
    </pivotField>
    <pivotField compact="0" outline="0" showAll="0"/>
    <pivotField compact="0" outline="0" showAll="0"/>
    <pivotField compact="0" outline="0" showAll="0"/>
    <pivotField compact="0" outline="0" showAll="0"/>
    <pivotField compact="0" outline="0" showAll="0">
      <items count="7">
        <item x="0"/>
        <item x="1"/>
        <item x="2"/>
        <item x="3"/>
        <item x="4"/>
        <item x="5"/>
        <item t="default"/>
      </items>
    </pivotField>
    <pivotField axis="axisRow" compact="0" outline="0" showAll="0" sortType="descending">
      <items count="29">
        <item x="0"/>
        <item x="1"/>
        <item x="19"/>
        <item x="26"/>
        <item x="24"/>
        <item x="5"/>
        <item x="27"/>
        <item x="6"/>
        <item x="15"/>
        <item x="20"/>
        <item x="7"/>
        <item x="8"/>
        <item x="9"/>
        <item x="10"/>
        <item x="11"/>
        <item x="12"/>
        <item x="4"/>
        <item x="16"/>
        <item x="17"/>
        <item x="18"/>
        <item x="21"/>
        <item x="25"/>
        <item x="2"/>
        <item x="22"/>
        <item x="23"/>
        <item x="3"/>
        <item x="13"/>
        <item x="14"/>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s>
  <rowFields count="1">
    <field x="13"/>
  </rowFields>
  <rowItems count="29">
    <i>
      <x v="18"/>
    </i>
    <i>
      <x v="19"/>
    </i>
    <i>
      <x v="2"/>
    </i>
    <i>
      <x v="17"/>
    </i>
    <i>
      <x v="7"/>
    </i>
    <i>
      <x v="15"/>
    </i>
    <i>
      <x v="23"/>
    </i>
    <i>
      <x v="27"/>
    </i>
    <i>
      <x v="26"/>
    </i>
    <i>
      <x v="3"/>
    </i>
    <i>
      <x v="14"/>
    </i>
    <i>
      <x v="20"/>
    </i>
    <i>
      <x v="1"/>
    </i>
    <i>
      <x v="21"/>
    </i>
    <i>
      <x/>
    </i>
    <i>
      <x v="22"/>
    </i>
    <i>
      <x v="25"/>
    </i>
    <i>
      <x v="11"/>
    </i>
    <i>
      <x v="8"/>
    </i>
    <i>
      <x v="5"/>
    </i>
    <i>
      <x v="9"/>
    </i>
    <i>
      <x v="10"/>
    </i>
    <i>
      <x v="24"/>
    </i>
    <i>
      <x v="4"/>
    </i>
    <i>
      <x v="6"/>
    </i>
    <i>
      <x v="12"/>
    </i>
    <i>
      <x v="16"/>
    </i>
    <i>
      <x v="13"/>
    </i>
    <i t="grand">
      <x/>
    </i>
  </rowItems>
  <colItems count="1">
    <i/>
  </colItems>
  <dataFields count="1">
    <dataField name="Count " fld="1" subtotal="count" showDataAs="percentOfCol" baseField="13" baseItem="4" numFmtId="10"/>
  </dataFields>
  <formats count="6">
    <format dxfId="4247">
      <pivotArea type="all" dataOnly="0" outline="0" fieldPosition="0"/>
    </format>
    <format dxfId="4246">
      <pivotArea outline="0" collapsedLevelsAreSubtotals="1" fieldPosition="0"/>
    </format>
    <format dxfId="4245">
      <pivotArea field="4" type="button" dataOnly="0" labelOnly="1" outline="0"/>
    </format>
    <format dxfId="4244">
      <pivotArea dataOnly="0" labelOnly="1" grandRow="1" outline="0" fieldPosition="0"/>
    </format>
    <format dxfId="4243">
      <pivotArea dataOnly="0" labelOnly="1" outline="0" axis="axisValues" fieldPosition="0"/>
    </format>
    <format dxfId="4242">
      <pivotArea outline="0" fieldPosition="0">
        <references count="1">
          <reference field="4294967294" count="1">
            <x v="0"/>
          </reference>
        </references>
      </pivotArea>
    </format>
  </formats>
  <chartFormats count="1">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7015F25-F815-4CEF-A7CC-4044192034A5}" name="PivotTable16" cacheId="69"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7">
  <location ref="AC3:AJ20" firstHeaderRow="1" firstDataRow="2" firstDataCol="1"/>
  <pivotFields count="18">
    <pivotField compact="0" outline="0" showAll="0"/>
    <pivotField dataField="1" compact="0" outline="0" showAll="0"/>
    <pivotField compact="0" outline="0" showAll="0"/>
    <pivotField compact="0" numFmtId="14" outline="0" showAll="0"/>
    <pivotField compact="0" outline="0" showAll="0">
      <items count="8">
        <item x="0"/>
        <item x="1"/>
        <item x="2"/>
        <item x="3"/>
        <item x="4"/>
        <item x="5"/>
        <item x="6"/>
        <item t="default"/>
      </items>
    </pivotField>
    <pivotField compact="0" outline="0" showAll="0">
      <items count="3">
        <item x="0"/>
        <item x="1"/>
        <item t="default"/>
      </items>
    </pivotField>
    <pivotField compact="0" outline="0" showAll="0">
      <items count="6">
        <item x="1"/>
        <item x="0"/>
        <item x="3"/>
        <item x="2"/>
        <item x="4"/>
        <item t="default"/>
      </items>
    </pivotField>
    <pivotField compact="0" numFmtId="14" outline="0" showAll="0">
      <items count="100">
        <item x="88"/>
        <item x="83"/>
        <item x="68"/>
        <item x="40"/>
        <item x="74"/>
        <item x="0"/>
        <item x="8"/>
        <item x="38"/>
        <item x="71"/>
        <item x="42"/>
        <item x="82"/>
        <item x="10"/>
        <item x="67"/>
        <item x="22"/>
        <item x="37"/>
        <item x="77"/>
        <item x="89"/>
        <item x="35"/>
        <item x="33"/>
        <item x="23"/>
        <item x="66"/>
        <item x="7"/>
        <item x="86"/>
        <item x="46"/>
        <item x="16"/>
        <item x="92"/>
        <item x="55"/>
        <item x="64"/>
        <item x="24"/>
        <item x="52"/>
        <item x="39"/>
        <item x="41"/>
        <item x="28"/>
        <item x="78"/>
        <item x="85"/>
        <item x="5"/>
        <item x="53"/>
        <item x="57"/>
        <item x="59"/>
        <item x="18"/>
        <item x="19"/>
        <item x="44"/>
        <item x="76"/>
        <item x="43"/>
        <item x="87"/>
        <item x="60"/>
        <item x="9"/>
        <item x="63"/>
        <item x="61"/>
        <item x="34"/>
        <item x="21"/>
        <item x="45"/>
        <item x="36"/>
        <item x="62"/>
        <item x="56"/>
        <item x="17"/>
        <item x="72"/>
        <item x="65"/>
        <item x="70"/>
        <item x="47"/>
        <item x="48"/>
        <item x="29"/>
        <item x="49"/>
        <item x="20"/>
        <item x="1"/>
        <item x="27"/>
        <item x="50"/>
        <item x="90"/>
        <item x="51"/>
        <item x="91"/>
        <item x="11"/>
        <item x="84"/>
        <item x="31"/>
        <item x="2"/>
        <item x="25"/>
        <item x="14"/>
        <item x="15"/>
        <item x="13"/>
        <item x="3"/>
        <item x="12"/>
        <item x="4"/>
        <item x="58"/>
        <item x="32"/>
        <item x="80"/>
        <item x="73"/>
        <item x="6"/>
        <item x="30"/>
        <item x="81"/>
        <item x="79"/>
        <item x="26"/>
        <item x="69"/>
        <item x="54"/>
        <item x="75"/>
        <item x="93"/>
        <item x="94"/>
        <item x="95"/>
        <item x="96"/>
        <item x="97"/>
        <item x="98"/>
        <item t="default"/>
      </items>
    </pivotField>
    <pivotField compact="0" outline="0" showAll="0"/>
    <pivotField compact="0" outline="0" showAll="0"/>
    <pivotField axis="axisRow" compact="0" outline="0" showAll="0">
      <items count="18">
        <item x="7"/>
        <item x="9"/>
        <item x="2"/>
        <item x="16"/>
        <item x="4"/>
        <item x="15"/>
        <item x="5"/>
        <item x="13"/>
        <item x="14"/>
        <item h="1" x="6"/>
        <item h="1" x="0"/>
        <item x="3"/>
        <item x="1"/>
        <item x="12"/>
        <item x="8"/>
        <item x="11"/>
        <item x="10"/>
        <item t="default"/>
      </items>
    </pivotField>
    <pivotField compact="0" outline="0" showAll="0"/>
    <pivotField compact="0" outline="0" showAll="0">
      <items count="7">
        <item x="0"/>
        <item x="1"/>
        <item x="2"/>
        <item x="3"/>
        <item x="4"/>
        <item x="5"/>
        <item t="default"/>
      </items>
    </pivotField>
    <pivotField compact="0" outline="0" showAll="0"/>
    <pivotField compact="0" outline="0" showAll="0"/>
    <pivotField compact="0" outline="0" showAll="0"/>
    <pivotField axis="axisCol" compact="0" outline="0" showAll="0">
      <items count="8">
        <item x="2"/>
        <item x="5"/>
        <item x="3"/>
        <item x="0"/>
        <item x="1"/>
        <item x="4"/>
        <item x="6"/>
        <item t="default"/>
      </items>
    </pivotField>
    <pivotField compact="0" outline="0" showAll="0"/>
  </pivotFields>
  <rowFields count="1">
    <field x="10"/>
  </rowFields>
  <rowItems count="16">
    <i>
      <x/>
    </i>
    <i>
      <x v="1"/>
    </i>
    <i>
      <x v="2"/>
    </i>
    <i>
      <x v="3"/>
    </i>
    <i>
      <x v="4"/>
    </i>
    <i>
      <x v="5"/>
    </i>
    <i>
      <x v="6"/>
    </i>
    <i>
      <x v="7"/>
    </i>
    <i>
      <x v="8"/>
    </i>
    <i>
      <x v="11"/>
    </i>
    <i>
      <x v="12"/>
    </i>
    <i>
      <x v="13"/>
    </i>
    <i>
      <x v="14"/>
    </i>
    <i>
      <x v="15"/>
    </i>
    <i>
      <x v="16"/>
    </i>
    <i t="grand">
      <x/>
    </i>
  </rowItems>
  <colFields count="1">
    <field x="16"/>
  </colFields>
  <colItems count="7">
    <i>
      <x/>
    </i>
    <i>
      <x v="1"/>
    </i>
    <i>
      <x v="3"/>
    </i>
    <i>
      <x v="4"/>
    </i>
    <i>
      <x v="5"/>
    </i>
    <i>
      <x v="6"/>
    </i>
    <i t="grand">
      <x/>
    </i>
  </colItems>
  <dataFields count="1">
    <dataField name="Count of Employee Number" fld="1" subtotal="count" showDataAs="percentOfRow" baseField="10" baseItem="0" numFmtId="10"/>
  </dataFields>
  <formats count="7">
    <format dxfId="4254">
      <pivotArea type="all" dataOnly="0" outline="0" fieldPosition="0"/>
    </format>
    <format dxfId="4253">
      <pivotArea outline="0" collapsedLevelsAreSubtotals="1" fieldPosition="0"/>
    </format>
    <format dxfId="4252">
      <pivotArea field="4" type="button" dataOnly="0" labelOnly="1" outline="0"/>
    </format>
    <format dxfId="4251">
      <pivotArea dataOnly="0" labelOnly="1" outline="0" axis="axisValues" fieldPosition="0"/>
    </format>
    <format dxfId="4250">
      <pivotArea outline="0" collapsedLevelsAreSubtotals="1" fieldPosition="0"/>
    </format>
    <format dxfId="4249">
      <pivotArea outline="0" fieldPosition="0">
        <references count="1">
          <reference field="10" count="0" selected="0"/>
        </references>
      </pivotArea>
    </format>
    <format dxfId="4248">
      <pivotArea outline="0" fieldPosition="0">
        <references count="1">
          <reference field="4294967294" count="1">
            <x v="0"/>
          </reference>
        </references>
      </pivotArea>
    </format>
  </formats>
  <chartFormats count="7">
    <chartFormat chart="6" format="17" series="1">
      <pivotArea type="data" outline="0" fieldPosition="0">
        <references count="2">
          <reference field="4294967294" count="1" selected="0">
            <x v="0"/>
          </reference>
          <reference field="16" count="1" selected="0">
            <x v="0"/>
          </reference>
        </references>
      </pivotArea>
    </chartFormat>
    <chartFormat chart="6" format="18" series="1">
      <pivotArea type="data" outline="0" fieldPosition="0">
        <references count="2">
          <reference field="4294967294" count="1" selected="0">
            <x v="0"/>
          </reference>
          <reference field="16" count="1" selected="0">
            <x v="1"/>
          </reference>
        </references>
      </pivotArea>
    </chartFormat>
    <chartFormat chart="6" format="19" series="1">
      <pivotArea type="data" outline="0" fieldPosition="0">
        <references count="2">
          <reference field="4294967294" count="1" selected="0">
            <x v="0"/>
          </reference>
          <reference field="16" count="1" selected="0">
            <x v="3"/>
          </reference>
        </references>
      </pivotArea>
    </chartFormat>
    <chartFormat chart="6" format="20" series="1">
      <pivotArea type="data" outline="0" fieldPosition="0">
        <references count="2">
          <reference field="4294967294" count="1" selected="0">
            <x v="0"/>
          </reference>
          <reference field="16" count="1" selected="0">
            <x v="4"/>
          </reference>
        </references>
      </pivotArea>
    </chartFormat>
    <chartFormat chart="6" format="21" series="1">
      <pivotArea type="data" outline="0" fieldPosition="0">
        <references count="2">
          <reference field="4294967294" count="1" selected="0">
            <x v="0"/>
          </reference>
          <reference field="16" count="1" selected="0">
            <x v="5"/>
          </reference>
        </references>
      </pivotArea>
    </chartFormat>
    <chartFormat chart="6" format="22" series="1">
      <pivotArea type="data" outline="0" fieldPosition="0">
        <references count="2">
          <reference field="4294967294" count="1" selected="0">
            <x v="0"/>
          </reference>
          <reference field="16" count="1" selected="0">
            <x v="6"/>
          </reference>
        </references>
      </pivotArea>
    </chartFormat>
    <chartFormat chart="6" format="2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81738E-8389-482B-865A-1D9804B30549}" name="PivotTable5" cacheId="69"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
  <location ref="H3:I9" firstHeaderRow="1" firstDataRow="1" firstDataCol="1"/>
  <pivotFields count="18">
    <pivotField compact="0" outline="0" showAll="0"/>
    <pivotField dataField="1" compact="0" outline="0" showAll="0"/>
    <pivotField compact="0" outline="0" showAll="0"/>
    <pivotField compact="0" numFmtId="14" outline="0" showAll="0"/>
    <pivotField axis="axisRow" compact="0" outline="0" showAll="0">
      <items count="8">
        <item x="0"/>
        <item x="1"/>
        <item x="2"/>
        <item x="3"/>
        <item x="4"/>
        <item x="5"/>
        <item x="6"/>
        <item t="default"/>
      </items>
    </pivotField>
    <pivotField compact="0" outline="0" showAll="0">
      <items count="3">
        <item x="0"/>
        <item x="1"/>
        <item t="default"/>
      </items>
    </pivotField>
    <pivotField compact="0" outline="0" showAll="0">
      <items count="6">
        <item x="1"/>
        <item x="0"/>
        <item x="3"/>
        <item x="2"/>
        <item x="4"/>
        <item t="default"/>
      </items>
    </pivotField>
    <pivotField compact="0" numFmtId="14" outline="0" showAll="0">
      <items count="100">
        <item x="88"/>
        <item x="83"/>
        <item x="68"/>
        <item x="40"/>
        <item x="74"/>
        <item x="0"/>
        <item x="8"/>
        <item x="38"/>
        <item x="71"/>
        <item x="42"/>
        <item x="82"/>
        <item x="10"/>
        <item x="67"/>
        <item x="22"/>
        <item x="37"/>
        <item x="77"/>
        <item x="89"/>
        <item x="35"/>
        <item x="33"/>
        <item x="23"/>
        <item x="66"/>
        <item x="7"/>
        <item x="86"/>
        <item x="46"/>
        <item x="16"/>
        <item x="92"/>
        <item x="55"/>
        <item x="64"/>
        <item x="24"/>
        <item x="52"/>
        <item x="39"/>
        <item x="41"/>
        <item x="28"/>
        <item x="78"/>
        <item x="85"/>
        <item x="5"/>
        <item x="53"/>
        <item x="57"/>
        <item x="59"/>
        <item x="18"/>
        <item x="19"/>
        <item x="44"/>
        <item x="76"/>
        <item x="43"/>
        <item x="87"/>
        <item x="60"/>
        <item x="9"/>
        <item x="63"/>
        <item x="61"/>
        <item x="34"/>
        <item x="21"/>
        <item x="45"/>
        <item x="36"/>
        <item x="62"/>
        <item x="56"/>
        <item x="17"/>
        <item x="72"/>
        <item x="65"/>
        <item x="70"/>
        <item x="47"/>
        <item x="48"/>
        <item x="29"/>
        <item x="49"/>
        <item x="20"/>
        <item x="1"/>
        <item x="27"/>
        <item x="50"/>
        <item x="90"/>
        <item x="51"/>
        <item x="91"/>
        <item x="11"/>
        <item x="84"/>
        <item x="31"/>
        <item x="2"/>
        <item x="25"/>
        <item x="14"/>
        <item x="15"/>
        <item x="13"/>
        <item x="3"/>
        <item x="12"/>
        <item x="4"/>
        <item x="58"/>
        <item x="32"/>
        <item x="80"/>
        <item x="73"/>
        <item x="6"/>
        <item x="30"/>
        <item x="81"/>
        <item x="79"/>
        <item x="26"/>
        <item x="69"/>
        <item x="54"/>
        <item x="75"/>
        <item x="93"/>
        <item x="94"/>
        <item x="95"/>
        <item x="96"/>
        <item x="97"/>
        <item x="98"/>
        <item t="default"/>
      </items>
    </pivotField>
    <pivotField compact="0" outline="0" showAll="0"/>
    <pivotField compact="0" outline="0" showAll="0"/>
    <pivotField compact="0" outline="0" showAll="0"/>
    <pivotField compact="0" outline="0" showAll="0"/>
    <pivotField compact="0" outline="0" showAll="0">
      <items count="7">
        <item x="0"/>
        <item x="1"/>
        <item x="2"/>
        <item x="3"/>
        <item x="4"/>
        <item x="5"/>
        <item t="default"/>
      </items>
    </pivotField>
    <pivotField compact="0" outline="0" showAll="0"/>
    <pivotField compact="0" outline="0" showAll="0"/>
    <pivotField compact="0" outline="0" showAll="0"/>
    <pivotField compact="0" outline="0" showAll="0"/>
    <pivotField compact="0" outline="0" showAll="0"/>
  </pivotFields>
  <rowFields count="1">
    <field x="4"/>
  </rowFields>
  <rowItems count="6">
    <i>
      <x v="1"/>
    </i>
    <i>
      <x v="2"/>
    </i>
    <i>
      <x v="3"/>
    </i>
    <i>
      <x v="4"/>
    </i>
    <i>
      <x v="5"/>
    </i>
    <i t="grand">
      <x/>
    </i>
  </rowItems>
  <colItems count="1">
    <i/>
  </colItems>
  <dataFields count="1">
    <dataField name="Count of Employee Number" fld="1" subtotal="count" showDataAs="percentOfCol" baseField="4" baseItem="3" numFmtId="10"/>
  </dataFields>
  <formats count="6">
    <format dxfId="4185">
      <pivotArea type="all" dataOnly="0" outline="0" fieldPosition="0"/>
    </format>
    <format dxfId="4184">
      <pivotArea outline="0" collapsedLevelsAreSubtotals="1" fieldPosition="0"/>
    </format>
    <format dxfId="4183">
      <pivotArea field="4" type="button" dataOnly="0" labelOnly="1" outline="0" axis="axisRow" fieldPosition="0"/>
    </format>
    <format dxfId="4182">
      <pivotArea dataOnly="0" labelOnly="1" outline="0" fieldPosition="0">
        <references count="1">
          <reference field="4" count="5">
            <x v="1"/>
            <x v="2"/>
            <x v="3"/>
            <x v="4"/>
            <x v="5"/>
          </reference>
        </references>
      </pivotArea>
    </format>
    <format dxfId="4181">
      <pivotArea dataOnly="0" labelOnly="1" grandRow="1" outline="0" fieldPosition="0"/>
    </format>
    <format dxfId="4180">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78A0DF-BC10-4025-9E7C-AB566A51BEDC}" name="PivotTable13" cacheId="69" applyNumberFormats="0" applyBorderFormats="0" applyFontFormats="0" applyPatternFormats="0" applyAlignmentFormats="0" applyWidthHeightFormats="1" dataCaption="Values" updatedVersion="8" minRefreshableVersion="5" useAutoFormatting="1" colGrandTotals="0" itemPrintTitles="1" createdVersion="8" indent="0" compact="0" compactData="0" multipleFieldFilters="0" chartFormat="2">
  <location ref="W3:X9" firstHeaderRow="1" firstDataRow="1" firstDataCol="1"/>
  <pivotFields count="18">
    <pivotField compact="0" outline="0" showAll="0"/>
    <pivotField dataField="1" compact="0" outline="0" showAll="0"/>
    <pivotField compact="0" outline="0" showAll="0"/>
    <pivotField compact="0" numFmtId="14" outline="0" showAll="0"/>
    <pivotField compact="0" outline="0" showAll="0">
      <items count="8">
        <item x="0"/>
        <item x="1"/>
        <item x="2"/>
        <item x="3"/>
        <item x="4"/>
        <item x="5"/>
        <item x="6"/>
        <item t="default"/>
      </items>
    </pivotField>
    <pivotField compact="0" outline="0" showAll="0">
      <items count="3">
        <item x="0"/>
        <item x="1"/>
        <item t="default"/>
      </items>
    </pivotField>
    <pivotField compact="0" outline="0" showAll="0">
      <items count="6">
        <item x="1"/>
        <item x="0"/>
        <item x="3"/>
        <item x="2"/>
        <item x="4"/>
        <item t="default"/>
      </items>
    </pivotField>
    <pivotField compact="0" numFmtId="14" outline="0" showAll="0">
      <items count="100">
        <item x="88"/>
        <item x="83"/>
        <item x="68"/>
        <item x="40"/>
        <item x="74"/>
        <item x="0"/>
        <item x="8"/>
        <item x="38"/>
        <item x="71"/>
        <item x="42"/>
        <item x="82"/>
        <item x="10"/>
        <item x="67"/>
        <item x="22"/>
        <item x="37"/>
        <item x="77"/>
        <item x="89"/>
        <item x="35"/>
        <item x="33"/>
        <item x="23"/>
        <item x="66"/>
        <item x="7"/>
        <item x="86"/>
        <item x="46"/>
        <item x="16"/>
        <item x="92"/>
        <item x="55"/>
        <item x="64"/>
        <item x="24"/>
        <item x="52"/>
        <item x="39"/>
        <item x="41"/>
        <item x="28"/>
        <item x="78"/>
        <item x="85"/>
        <item x="5"/>
        <item x="53"/>
        <item x="57"/>
        <item x="59"/>
        <item x="18"/>
        <item x="19"/>
        <item x="44"/>
        <item x="76"/>
        <item x="43"/>
        <item x="87"/>
        <item x="60"/>
        <item x="9"/>
        <item x="63"/>
        <item x="61"/>
        <item x="34"/>
        <item x="21"/>
        <item x="45"/>
        <item x="36"/>
        <item x="62"/>
        <item x="56"/>
        <item x="17"/>
        <item x="72"/>
        <item x="65"/>
        <item x="70"/>
        <item x="47"/>
        <item x="48"/>
        <item x="29"/>
        <item x="49"/>
        <item x="20"/>
        <item x="1"/>
        <item x="27"/>
        <item x="50"/>
        <item x="90"/>
        <item x="51"/>
        <item x="91"/>
        <item x="11"/>
        <item x="84"/>
        <item x="31"/>
        <item x="2"/>
        <item x="25"/>
        <item x="14"/>
        <item x="15"/>
        <item x="13"/>
        <item x="3"/>
        <item x="12"/>
        <item x="4"/>
        <item x="58"/>
        <item x="32"/>
        <item x="80"/>
        <item x="73"/>
        <item x="6"/>
        <item x="30"/>
        <item x="81"/>
        <item x="79"/>
        <item x="26"/>
        <item x="69"/>
        <item x="54"/>
        <item x="75"/>
        <item x="93"/>
        <item x="94"/>
        <item x="95"/>
        <item x="96"/>
        <item x="97"/>
        <item x="98"/>
        <item t="default"/>
      </items>
    </pivotField>
    <pivotField compact="0" outline="0" showAll="0"/>
    <pivotField compact="0" outline="0" showAll="0"/>
    <pivotField axis="axisRow" compact="0" outline="0" showAll="0">
      <items count="18">
        <item h="1" x="7"/>
        <item x="9"/>
        <item h="1" x="2"/>
        <item x="16"/>
        <item x="4"/>
        <item h="1" x="15"/>
        <item h="1" x="5"/>
        <item h="1" x="13"/>
        <item h="1" x="14"/>
        <item h="1" x="6"/>
        <item h="1" x="0"/>
        <item h="1" x="3"/>
        <item x="1"/>
        <item h="1" x="12"/>
        <item x="8"/>
        <item h="1" x="11"/>
        <item h="1" x="10"/>
        <item t="default"/>
      </items>
    </pivotField>
    <pivotField compact="0" outline="0" showAll="0"/>
    <pivotField compact="0" outline="0" showAll="0">
      <items count="7">
        <item x="0"/>
        <item x="1"/>
        <item x="2"/>
        <item x="3"/>
        <item x="4"/>
        <item x="5"/>
        <item t="default"/>
      </items>
    </pivotField>
    <pivotField compact="0" outline="0" showAll="0"/>
    <pivotField compact="0" outline="0" showAll="0"/>
    <pivotField compact="0" outline="0" showAll="0"/>
    <pivotField compact="0" outline="0" showAll="0"/>
    <pivotField compact="0" outline="0" showAll="0"/>
  </pivotFields>
  <rowFields count="1">
    <field x="10"/>
  </rowFields>
  <rowItems count="6">
    <i>
      <x v="1"/>
    </i>
    <i>
      <x v="3"/>
    </i>
    <i>
      <x v="4"/>
    </i>
    <i>
      <x v="12"/>
    </i>
    <i>
      <x v="14"/>
    </i>
    <i t="grand">
      <x/>
    </i>
  </rowItems>
  <colItems count="1">
    <i/>
  </colItems>
  <dataFields count="1">
    <dataField name="Count of Employee Number" fld="1" subtotal="count" baseField="10" baseItem="0"/>
  </dataFields>
  <formats count="4">
    <format dxfId="4189">
      <pivotArea type="all" dataOnly="0" outline="0" fieldPosition="0"/>
    </format>
    <format dxfId="4188">
      <pivotArea outline="0" collapsedLevelsAreSubtotals="1" fieldPosition="0"/>
    </format>
    <format dxfId="4187">
      <pivotArea field="4" type="button" dataOnly="0" labelOnly="1" outline="0"/>
    </format>
    <format dxfId="4186">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8A5CDA-298A-4814-BDA2-FB3366186809}" name="PivotTable10" cacheId="6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Q3:R10" firstHeaderRow="1" firstDataRow="1" firstDataCol="1"/>
  <pivotFields count="18">
    <pivotField compact="0" outline="0" showAll="0"/>
    <pivotField dataField="1" compact="0" outline="0" showAll="0"/>
    <pivotField compact="0" outline="0" showAll="0"/>
    <pivotField compact="0" numFmtId="14" outline="0" showAll="0"/>
    <pivotField compact="0" outline="0" showAll="0">
      <items count="8">
        <item x="0"/>
        <item x="1"/>
        <item x="2"/>
        <item x="3"/>
        <item x="4"/>
        <item x="5"/>
        <item x="6"/>
        <item t="default"/>
      </items>
    </pivotField>
    <pivotField compact="0" outline="0" showAll="0">
      <items count="3">
        <item x="0"/>
        <item x="1"/>
        <item t="default"/>
      </items>
    </pivotField>
    <pivotField compact="0" outline="0" showAll="0">
      <items count="6">
        <item x="1"/>
        <item x="0"/>
        <item x="3"/>
        <item x="2"/>
        <item x="4"/>
        <item t="default"/>
      </items>
    </pivotField>
    <pivotField compact="0" numFmtId="14" outline="0" showAll="0">
      <items count="100">
        <item x="88"/>
        <item x="83"/>
        <item x="68"/>
        <item x="40"/>
        <item x="74"/>
        <item x="0"/>
        <item x="8"/>
        <item x="38"/>
        <item x="71"/>
        <item x="42"/>
        <item x="82"/>
        <item x="10"/>
        <item x="67"/>
        <item x="22"/>
        <item x="37"/>
        <item x="77"/>
        <item x="89"/>
        <item x="35"/>
        <item x="33"/>
        <item x="23"/>
        <item x="66"/>
        <item x="7"/>
        <item x="86"/>
        <item x="46"/>
        <item x="16"/>
        <item x="92"/>
        <item x="55"/>
        <item x="64"/>
        <item x="24"/>
        <item x="52"/>
        <item x="39"/>
        <item x="41"/>
        <item x="28"/>
        <item x="78"/>
        <item x="85"/>
        <item x="5"/>
        <item x="53"/>
        <item x="57"/>
        <item x="59"/>
        <item x="18"/>
        <item x="19"/>
        <item x="44"/>
        <item x="76"/>
        <item x="43"/>
        <item x="87"/>
        <item x="60"/>
        <item x="9"/>
        <item x="63"/>
        <item x="61"/>
        <item x="34"/>
        <item x="21"/>
        <item x="45"/>
        <item x="36"/>
        <item x="62"/>
        <item x="56"/>
        <item x="17"/>
        <item x="72"/>
        <item x="65"/>
        <item x="70"/>
        <item x="47"/>
        <item x="48"/>
        <item x="29"/>
        <item x="49"/>
        <item x="20"/>
        <item x="1"/>
        <item x="27"/>
        <item x="50"/>
        <item x="90"/>
        <item x="51"/>
        <item x="91"/>
        <item x="11"/>
        <item x="84"/>
        <item x="31"/>
        <item x="2"/>
        <item x="25"/>
        <item x="14"/>
        <item x="15"/>
        <item x="13"/>
        <item x="3"/>
        <item x="12"/>
        <item x="4"/>
        <item x="58"/>
        <item x="32"/>
        <item x="80"/>
        <item x="73"/>
        <item x="6"/>
        <item x="30"/>
        <item x="81"/>
        <item x="79"/>
        <item x="26"/>
        <item x="69"/>
        <item x="54"/>
        <item x="75"/>
        <item x="93"/>
        <item x="94"/>
        <item x="95"/>
        <item x="96"/>
        <item x="97"/>
        <item x="98"/>
        <item t="default"/>
      </items>
    </pivotField>
    <pivotField compact="0" outline="0" showAll="0"/>
    <pivotField compact="0" outline="0" showAll="0"/>
    <pivotField compact="0" outline="0" showAll="0"/>
    <pivotField compact="0" outline="0" showAll="0"/>
    <pivotField compact="0" outline="0" showAll="0">
      <items count="7">
        <item x="0"/>
        <item x="1"/>
        <item x="2"/>
        <item x="3"/>
        <item x="4"/>
        <item x="5"/>
        <item t="default"/>
      </items>
    </pivotField>
    <pivotField compact="0" outline="0" showAll="0" sortType="descending">
      <autoSortScope>
        <pivotArea dataOnly="0" outline="0" fieldPosition="0">
          <references count="1">
            <reference field="4294967294" count="1" selected="0">
              <x v="0"/>
            </reference>
          </references>
        </pivotArea>
      </autoSortScope>
    </pivotField>
    <pivotField compact="0" outline="0" showAll="0"/>
    <pivotField compact="0" outline="0" showAll="0"/>
    <pivotField axis="axisRow" compact="0" outline="0" showAll="0" sortType="descending">
      <items count="8">
        <item x="2"/>
        <item x="5"/>
        <item x="3"/>
        <item x="0"/>
        <item x="1"/>
        <item x="4"/>
        <item x="6"/>
        <item t="default"/>
      </items>
      <autoSortScope>
        <pivotArea dataOnly="0" outline="0" fieldPosition="0">
          <references count="1">
            <reference field="4294967294" count="1" selected="0">
              <x v="0"/>
            </reference>
          </references>
        </pivotArea>
      </autoSortScope>
    </pivotField>
    <pivotField compact="0" outline="0" showAll="0"/>
  </pivotFields>
  <rowFields count="1">
    <field x="16"/>
  </rowFields>
  <rowItems count="7">
    <i>
      <x v="3"/>
    </i>
    <i>
      <x v="4"/>
    </i>
    <i>
      <x/>
    </i>
    <i>
      <x v="1"/>
    </i>
    <i>
      <x v="5"/>
    </i>
    <i>
      <x v="6"/>
    </i>
    <i>
      <x v="2"/>
    </i>
  </rowItems>
  <colItems count="1">
    <i/>
  </colItems>
  <dataFields count="1">
    <dataField name="Percentage" fld="1" subtotal="count" showDataAs="percentOfCol" baseField="13" baseItem="4" numFmtId="10"/>
  </dataFields>
  <formats count="6">
    <format dxfId="4195">
      <pivotArea type="all" dataOnly="0" outline="0" fieldPosition="0"/>
    </format>
    <format dxfId="4194">
      <pivotArea outline="0" collapsedLevelsAreSubtotals="1" fieldPosition="0"/>
    </format>
    <format dxfId="4193">
      <pivotArea field="4" type="button" dataOnly="0" labelOnly="1" outline="0"/>
    </format>
    <format dxfId="4192">
      <pivotArea dataOnly="0" labelOnly="1" grandRow="1" outline="0" fieldPosition="0"/>
    </format>
    <format dxfId="4191">
      <pivotArea dataOnly="0" labelOnly="1" outline="0" axis="axisValues" fieldPosition="0"/>
    </format>
    <format dxfId="4190">
      <pivotArea outline="0" fieldPosition="0">
        <references count="1">
          <reference field="4294967294" count="1">
            <x v="0"/>
          </reference>
        </references>
      </pivotArea>
    </format>
  </formats>
  <chartFormats count="2">
    <chartFormat chart="10" format="6"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DBF748D-5BEF-4615-BE4B-7D4B054CF40F}" name="PivotTable6" cacheId="69"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
  <location ref="H15:I18" firstHeaderRow="1" firstDataRow="1" firstDataCol="1"/>
  <pivotFields count="18">
    <pivotField compact="0" outline="0" showAll="0"/>
    <pivotField dataField="1" compact="0" outline="0" showAll="0"/>
    <pivotField compact="0" outline="0" showAll="0"/>
    <pivotField compact="0" numFmtId="14" outline="0" showAll="0"/>
    <pivotField compact="0" outline="0" showAll="0">
      <items count="8">
        <item x="0"/>
        <item x="1"/>
        <item x="2"/>
        <item x="3"/>
        <item x="4"/>
        <item x="5"/>
        <item x="6"/>
        <item t="default"/>
      </items>
    </pivotField>
    <pivotField axis="axisRow" compact="0" outline="0" showAll="0">
      <items count="3">
        <item x="0"/>
        <item x="1"/>
        <item t="default"/>
      </items>
    </pivotField>
    <pivotField compact="0" outline="0" showAll="0">
      <items count="6">
        <item x="1"/>
        <item x="0"/>
        <item x="3"/>
        <item x="2"/>
        <item x="4"/>
        <item t="default"/>
      </items>
    </pivotField>
    <pivotField compact="0" numFmtId="14" outline="0" showAll="0">
      <items count="100">
        <item x="88"/>
        <item x="83"/>
        <item x="68"/>
        <item x="40"/>
        <item x="74"/>
        <item x="0"/>
        <item x="8"/>
        <item x="38"/>
        <item x="71"/>
        <item x="42"/>
        <item x="82"/>
        <item x="10"/>
        <item x="67"/>
        <item x="22"/>
        <item x="37"/>
        <item x="77"/>
        <item x="89"/>
        <item x="35"/>
        <item x="33"/>
        <item x="23"/>
        <item x="66"/>
        <item x="7"/>
        <item x="86"/>
        <item x="46"/>
        <item x="16"/>
        <item x="92"/>
        <item x="55"/>
        <item x="64"/>
        <item x="24"/>
        <item x="52"/>
        <item x="39"/>
        <item x="41"/>
        <item x="28"/>
        <item x="78"/>
        <item x="85"/>
        <item x="5"/>
        <item x="53"/>
        <item x="57"/>
        <item x="59"/>
        <item x="18"/>
        <item x="19"/>
        <item x="44"/>
        <item x="76"/>
        <item x="43"/>
        <item x="87"/>
        <item x="60"/>
        <item x="9"/>
        <item x="63"/>
        <item x="61"/>
        <item x="34"/>
        <item x="21"/>
        <item x="45"/>
        <item x="36"/>
        <item x="62"/>
        <item x="56"/>
        <item x="17"/>
        <item x="72"/>
        <item x="65"/>
        <item x="70"/>
        <item x="47"/>
        <item x="48"/>
        <item x="29"/>
        <item x="49"/>
        <item x="20"/>
        <item x="1"/>
        <item x="27"/>
        <item x="50"/>
        <item x="90"/>
        <item x="51"/>
        <item x="91"/>
        <item x="11"/>
        <item x="84"/>
        <item x="31"/>
        <item x="2"/>
        <item x="25"/>
        <item x="14"/>
        <item x="15"/>
        <item x="13"/>
        <item x="3"/>
        <item x="12"/>
        <item x="4"/>
        <item x="58"/>
        <item x="32"/>
        <item x="80"/>
        <item x="73"/>
        <item x="6"/>
        <item x="30"/>
        <item x="81"/>
        <item x="79"/>
        <item x="26"/>
        <item x="69"/>
        <item x="54"/>
        <item x="75"/>
        <item x="93"/>
        <item x="94"/>
        <item x="95"/>
        <item x="96"/>
        <item x="97"/>
        <item x="98"/>
        <item t="default"/>
      </items>
    </pivotField>
    <pivotField compact="0" outline="0" showAll="0"/>
    <pivotField compact="0" outline="0" showAll="0"/>
    <pivotField compact="0" outline="0" showAll="0"/>
    <pivotField compact="0" outline="0" showAll="0"/>
    <pivotField compact="0" outline="0" showAll="0">
      <items count="7">
        <item x="0"/>
        <item x="1"/>
        <item x="2"/>
        <item x="3"/>
        <item x="4"/>
        <item x="5"/>
        <item t="default"/>
      </items>
    </pivotField>
    <pivotField compact="0" outline="0" showAll="0"/>
    <pivotField compact="0" outline="0" showAll="0"/>
    <pivotField compact="0" outline="0" showAll="0"/>
    <pivotField compact="0" outline="0" showAll="0"/>
    <pivotField compact="0" outline="0" showAll="0"/>
  </pivotFields>
  <rowFields count="1">
    <field x="5"/>
  </rowFields>
  <rowItems count="3">
    <i>
      <x/>
    </i>
    <i>
      <x v="1"/>
    </i>
    <i t="grand">
      <x/>
    </i>
  </rowItems>
  <colItems count="1">
    <i/>
  </colItems>
  <dataFields count="1">
    <dataField name="Count of Employee Number" fld="1" subtotal="count" showDataAs="percentOfCol" baseField="4" baseItem="3" numFmtId="10"/>
  </dataFields>
  <formats count="6">
    <format dxfId="4201">
      <pivotArea type="all" dataOnly="0" outline="0" fieldPosition="0"/>
    </format>
    <format dxfId="4200">
      <pivotArea outline="0" collapsedLevelsAreSubtotals="1" fieldPosition="0"/>
    </format>
    <format dxfId="4199">
      <pivotArea field="5" type="button" dataOnly="0" labelOnly="1" outline="0" axis="axisRow" fieldPosition="0"/>
    </format>
    <format dxfId="4198">
      <pivotArea dataOnly="0" labelOnly="1" outline="0" fieldPosition="0">
        <references count="1">
          <reference field="5" count="0"/>
        </references>
      </pivotArea>
    </format>
    <format dxfId="4197">
      <pivotArea dataOnly="0" labelOnly="1" grandRow="1" outline="0" fieldPosition="0"/>
    </format>
    <format dxfId="4196">
      <pivotArea dataOnly="0" labelOnly="1" outline="0" axis="axisValues" fieldPosition="0"/>
    </format>
  </formats>
  <chartFormats count="3">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5" count="1" selected="0">
            <x v="0"/>
          </reference>
        </references>
      </pivotArea>
    </chartFormat>
    <chartFormat chart="2" format="4">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058A0A2-5896-4272-8BFB-2A1E8C63E8CA}" name="PivotTable15" cacheId="69" applyNumberFormats="0" applyBorderFormats="0" applyFontFormats="0" applyPatternFormats="0" applyAlignmentFormats="0" applyWidthHeightFormats="1" dataCaption="Values" updatedVersion="8" minRefreshableVersion="5" useAutoFormatting="1" colGrandTotals="0" itemPrintTitles="1" createdVersion="8" indent="0" compact="0" compactData="0" multipleFieldFilters="0" chartFormat="9">
  <location ref="Z3:AA19" firstHeaderRow="1" firstDataRow="1" firstDataCol="1"/>
  <pivotFields count="18">
    <pivotField compact="0" outline="0" showAll="0"/>
    <pivotField dataField="1" compact="0" outline="0" showAll="0"/>
    <pivotField compact="0" outline="0" showAll="0"/>
    <pivotField compact="0" numFmtId="14" outline="0" showAll="0"/>
    <pivotField compact="0" outline="0" showAll="0">
      <items count="8">
        <item x="0"/>
        <item x="1"/>
        <item x="2"/>
        <item x="3"/>
        <item x="4"/>
        <item x="5"/>
        <item x="6"/>
        <item t="default"/>
      </items>
    </pivotField>
    <pivotField compact="0" outline="0" showAll="0">
      <items count="3">
        <item x="0"/>
        <item x="1"/>
        <item t="default"/>
      </items>
    </pivotField>
    <pivotField compact="0" outline="0" showAll="0">
      <items count="6">
        <item x="1"/>
        <item x="0"/>
        <item x="3"/>
        <item x="2"/>
        <item x="4"/>
        <item t="default"/>
      </items>
    </pivotField>
    <pivotField compact="0" numFmtId="14" outline="0" showAll="0">
      <items count="100">
        <item x="88"/>
        <item x="83"/>
        <item x="68"/>
        <item x="40"/>
        <item x="74"/>
        <item x="0"/>
        <item x="8"/>
        <item x="38"/>
        <item x="71"/>
        <item x="42"/>
        <item x="82"/>
        <item x="10"/>
        <item x="67"/>
        <item x="22"/>
        <item x="37"/>
        <item x="77"/>
        <item x="89"/>
        <item x="35"/>
        <item x="33"/>
        <item x="23"/>
        <item x="66"/>
        <item x="7"/>
        <item x="86"/>
        <item x="46"/>
        <item x="16"/>
        <item x="92"/>
        <item x="55"/>
        <item x="64"/>
        <item x="24"/>
        <item x="52"/>
        <item x="39"/>
        <item x="41"/>
        <item x="28"/>
        <item x="78"/>
        <item x="85"/>
        <item x="5"/>
        <item x="53"/>
        <item x="57"/>
        <item x="59"/>
        <item x="18"/>
        <item x="19"/>
        <item x="44"/>
        <item x="76"/>
        <item x="43"/>
        <item x="87"/>
        <item x="60"/>
        <item x="9"/>
        <item x="63"/>
        <item x="61"/>
        <item x="34"/>
        <item x="21"/>
        <item x="45"/>
        <item x="36"/>
        <item x="62"/>
        <item x="56"/>
        <item x="17"/>
        <item x="72"/>
        <item x="65"/>
        <item x="70"/>
        <item x="47"/>
        <item x="48"/>
        <item x="29"/>
        <item x="49"/>
        <item x="20"/>
        <item x="1"/>
        <item x="27"/>
        <item x="50"/>
        <item x="90"/>
        <item x="51"/>
        <item x="91"/>
        <item x="11"/>
        <item x="84"/>
        <item x="31"/>
        <item x="2"/>
        <item x="25"/>
        <item x="14"/>
        <item x="15"/>
        <item x="13"/>
        <item x="3"/>
        <item x="12"/>
        <item x="4"/>
        <item x="58"/>
        <item x="32"/>
        <item x="80"/>
        <item x="73"/>
        <item x="6"/>
        <item x="30"/>
        <item x="81"/>
        <item x="79"/>
        <item x="26"/>
        <item x="69"/>
        <item x="54"/>
        <item x="75"/>
        <item x="93"/>
        <item x="94"/>
        <item x="95"/>
        <item x="96"/>
        <item x="97"/>
        <item x="98"/>
        <item t="default"/>
      </items>
    </pivotField>
    <pivotField compact="0" outline="0" showAll="0"/>
    <pivotField compact="0" outline="0" showAll="0"/>
    <pivotField axis="axisRow" compact="0" outline="0" showAll="0" sortType="descending">
      <items count="18">
        <item x="7"/>
        <item x="9"/>
        <item x="2"/>
        <item x="16"/>
        <item x="4"/>
        <item x="15"/>
        <item x="5"/>
        <item x="13"/>
        <item x="14"/>
        <item h="1" x="6"/>
        <item h="1" x="0"/>
        <item x="3"/>
        <item x="1"/>
        <item x="12"/>
        <item x="8"/>
        <item x="11"/>
        <item x="10"/>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7">
        <item x="0"/>
        <item x="1"/>
        <item x="2"/>
        <item x="3"/>
        <item x="4"/>
        <item x="5"/>
        <item t="default"/>
      </items>
    </pivotField>
    <pivotField compact="0" outline="0" showAll="0"/>
    <pivotField compact="0" outline="0" showAll="0"/>
    <pivotField compact="0" outline="0" showAll="0"/>
    <pivotField compact="0" outline="0" showAll="0"/>
    <pivotField compact="0" outline="0" showAll="0"/>
  </pivotFields>
  <rowFields count="1">
    <field x="10"/>
  </rowFields>
  <rowItems count="16">
    <i>
      <x/>
    </i>
    <i>
      <x v="16"/>
    </i>
    <i>
      <x v="8"/>
    </i>
    <i>
      <x v="2"/>
    </i>
    <i>
      <x v="4"/>
    </i>
    <i>
      <x v="1"/>
    </i>
    <i>
      <x v="13"/>
    </i>
    <i>
      <x v="15"/>
    </i>
    <i>
      <x v="12"/>
    </i>
    <i>
      <x v="14"/>
    </i>
    <i>
      <x v="7"/>
    </i>
    <i>
      <x v="11"/>
    </i>
    <i>
      <x v="6"/>
    </i>
    <i>
      <x v="5"/>
    </i>
    <i>
      <x v="3"/>
    </i>
    <i t="grand">
      <x/>
    </i>
  </rowItems>
  <colItems count="1">
    <i/>
  </colItems>
  <dataFields count="1">
    <dataField name="Count of Employee Number" fld="1" subtotal="count" showDataAs="percentOfCol" baseField="10" baseItem="3" numFmtId="165"/>
  </dataFields>
  <formats count="7">
    <format dxfId="4208">
      <pivotArea type="all" dataOnly="0" outline="0" fieldPosition="0"/>
    </format>
    <format dxfId="4207">
      <pivotArea outline="0" collapsedLevelsAreSubtotals="1" fieldPosition="0"/>
    </format>
    <format dxfId="4206">
      <pivotArea field="4" type="button" dataOnly="0" labelOnly="1" outline="0"/>
    </format>
    <format dxfId="4205">
      <pivotArea dataOnly="0" labelOnly="1" grandRow="1" outline="0" fieldPosition="0"/>
    </format>
    <format dxfId="4204">
      <pivotArea outline="0" fieldPosition="0">
        <references count="1">
          <reference field="4294967294" count="1">
            <x v="0"/>
          </reference>
        </references>
      </pivotArea>
    </format>
    <format dxfId="4203">
      <pivotArea outline="0" collapsedLevelsAreSubtotals="1" fieldPosition="0"/>
    </format>
    <format dxfId="4202">
      <pivotArea dataOnly="0" labelOnly="1" outline="0" axis="axisValues" fieldPosition="0"/>
    </format>
  </formats>
  <chartFormats count="2">
    <chartFormat chart="3" format="1"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D5EE2BD-9E21-4FB8-9816-D0424553CCC7}" name="PivotTable11" cacheId="69" applyNumberFormats="0" applyBorderFormats="0" applyFontFormats="0" applyPatternFormats="0" applyAlignmentFormats="0" applyWidthHeightFormats="1" dataCaption="Values" updatedVersion="8" minRefreshableVersion="5" useAutoFormatting="1" colGrandTotals="0" itemPrintTitles="1" createdVersion="8" indent="0" compact="0" compactData="0" multipleFieldFilters="0" chartFormat="6">
  <location ref="T3:U11" firstHeaderRow="1" firstDataRow="1" firstDataCol="1"/>
  <pivotFields count="18">
    <pivotField compact="0" outline="0" showAll="0"/>
    <pivotField compact="0" outline="0" showAll="0"/>
    <pivotField dataField="1" compact="0" outline="0" showAll="0"/>
    <pivotField compact="0" numFmtId="14" outline="0" showAll="0"/>
    <pivotField compact="0" outline="0" showAll="0">
      <items count="8">
        <item x="0"/>
        <item x="1"/>
        <item x="2"/>
        <item x="3"/>
        <item x="4"/>
        <item x="5"/>
        <item x="6"/>
        <item t="default"/>
      </items>
    </pivotField>
    <pivotField compact="0" outline="0" showAll="0">
      <items count="3">
        <item x="0"/>
        <item x="1"/>
        <item t="default"/>
      </items>
    </pivotField>
    <pivotField compact="0" outline="0" showAll="0">
      <items count="6">
        <item x="1"/>
        <item x="0"/>
        <item x="3"/>
        <item x="2"/>
        <item x="4"/>
        <item t="default"/>
      </items>
    </pivotField>
    <pivotField compact="0" numFmtId="14" outline="0" showAll="0">
      <items count="100">
        <item x="88"/>
        <item x="83"/>
        <item x="68"/>
        <item x="40"/>
        <item x="74"/>
        <item x="0"/>
        <item x="8"/>
        <item x="38"/>
        <item x="71"/>
        <item x="42"/>
        <item x="82"/>
        <item x="10"/>
        <item x="67"/>
        <item x="22"/>
        <item x="37"/>
        <item x="77"/>
        <item x="89"/>
        <item x="35"/>
        <item x="33"/>
        <item x="23"/>
        <item x="66"/>
        <item x="7"/>
        <item x="86"/>
        <item x="46"/>
        <item x="16"/>
        <item x="92"/>
        <item x="55"/>
        <item x="64"/>
        <item x="24"/>
        <item x="52"/>
        <item x="39"/>
        <item x="41"/>
        <item x="28"/>
        <item x="78"/>
        <item x="85"/>
        <item x="5"/>
        <item x="53"/>
        <item x="57"/>
        <item x="59"/>
        <item x="18"/>
        <item x="19"/>
        <item x="44"/>
        <item x="76"/>
        <item x="43"/>
        <item x="87"/>
        <item x="60"/>
        <item x="9"/>
        <item x="63"/>
        <item x="61"/>
        <item x="34"/>
        <item x="21"/>
        <item x="45"/>
        <item x="36"/>
        <item x="62"/>
        <item x="56"/>
        <item x="17"/>
        <item x="72"/>
        <item x="65"/>
        <item x="70"/>
        <item x="47"/>
        <item x="48"/>
        <item x="29"/>
        <item x="49"/>
        <item x="20"/>
        <item x="1"/>
        <item x="27"/>
        <item x="50"/>
        <item x="90"/>
        <item x="51"/>
        <item x="91"/>
        <item x="11"/>
        <item x="84"/>
        <item x="31"/>
        <item x="2"/>
        <item x="25"/>
        <item x="14"/>
        <item x="15"/>
        <item x="13"/>
        <item x="3"/>
        <item x="12"/>
        <item x="4"/>
        <item x="58"/>
        <item x="32"/>
        <item x="80"/>
        <item x="73"/>
        <item x="6"/>
        <item x="30"/>
        <item x="81"/>
        <item x="79"/>
        <item x="26"/>
        <item x="69"/>
        <item x="54"/>
        <item x="75"/>
        <item x="93"/>
        <item x="94"/>
        <item x="95"/>
        <item x="96"/>
        <item x="97"/>
        <item x="98"/>
        <item t="default"/>
      </items>
    </pivotField>
    <pivotField compact="0" outline="0" showAll="0"/>
    <pivotField compact="0" outline="0" showAll="0"/>
    <pivotField compact="0" outline="0" showAll="0"/>
    <pivotField compact="0" outline="0" showAll="0"/>
    <pivotField compact="0" outline="0" showAll="0">
      <items count="7">
        <item x="0"/>
        <item x="1"/>
        <item x="2"/>
        <item x="3"/>
        <item x="4"/>
        <item x="5"/>
        <item t="default"/>
      </items>
    </pivotField>
    <pivotField compact="0" outline="0" showAll="0"/>
    <pivotField compact="0" outline="0" showAll="0"/>
    <pivotField compact="0" outline="0" showAll="0"/>
    <pivotField axis="axisRow" compact="0" outline="0" showAll="0" sortType="descending">
      <items count="8">
        <item x="2"/>
        <item x="5"/>
        <item x="3"/>
        <item x="0"/>
        <item x="1"/>
        <item x="4"/>
        <item x="6"/>
        <item t="default"/>
      </items>
      <autoSortScope>
        <pivotArea dataOnly="0" outline="0" fieldPosition="0">
          <references count="1">
            <reference field="4294967294" count="1" selected="0">
              <x v="0"/>
            </reference>
          </references>
        </pivotArea>
      </autoSortScope>
    </pivotField>
    <pivotField compact="0" outline="0" showAll="0"/>
  </pivotFields>
  <rowFields count="1">
    <field x="16"/>
  </rowFields>
  <rowItems count="8">
    <i>
      <x v="2"/>
    </i>
    <i>
      <x v="5"/>
    </i>
    <i>
      <x/>
    </i>
    <i>
      <x v="3"/>
    </i>
    <i>
      <x v="1"/>
    </i>
    <i>
      <x v="6"/>
    </i>
    <i>
      <x v="4"/>
    </i>
    <i t="grand">
      <x/>
    </i>
  </rowItems>
  <colItems count="1">
    <i/>
  </colItems>
  <dataFields count="1">
    <dataField name="Average of Pay Rate" fld="2" subtotal="average" baseField="16" baseItem="0"/>
  </dataFields>
  <formats count="4">
    <format dxfId="4212">
      <pivotArea type="all" dataOnly="0" outline="0" fieldPosition="0"/>
    </format>
    <format dxfId="4211">
      <pivotArea outline="0" collapsedLevelsAreSubtotals="1" fieldPosition="0"/>
    </format>
    <format dxfId="4210">
      <pivotArea field="4" type="button" dataOnly="0" labelOnly="1" outline="0"/>
    </format>
    <format dxfId="4209">
      <pivotArea dataOnly="0" labelOnly="1" grandRow="1" outline="0" fieldPosition="0"/>
    </format>
  </formats>
  <chartFormats count="1">
    <chartFormat chart="5"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CFEC93E-9276-4C5E-9A47-60B120DFA43A}" name="PivotTable8" cacheId="69"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location ref="K3:L25" firstHeaderRow="1" firstDataRow="1" firstDataCol="1"/>
  <pivotFields count="18">
    <pivotField compact="0" outline="0" showAll="0"/>
    <pivotField compact="0" outline="0" showAll="0"/>
    <pivotField compact="0" outline="0" showAll="0"/>
    <pivotField compact="0" numFmtId="14" outline="0" showAll="0"/>
    <pivotField dataField="1" compact="0" outline="0" showAll="0">
      <items count="8">
        <item x="0"/>
        <item x="1"/>
        <item x="2"/>
        <item x="3"/>
        <item x="4"/>
        <item x="5"/>
        <item x="6"/>
        <item t="default"/>
      </items>
    </pivotField>
    <pivotField compact="0" outline="0" showAll="0">
      <items count="3">
        <item x="0"/>
        <item x="1"/>
        <item t="default"/>
      </items>
    </pivotField>
    <pivotField compact="0" outline="0" showAll="0">
      <items count="6">
        <item x="1"/>
        <item x="0"/>
        <item x="3"/>
        <item x="2"/>
        <item x="4"/>
        <item t="default"/>
      </items>
    </pivotField>
    <pivotField compact="0" numFmtId="14" outline="0" showAll="0">
      <items count="100">
        <item x="88"/>
        <item x="83"/>
        <item x="68"/>
        <item x="40"/>
        <item x="74"/>
        <item x="0"/>
        <item x="8"/>
        <item x="38"/>
        <item x="71"/>
        <item x="42"/>
        <item x="82"/>
        <item x="10"/>
        <item x="67"/>
        <item x="22"/>
        <item x="37"/>
        <item x="77"/>
        <item x="89"/>
        <item x="35"/>
        <item x="33"/>
        <item x="23"/>
        <item x="66"/>
        <item x="7"/>
        <item x="86"/>
        <item x="46"/>
        <item x="16"/>
        <item x="92"/>
        <item x="55"/>
        <item x="64"/>
        <item x="24"/>
        <item x="52"/>
        <item x="39"/>
        <item x="41"/>
        <item x="28"/>
        <item x="78"/>
        <item x="85"/>
        <item x="5"/>
        <item x="53"/>
        <item x="57"/>
        <item x="59"/>
        <item x="18"/>
        <item x="19"/>
        <item x="44"/>
        <item x="76"/>
        <item x="43"/>
        <item x="87"/>
        <item x="60"/>
        <item x="9"/>
        <item x="63"/>
        <item x="61"/>
        <item x="34"/>
        <item x="21"/>
        <item x="45"/>
        <item x="36"/>
        <item x="62"/>
        <item x="56"/>
        <item x="17"/>
        <item x="72"/>
        <item x="65"/>
        <item x="70"/>
        <item x="47"/>
        <item x="48"/>
        <item x="29"/>
        <item x="49"/>
        <item x="20"/>
        <item x="1"/>
        <item x="27"/>
        <item x="50"/>
        <item x="90"/>
        <item x="51"/>
        <item x="91"/>
        <item x="11"/>
        <item x="84"/>
        <item x="31"/>
        <item x="2"/>
        <item x="25"/>
        <item x="14"/>
        <item x="15"/>
        <item x="13"/>
        <item x="3"/>
        <item x="12"/>
        <item x="4"/>
        <item x="58"/>
        <item x="32"/>
        <item x="80"/>
        <item x="73"/>
        <item x="6"/>
        <item x="30"/>
        <item x="81"/>
        <item x="79"/>
        <item x="26"/>
        <item x="69"/>
        <item x="54"/>
        <item x="75"/>
        <item x="93"/>
        <item x="94"/>
        <item x="95"/>
        <item x="96"/>
        <item x="97"/>
        <item x="98"/>
        <item t="default"/>
      </items>
    </pivotField>
    <pivotField compact="0" outline="0" showAll="0"/>
    <pivotField compact="0" outline="0" showAll="0"/>
    <pivotField compact="0" outline="0" showAll="0"/>
    <pivotField compact="0" outline="0" showAll="0"/>
    <pivotField compact="0" outline="0" showAll="0">
      <items count="7">
        <item x="0"/>
        <item x="1"/>
        <item x="2"/>
        <item x="3"/>
        <item x="4"/>
        <item x="5"/>
        <item t="default"/>
      </items>
    </pivotField>
    <pivotField compact="0" outline="0" showAll="0"/>
    <pivotField axis="axisRow" compact="0" outline="0" showAll="0">
      <items count="22">
        <item x="19"/>
        <item x="10"/>
        <item x="2"/>
        <item x="0"/>
        <item x="12"/>
        <item x="20"/>
        <item x="13"/>
        <item x="18"/>
        <item x="8"/>
        <item x="5"/>
        <item x="1"/>
        <item x="4"/>
        <item x="17"/>
        <item x="15"/>
        <item x="11"/>
        <item x="14"/>
        <item x="16"/>
        <item x="7"/>
        <item x="6"/>
        <item x="3"/>
        <item x="9"/>
        <item t="default"/>
      </items>
    </pivotField>
    <pivotField compact="0" outline="0" showAll="0"/>
    <pivotField compact="0" outline="0" showAll="0"/>
    <pivotField compact="0" outline="0" showAll="0"/>
  </pivotFields>
  <rowFields count="1">
    <field x="14"/>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Count of Age" fld="4" subtotal="count" baseField="0" baseItem="0"/>
  </dataFields>
  <formats count="5">
    <format dxfId="4217">
      <pivotArea type="all" dataOnly="0" outline="0" fieldPosition="0"/>
    </format>
    <format dxfId="4216">
      <pivotArea outline="0" collapsedLevelsAreSubtotals="1" fieldPosition="0"/>
    </format>
    <format dxfId="4215">
      <pivotArea field="4" type="button" dataOnly="0" labelOnly="1" outline="0"/>
    </format>
    <format dxfId="4214">
      <pivotArea dataOnly="0" labelOnly="1" grandRow="1" outline="0" fieldPosition="0"/>
    </format>
    <format dxfId="421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B6A4614-BE9F-4602-BEB9-283E262344EE}" name="PivotTable14" cacheId="69" applyNumberFormats="0" applyBorderFormats="0" applyFontFormats="0" applyPatternFormats="0" applyAlignmentFormats="0" applyWidthHeightFormats="1" dataCaption="Values" updatedVersion="8" minRefreshableVersion="5" useAutoFormatting="1" colGrandTotals="0" itemPrintTitles="1" createdVersion="8" indent="0" compact="0" compactData="0" multipleFieldFilters="0" chartFormat="2">
  <location ref="W13:X25" firstHeaderRow="1" firstDataRow="1" firstDataCol="1"/>
  <pivotFields count="18">
    <pivotField compact="0" outline="0" showAll="0"/>
    <pivotField dataField="1" compact="0" outline="0" showAll="0"/>
    <pivotField compact="0" outline="0" showAll="0"/>
    <pivotField compact="0" numFmtId="14" outline="0" showAll="0"/>
    <pivotField compact="0" outline="0" showAll="0">
      <items count="8">
        <item x="0"/>
        <item x="1"/>
        <item x="2"/>
        <item x="3"/>
        <item x="4"/>
        <item x="5"/>
        <item x="6"/>
        <item t="default"/>
      </items>
    </pivotField>
    <pivotField compact="0" outline="0" showAll="0">
      <items count="3">
        <item x="0"/>
        <item x="1"/>
        <item t="default"/>
      </items>
    </pivotField>
    <pivotField compact="0" outline="0" showAll="0">
      <items count="6">
        <item x="1"/>
        <item x="0"/>
        <item x="3"/>
        <item x="2"/>
        <item x="4"/>
        <item t="default"/>
      </items>
    </pivotField>
    <pivotField compact="0" numFmtId="14" outline="0" showAll="0">
      <items count="100">
        <item x="88"/>
        <item x="83"/>
        <item x="68"/>
        <item x="40"/>
        <item x="74"/>
        <item x="0"/>
        <item x="8"/>
        <item x="38"/>
        <item x="71"/>
        <item x="42"/>
        <item x="82"/>
        <item x="10"/>
        <item x="67"/>
        <item x="22"/>
        <item x="37"/>
        <item x="77"/>
        <item x="89"/>
        <item x="35"/>
        <item x="33"/>
        <item x="23"/>
        <item x="66"/>
        <item x="7"/>
        <item x="86"/>
        <item x="46"/>
        <item x="16"/>
        <item x="92"/>
        <item x="55"/>
        <item x="64"/>
        <item x="24"/>
        <item x="52"/>
        <item x="39"/>
        <item x="41"/>
        <item x="28"/>
        <item x="78"/>
        <item x="85"/>
        <item x="5"/>
        <item x="53"/>
        <item x="57"/>
        <item x="59"/>
        <item x="18"/>
        <item x="19"/>
        <item x="44"/>
        <item x="76"/>
        <item x="43"/>
        <item x="87"/>
        <item x="60"/>
        <item x="9"/>
        <item x="63"/>
        <item x="61"/>
        <item x="34"/>
        <item x="21"/>
        <item x="45"/>
        <item x="36"/>
        <item x="62"/>
        <item x="56"/>
        <item x="17"/>
        <item x="72"/>
        <item x="65"/>
        <item x="70"/>
        <item x="47"/>
        <item x="48"/>
        <item x="29"/>
        <item x="49"/>
        <item x="20"/>
        <item x="1"/>
        <item x="27"/>
        <item x="50"/>
        <item x="90"/>
        <item x="51"/>
        <item x="91"/>
        <item x="11"/>
        <item x="84"/>
        <item x="31"/>
        <item x="2"/>
        <item x="25"/>
        <item x="14"/>
        <item x="15"/>
        <item x="13"/>
        <item x="3"/>
        <item x="12"/>
        <item x="4"/>
        <item x="58"/>
        <item x="32"/>
        <item x="80"/>
        <item x="73"/>
        <item x="6"/>
        <item x="30"/>
        <item x="81"/>
        <item x="79"/>
        <item x="26"/>
        <item x="69"/>
        <item x="54"/>
        <item x="75"/>
        <item x="93"/>
        <item x="94"/>
        <item x="95"/>
        <item x="96"/>
        <item x="97"/>
        <item x="98"/>
        <item t="default"/>
      </items>
    </pivotField>
    <pivotField compact="0" outline="0" showAll="0"/>
    <pivotField compact="0" outline="0" showAll="0"/>
    <pivotField axis="axisRow" compact="0" outline="0" showAll="0" sortType="descending">
      <items count="18">
        <item x="7"/>
        <item h="1" x="9"/>
        <item x="2"/>
        <item h="1" x="16"/>
        <item x="4"/>
        <item x="15"/>
        <item x="5"/>
        <item x="13"/>
        <item x="14"/>
        <item h="1" x="6"/>
        <item h="1" x="0"/>
        <item x="3"/>
        <item h="1" x="1"/>
        <item x="12"/>
        <item h="1" x="8"/>
        <item x="11"/>
        <item x="10"/>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7">
        <item x="0"/>
        <item x="1"/>
        <item x="2"/>
        <item x="3"/>
        <item x="4"/>
        <item x="5"/>
        <item t="default"/>
      </items>
    </pivotField>
    <pivotField compact="0" outline="0" showAll="0"/>
    <pivotField compact="0" outline="0" showAll="0"/>
    <pivotField compact="0" outline="0" showAll="0"/>
    <pivotField compact="0" outline="0" showAll="0"/>
    <pivotField compact="0" outline="0" showAll="0"/>
  </pivotFields>
  <rowFields count="1">
    <field x="10"/>
  </rowFields>
  <rowItems count="12">
    <i>
      <x/>
    </i>
    <i>
      <x v="16"/>
    </i>
    <i>
      <x v="8"/>
    </i>
    <i>
      <x v="2"/>
    </i>
    <i>
      <x v="4"/>
    </i>
    <i>
      <x v="15"/>
    </i>
    <i>
      <x v="13"/>
    </i>
    <i>
      <x v="7"/>
    </i>
    <i>
      <x v="5"/>
    </i>
    <i>
      <x v="11"/>
    </i>
    <i>
      <x v="6"/>
    </i>
    <i t="grand">
      <x/>
    </i>
  </rowItems>
  <colItems count="1">
    <i/>
  </colItems>
  <dataFields count="1">
    <dataField name="Count of Employee Number" fld="1" subtotal="count" baseField="10" baseItem="0"/>
  </dataFields>
  <formats count="4">
    <format dxfId="4221">
      <pivotArea type="all" dataOnly="0" outline="0" fieldPosition="0"/>
    </format>
    <format dxfId="4220">
      <pivotArea outline="0" collapsedLevelsAreSubtotals="1" fieldPosition="0"/>
    </format>
    <format dxfId="4219">
      <pivotArea field="4" type="button" dataOnly="0" labelOnly="1" outline="0"/>
    </format>
    <format dxfId="4218">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A0B7C4F1-18EB-4C43-AB94-1FB4D9878CDA}" sourceName="Age">
  <pivotTables>
    <pivotTable tabId="4" name="PivotTable5"/>
    <pivotTable tabId="4" name="PivotTable10"/>
    <pivotTable tabId="4" name="PivotTable11"/>
    <pivotTable tabId="4" name="PivotTable13"/>
    <pivotTable tabId="4" name="PivotTable14"/>
    <pivotTable tabId="4" name="PivotTable15"/>
    <pivotTable tabId="4" name="PivotTable16"/>
    <pivotTable tabId="4" name="PivotTable6"/>
    <pivotTable tabId="4" name="PivotTable7"/>
    <pivotTable tabId="4" name="PivotTable8"/>
    <pivotTable tabId="4" name="PivotTable9"/>
    <pivotTable tabId="4" name="PivotTable18"/>
    <pivotTable tabId="4" name="PivotTable3"/>
  </pivotTables>
  <data>
    <tabular pivotCacheId="259922511">
      <items count="7">
        <i x="1" s="1"/>
        <i x="2" s="1"/>
        <i x="3" s="1"/>
        <i x="4" s="1"/>
        <i x="5" s="1"/>
        <i x="0" s="1" nd="1"/>
        <i x="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F5FC5F9-8FAC-4C63-9127-825AAB384751}" sourceName="Gender">
  <pivotTables>
    <pivotTable tabId="4" name="PivotTable5"/>
    <pivotTable tabId="4" name="PivotTable10"/>
    <pivotTable tabId="4" name="PivotTable11"/>
    <pivotTable tabId="4" name="PivotTable13"/>
    <pivotTable tabId="4" name="PivotTable14"/>
    <pivotTable tabId="4" name="PivotTable15"/>
    <pivotTable tabId="4" name="PivotTable16"/>
    <pivotTable tabId="4" name="PivotTable6"/>
    <pivotTable tabId="4" name="PivotTable7"/>
    <pivotTable tabId="4" name="PivotTable8"/>
    <pivotTable tabId="4" name="PivotTable9"/>
    <pivotTable tabId="4" name="PivotTable18"/>
    <pivotTable tabId="4" name="PivotTable3"/>
  </pivotTables>
  <data>
    <tabular pivotCacheId="25992251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Desc" xr10:uid="{C636C795-2724-4F29-A82E-79E198771597}" sourceName="MaritalDesc">
  <pivotTables>
    <pivotTable tabId="4" name="PivotTable5"/>
    <pivotTable tabId="4" name="PivotTable10"/>
    <pivotTable tabId="4" name="PivotTable11"/>
    <pivotTable tabId="4" name="PivotTable13"/>
    <pivotTable tabId="4" name="PivotTable14"/>
    <pivotTable tabId="4" name="PivotTable15"/>
    <pivotTable tabId="4" name="PivotTable16"/>
    <pivotTable tabId="4" name="PivotTable6"/>
    <pivotTable tabId="4" name="PivotTable7"/>
    <pivotTable tabId="4" name="PivotTable8"/>
    <pivotTable tabId="4" name="PivotTable9"/>
    <pivotTable tabId="4" name="PivotTable18"/>
    <pivotTable tabId="4" name="PivotTable3"/>
  </pivotTables>
  <data>
    <tabular pivotCacheId="259922511">
      <items count="5">
        <i x="1" s="1"/>
        <i x="0" s="1"/>
        <i x="3" s="1"/>
        <i x="2"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FAAB8BBA-C510-4D42-9CB8-E77481F727DD}" sourceName="Department">
  <pivotTables>
    <pivotTable tabId="4" name="PivotTable7"/>
    <pivotTable tabId="4" name="PivotTable10"/>
    <pivotTable tabId="4" name="PivotTable11"/>
    <pivotTable tabId="4" name="PivotTable13"/>
    <pivotTable tabId="4" name="PivotTable14"/>
    <pivotTable tabId="4" name="PivotTable15"/>
    <pivotTable tabId="4" name="PivotTable16"/>
    <pivotTable tabId="4" name="PivotTable18"/>
    <pivotTable tabId="4" name="PivotTable5"/>
    <pivotTable tabId="4" name="PivotTable6"/>
    <pivotTable tabId="4" name="PivotTable8"/>
    <pivotTable tabId="4" name="PivotTable9"/>
    <pivotTable tabId="4" name="PivotTable3"/>
  </pivotTables>
  <data>
    <tabular pivotCacheId="25992251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818C3F4E-AB5A-497F-9399-9F93F7081895}" cache="Slicer_Age" caption="Age" columnCount="2" style="SlicerStyleDark5" rowHeight="241300"/>
  <slicer name="Gender" xr10:uid="{98603935-E515-460C-8F9E-1DE88B70AAD5}" cache="Slicer_Gender" caption="Gender" style="SlicerStyleDark5" rowHeight="241300"/>
  <slicer name="MaritalDesc" xr10:uid="{513882AD-8285-42A4-ADE4-27317FABF1DB}" cache="Slicer_MaritalDesc" caption="MaritalDesc" columnCount="2" style="SlicerStyleDark5" rowHeight="241300"/>
  <slicer name="Department" xr10:uid="{5A6CA444-3A84-46BA-A471-AEDC7CE8507C}" cache="Slicer_Department" caption="Department" columnCount="2" style="SlicerStyleDark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1" xr10:uid="{65549E66-4642-4F2A-B13E-73F66B0AAF73}" cache="Slicer_Age" caption="Age" columnCount="2" style="SlicerStyleDark5" rowHeight="241300"/>
  <slicer name="Gender 1" xr10:uid="{025717F2-A14C-4037-B5C2-AC7544170A28}" cache="Slicer_Gender" caption="Gender" style="SlicerStyleDark5" rowHeight="241300"/>
  <slicer name="MaritalDesc 1" xr10:uid="{0A243DA2-F2DF-4FFE-BEBE-0D26C71D5489}" cache="Slicer_MaritalDesc" caption="MaritalDesc" columnCount="2" style="SlicerStyleDark5" rowHeight="241300"/>
  <slicer name="Department 1" xr10:uid="{161862B1-0C47-4475-AC70-90A788CCECCA}" cache="Slicer_Department" caption="Department" columnCount="2" style="SlicerStyleDark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2B8930-7A58-4D7F-A84A-E81D98AD2347}" name="Table1" displayName="Table1" ref="A1:R312" totalsRowCount="1" headerRowDxfId="4276" dataDxfId="4274" headerRowBorderDxfId="4275" tableBorderDxfId="4273" totalsRowBorderDxfId="4272">
  <autoFilter ref="A1:R311" xr:uid="{5A2B8930-7A58-4D7F-A84A-E81D98AD2347}"/>
  <tableColumns count="18">
    <tableColumn id="1" xr3:uid="{ACCC65D5-E9E4-42EE-BC98-14FB1191BC09}" name="Employee Name" totalsRowLabel="Total" dataDxfId="4271" totalsRowDxfId="4178"/>
    <tableColumn id="2" xr3:uid="{E0EE3F13-DD23-40CE-AB0C-EC0F3BE56C4B}" name="Employee Number" dataDxfId="4270" totalsRowDxfId="4177"/>
    <tableColumn id="3" xr3:uid="{03364B35-BA2B-4C13-BB47-149BE9944EA3}" name="Pay Rate" totalsRowFunction="average" dataDxfId="4269" totalsRowDxfId="4176"/>
    <tableColumn id="4" xr3:uid="{41C81505-9DB3-4834-B4D5-2AE855DE1B89}" name="DOB" dataDxfId="4268" totalsRowDxfId="4175"/>
    <tableColumn id="5" xr3:uid="{DD416A3A-D616-49B8-89EC-E46903C9C137}" name="Age" totalsRowFunction="average" dataDxfId="4267" totalsRowDxfId="4174">
      <calculatedColumnFormula>INT((TODAY()-D2)/365)</calculatedColumnFormula>
    </tableColumn>
    <tableColumn id="6" xr3:uid="{7DB86302-2FE5-4C0D-96B1-49D44BD96B89}" name="Gender" dataDxfId="4266" totalsRowDxfId="4173"/>
    <tableColumn id="7" xr3:uid="{825F2119-415E-45ED-A5D8-85B21D76065F}" name="MaritalDesc" dataDxfId="4265" totalsRowDxfId="4172"/>
    <tableColumn id="8" xr3:uid="{A9DB95A5-27EB-4BB4-904E-84733CFC2247}" name="Date of Hire" dataDxfId="4264" totalsRowDxfId="4171"/>
    <tableColumn id="9" xr3:uid="{C3B1E3B5-BD4C-4199-AE5D-F960EEAD1067}" name="Tenure" totalsRowFunction="average" dataDxfId="4263" totalsRowDxfId="4170">
      <calculatedColumnFormula>INT((TODAY()-H2)/365)</calculatedColumnFormula>
    </tableColumn>
    <tableColumn id="10" xr3:uid="{E2E8ECAF-D789-4140-8427-9912E0BF019F}" name="Date of Termination" dataDxfId="4262" totalsRowDxfId="4169"/>
    <tableColumn id="11" xr3:uid="{27D2D0F9-DD34-4525-BEF1-AA0BC43986B2}" name="Reason For Term" dataDxfId="4261" totalsRowDxfId="4168"/>
    <tableColumn id="12" xr3:uid="{03890520-9261-41C9-A5DF-A1ABDDA97C81}" name="Employment Status" dataDxfId="4260" totalsRowDxfId="4167"/>
    <tableColumn id="13" xr3:uid="{E691A780-98BD-431A-A1DF-FD660B4FF84A}" name="Department" dataDxfId="4259" totalsRowDxfId="4166"/>
    <tableColumn id="14" xr3:uid="{9E4DC0D7-6B3E-4861-92FA-11DB73AA136C}" name="Position" dataDxfId="4258" totalsRowDxfId="4165"/>
    <tableColumn id="15" xr3:uid="{188C76B9-85C3-49FE-BA46-83E7B18E661E}" name="Manager Name" dataDxfId="4257" totalsRowDxfId="4164"/>
    <tableColumn id="16" xr3:uid="{DBA941D9-5037-4CD1-A2ED-1D58845C284F}" name="Employee Source" dataDxfId="4256" totalsRowDxfId="4163"/>
    <tableColumn id="17" xr3:uid="{565D0E6A-1B5C-489F-8493-495DFBF22E0F}" name="Performance Score" totalsRowFunction="count" dataDxfId="4255" totalsRowDxfId="4162"/>
    <tableColumn id="18" xr3:uid="{D5B947E1-70FF-44F6-AAAA-63F6E159D1A9}" name="PerformanceRatingOrdinal" totalsRowFunction="average" dataDxfId="4179" totalsRowDxfId="4161">
      <calculatedColumnFormula>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of_Hire" xr10:uid="{BFFBDBAB-CFB7-422B-849F-8896B88B3142}" sourceName="Date of Hire">
  <pivotTables>
    <pivotTable tabId="4" name="PivotTable5"/>
    <pivotTable tabId="4" name="PivotTable10"/>
    <pivotTable tabId="4" name="PivotTable11"/>
    <pivotTable tabId="4" name="PivotTable13"/>
    <pivotTable tabId="4" name="PivotTable14"/>
    <pivotTable tabId="4" name="PivotTable15"/>
    <pivotTable tabId="4" name="PivotTable16"/>
    <pivotTable tabId="4" name="PivotTable6"/>
    <pivotTable tabId="4" name="PivotTable7"/>
    <pivotTable tabId="4" name="PivotTable8"/>
    <pivotTable tabId="4" name="PivotTable9"/>
    <pivotTable tabId="4" name="PivotTable18"/>
    <pivotTable tabId="4" name="PivotTable3"/>
  </pivotTables>
  <state minimalRefreshVersion="6" lastRefreshVersion="6" pivotCacheId="259922511" filterType="unknown">
    <bounds startDate="2006-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of Hire" xr10:uid="{30B6DF9B-DF38-4680-95A9-1D6E7FE2705B}" cache="NativeTimeline_Date_of_Hire" caption="Date of Hire" level="0" selectionLevel="0" scrollPosition="2006-01-01T00:00:00" style="TimeSlicerStyleDark5"/>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of Hire 1" xr10:uid="{8E83EA9A-1DB6-4A56-B4AF-A6F8DC89DBAB}" cache="NativeTimeline_Date_of_Hire" caption="Date of Hire" level="0" selectionLevel="0" scrollPosition="2006-01-01T00:00:00" style="TimeSlicerStyleDark5"/>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1.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0"/>
  <sheetViews>
    <sheetView topLeftCell="A2" zoomScale="70" zoomScaleNormal="70" workbookViewId="0">
      <selection activeCell="N264" sqref="N264"/>
    </sheetView>
  </sheetViews>
  <sheetFormatPr defaultColWidth="14.453125" defaultRowHeight="15" customHeight="1" x14ac:dyDescent="0.35"/>
  <cols>
    <col min="1" max="1" width="23.90625" customWidth="1"/>
    <col min="2" max="2" width="18.26953125" customWidth="1"/>
    <col min="3" max="3" width="10.08984375" customWidth="1"/>
    <col min="4" max="4" width="10.6328125" style="4" customWidth="1"/>
    <col min="5" max="5" width="8.453125" bestFit="1" customWidth="1"/>
    <col min="6" max="6" width="9" customWidth="1"/>
    <col min="7" max="7" width="12.81640625" customWidth="1"/>
    <col min="8" max="8" width="12.90625" customWidth="1"/>
    <col min="9" max="9" width="11.26953125" bestFit="1" customWidth="1"/>
    <col min="10" max="10" width="19.7265625" customWidth="1"/>
    <col min="11" max="11" width="29.453125" customWidth="1"/>
    <col min="12" max="12" width="22" customWidth="1"/>
    <col min="13" max="13" width="20.36328125" customWidth="1"/>
    <col min="14" max="14" width="28.6328125" customWidth="1"/>
    <col min="15" max="15" width="18" customWidth="1"/>
    <col min="16" max="16" width="36" customWidth="1"/>
    <col min="17" max="17" width="22.90625" customWidth="1"/>
    <col min="18" max="18" width="14.54296875" bestFit="1" customWidth="1"/>
    <col min="19" max="20" width="8" customWidth="1"/>
  </cols>
  <sheetData>
    <row r="1" spans="1:20" ht="30" customHeight="1" x14ac:dyDescent="0.35">
      <c r="A1" s="7" t="s">
        <v>0</v>
      </c>
      <c r="B1" s="8" t="s">
        <v>1</v>
      </c>
      <c r="C1" s="8" t="s">
        <v>2</v>
      </c>
      <c r="D1" s="9" t="s">
        <v>3</v>
      </c>
      <c r="E1" s="8" t="s">
        <v>512</v>
      </c>
      <c r="F1" s="8" t="s">
        <v>492</v>
      </c>
      <c r="G1" s="8" t="s">
        <v>4</v>
      </c>
      <c r="H1" s="8" t="s">
        <v>5</v>
      </c>
      <c r="I1" s="8" t="s">
        <v>513</v>
      </c>
      <c r="J1" s="8" t="s">
        <v>6</v>
      </c>
      <c r="K1" s="8" t="s">
        <v>7</v>
      </c>
      <c r="L1" s="8" t="s">
        <v>8</v>
      </c>
      <c r="M1" s="8" t="s">
        <v>9</v>
      </c>
      <c r="N1" s="8" t="s">
        <v>10</v>
      </c>
      <c r="O1" s="8" t="s">
        <v>11</v>
      </c>
      <c r="P1" s="8" t="s">
        <v>12</v>
      </c>
      <c r="Q1" s="10" t="s">
        <v>13</v>
      </c>
      <c r="R1" s="8" t="s">
        <v>531</v>
      </c>
      <c r="S1" s="1"/>
      <c r="T1" s="1"/>
    </row>
    <row r="2" spans="1:20" ht="14.25" customHeight="1" x14ac:dyDescent="0.35">
      <c r="A2" s="5" t="s">
        <v>14</v>
      </c>
      <c r="B2" s="2">
        <v>1103024456</v>
      </c>
      <c r="C2" s="2">
        <v>28.5</v>
      </c>
      <c r="D2" s="3">
        <v>32105</v>
      </c>
      <c r="E2" s="2">
        <f ca="1">INT((TODAY()-D2)/365)</f>
        <v>34</v>
      </c>
      <c r="F2" s="2" t="s">
        <v>15</v>
      </c>
      <c r="G2" s="2" t="s">
        <v>16</v>
      </c>
      <c r="H2" s="3">
        <v>39748</v>
      </c>
      <c r="I2" s="2">
        <f ca="1">INT((TODAY()-H2)/365)</f>
        <v>13</v>
      </c>
      <c r="J2" s="2"/>
      <c r="K2" s="2" t="s">
        <v>17</v>
      </c>
      <c r="L2" s="2" t="s">
        <v>18</v>
      </c>
      <c r="M2" s="2" t="s">
        <v>19</v>
      </c>
      <c r="N2" s="2" t="s">
        <v>20</v>
      </c>
      <c r="O2" s="2" t="s">
        <v>21</v>
      </c>
      <c r="P2" s="2" t="s">
        <v>22</v>
      </c>
      <c r="Q2" s="6" t="s">
        <v>23</v>
      </c>
      <c r="R2"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3" spans="1:20" ht="14.25" customHeight="1" x14ac:dyDescent="0.35">
      <c r="A3" s="5" t="s">
        <v>24</v>
      </c>
      <c r="B3" s="2">
        <v>1106026572</v>
      </c>
      <c r="C3" s="2">
        <v>23</v>
      </c>
      <c r="D3" s="3">
        <v>30798</v>
      </c>
      <c r="E3" s="2">
        <f t="shared" ref="E3:E66" ca="1" si="0">INT((TODAY()-D3)/365)</f>
        <v>38</v>
      </c>
      <c r="F3" s="2" t="s">
        <v>25</v>
      </c>
      <c r="G3" s="2" t="s">
        <v>26</v>
      </c>
      <c r="H3" s="3">
        <v>41645</v>
      </c>
      <c r="I3" s="2">
        <f t="shared" ref="I3:I66" ca="1" si="1">INT((TODAY()-H3)/365)</f>
        <v>8</v>
      </c>
      <c r="J3" s="2"/>
      <c r="K3" s="2" t="s">
        <v>17</v>
      </c>
      <c r="L3" s="2" t="s">
        <v>18</v>
      </c>
      <c r="M3" s="2" t="s">
        <v>19</v>
      </c>
      <c r="N3" s="2" t="s">
        <v>20</v>
      </c>
      <c r="O3" s="2" t="s">
        <v>21</v>
      </c>
      <c r="P3" s="2" t="s">
        <v>27</v>
      </c>
      <c r="Q3" s="6" t="s">
        <v>23</v>
      </c>
      <c r="R3"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4" spans="1:20" ht="14.25" customHeight="1" x14ac:dyDescent="0.35">
      <c r="A4" s="5" t="s">
        <v>28</v>
      </c>
      <c r="B4" s="2">
        <v>1302053333</v>
      </c>
      <c r="C4" s="2">
        <v>29</v>
      </c>
      <c r="D4" s="3">
        <v>31656</v>
      </c>
      <c r="E4" s="2">
        <f t="shared" ca="1" si="0"/>
        <v>36</v>
      </c>
      <c r="F4" s="2" t="s">
        <v>25</v>
      </c>
      <c r="G4" s="2" t="s">
        <v>29</v>
      </c>
      <c r="H4" s="3">
        <v>41911</v>
      </c>
      <c r="I4" s="2">
        <f t="shared" ca="1" si="1"/>
        <v>7</v>
      </c>
      <c r="J4" s="2"/>
      <c r="K4" s="2" t="s">
        <v>17</v>
      </c>
      <c r="L4" s="2" t="s">
        <v>18</v>
      </c>
      <c r="M4" s="2" t="s">
        <v>19</v>
      </c>
      <c r="N4" s="2" t="s">
        <v>20</v>
      </c>
      <c r="O4" s="2" t="s">
        <v>21</v>
      </c>
      <c r="P4" s="2" t="s">
        <v>30</v>
      </c>
      <c r="Q4" s="6" t="s">
        <v>23</v>
      </c>
      <c r="R4"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5" spans="1:20" ht="14.25" customHeight="1" x14ac:dyDescent="0.35">
      <c r="A5" s="5" t="s">
        <v>31</v>
      </c>
      <c r="B5" s="2">
        <v>1211050782</v>
      </c>
      <c r="C5" s="2">
        <v>21.5</v>
      </c>
      <c r="D5" s="3">
        <v>31306</v>
      </c>
      <c r="E5" s="2">
        <f t="shared" ca="1" si="0"/>
        <v>37</v>
      </c>
      <c r="F5" s="2" t="s">
        <v>15</v>
      </c>
      <c r="G5" s="2" t="s">
        <v>16</v>
      </c>
      <c r="H5" s="3">
        <v>42051</v>
      </c>
      <c r="I5" s="2">
        <f t="shared" ca="1" si="1"/>
        <v>7</v>
      </c>
      <c r="J5" s="2" t="s">
        <v>32</v>
      </c>
      <c r="K5" s="2" t="s">
        <v>63</v>
      </c>
      <c r="L5" s="2" t="s">
        <v>18</v>
      </c>
      <c r="M5" s="2" t="s">
        <v>19</v>
      </c>
      <c r="N5" s="2" t="s">
        <v>33</v>
      </c>
      <c r="O5" s="2" t="s">
        <v>21</v>
      </c>
      <c r="P5" s="2" t="s">
        <v>34</v>
      </c>
      <c r="Q5" s="6" t="s">
        <v>35</v>
      </c>
      <c r="R5"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6" spans="1:20" ht="14.25" customHeight="1" x14ac:dyDescent="0.35">
      <c r="A6" s="5" t="s">
        <v>36</v>
      </c>
      <c r="B6" s="2">
        <v>1307059817</v>
      </c>
      <c r="C6" s="2">
        <v>16.559999999999999</v>
      </c>
      <c r="D6" s="3">
        <v>32282</v>
      </c>
      <c r="E6" s="2">
        <f t="shared" ca="1" si="0"/>
        <v>34</v>
      </c>
      <c r="F6" s="2" t="s">
        <v>15</v>
      </c>
      <c r="G6" s="2" t="s">
        <v>29</v>
      </c>
      <c r="H6" s="3">
        <v>42125</v>
      </c>
      <c r="I6" s="2">
        <f t="shared" ca="1" si="1"/>
        <v>7</v>
      </c>
      <c r="J6" s="2"/>
      <c r="K6" s="2" t="s">
        <v>17</v>
      </c>
      <c r="L6" s="2" t="s">
        <v>18</v>
      </c>
      <c r="M6" s="2" t="s">
        <v>19</v>
      </c>
      <c r="N6" s="2" t="s">
        <v>33</v>
      </c>
      <c r="O6" s="2" t="s">
        <v>21</v>
      </c>
      <c r="P6" s="2" t="s">
        <v>27</v>
      </c>
      <c r="Q6" s="6" t="s">
        <v>35</v>
      </c>
      <c r="R6"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7" spans="1:20" ht="14.25" customHeight="1" x14ac:dyDescent="0.35">
      <c r="A7" s="5" t="s">
        <v>37</v>
      </c>
      <c r="B7" s="2">
        <v>711007713</v>
      </c>
      <c r="C7" s="2">
        <v>20.5</v>
      </c>
      <c r="D7" s="3">
        <v>31942</v>
      </c>
      <c r="E7" s="2">
        <f t="shared" ca="1" si="0"/>
        <v>35</v>
      </c>
      <c r="F7" s="2" t="s">
        <v>15</v>
      </c>
      <c r="G7" s="2" t="s">
        <v>16</v>
      </c>
      <c r="H7" s="3">
        <v>40812</v>
      </c>
      <c r="I7" s="2">
        <f t="shared" ca="1" si="1"/>
        <v>10</v>
      </c>
      <c r="J7" s="2" t="s">
        <v>39</v>
      </c>
      <c r="K7" s="2" t="s">
        <v>40</v>
      </c>
      <c r="L7" s="2" t="s">
        <v>41</v>
      </c>
      <c r="M7" s="2" t="s">
        <v>19</v>
      </c>
      <c r="N7" s="2" t="s">
        <v>33</v>
      </c>
      <c r="O7" s="2" t="s">
        <v>21</v>
      </c>
      <c r="P7" s="2" t="s">
        <v>22</v>
      </c>
      <c r="Q7" s="6" t="s">
        <v>23</v>
      </c>
      <c r="R7"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8" spans="1:20" ht="14.25" customHeight="1" x14ac:dyDescent="0.35">
      <c r="A8" s="5" t="s">
        <v>42</v>
      </c>
      <c r="B8" s="2">
        <v>1102024115</v>
      </c>
      <c r="C8" s="2">
        <v>55</v>
      </c>
      <c r="D8" s="3">
        <v>30843</v>
      </c>
      <c r="E8" s="2">
        <f t="shared" ca="1" si="0"/>
        <v>38</v>
      </c>
      <c r="F8" s="2" t="s">
        <v>25</v>
      </c>
      <c r="G8" s="2" t="s">
        <v>16</v>
      </c>
      <c r="H8" s="3">
        <v>42374</v>
      </c>
      <c r="I8" s="2">
        <f t="shared" ca="1" si="1"/>
        <v>6</v>
      </c>
      <c r="J8" s="2"/>
      <c r="K8" s="2" t="s">
        <v>17</v>
      </c>
      <c r="L8" s="2" t="s">
        <v>18</v>
      </c>
      <c r="M8" s="2" t="s">
        <v>19</v>
      </c>
      <c r="N8" s="2" t="s">
        <v>43</v>
      </c>
      <c r="O8" s="2" t="s">
        <v>44</v>
      </c>
      <c r="P8" s="2" t="s">
        <v>45</v>
      </c>
      <c r="Q8" s="6" t="s">
        <v>23</v>
      </c>
      <c r="R8"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9" spans="1:20" ht="14.25" customHeight="1" x14ac:dyDescent="0.35">
      <c r="A9" s="5" t="s">
        <v>46</v>
      </c>
      <c r="B9" s="2">
        <v>1206043417</v>
      </c>
      <c r="C9" s="2">
        <v>55</v>
      </c>
      <c r="D9" s="3">
        <v>30992</v>
      </c>
      <c r="E9" s="2">
        <f t="shared" ca="1" si="0"/>
        <v>37</v>
      </c>
      <c r="F9" s="2" t="s">
        <v>25</v>
      </c>
      <c r="G9" s="2" t="s">
        <v>16</v>
      </c>
      <c r="H9" s="3">
        <v>40595</v>
      </c>
      <c r="I9" s="2">
        <f t="shared" ca="1" si="1"/>
        <v>11</v>
      </c>
      <c r="J9" s="2" t="s">
        <v>47</v>
      </c>
      <c r="K9" s="2" t="s">
        <v>40</v>
      </c>
      <c r="L9" s="2" t="s">
        <v>41</v>
      </c>
      <c r="M9" s="2" t="s">
        <v>19</v>
      </c>
      <c r="N9" s="2" t="s">
        <v>43</v>
      </c>
      <c r="O9" s="2" t="s">
        <v>44</v>
      </c>
      <c r="P9" s="2" t="s">
        <v>22</v>
      </c>
      <c r="Q9" s="6" t="s">
        <v>23</v>
      </c>
      <c r="R9"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10" spans="1:20" ht="14.25" customHeight="1" x14ac:dyDescent="0.35">
      <c r="A10" s="5" t="s">
        <v>48</v>
      </c>
      <c r="B10" s="2">
        <v>1307060188</v>
      </c>
      <c r="C10" s="2">
        <v>34.950000000000003</v>
      </c>
      <c r="D10" s="3">
        <v>31871</v>
      </c>
      <c r="E10" s="2">
        <f t="shared" ca="1" si="0"/>
        <v>35</v>
      </c>
      <c r="F10" s="2" t="s">
        <v>15</v>
      </c>
      <c r="G10" s="2" t="s">
        <v>16</v>
      </c>
      <c r="H10" s="3">
        <v>42051</v>
      </c>
      <c r="I10" s="2">
        <f t="shared" ca="1" si="1"/>
        <v>7</v>
      </c>
      <c r="J10" s="2"/>
      <c r="K10" s="2" t="s">
        <v>17</v>
      </c>
      <c r="L10" s="2" t="s">
        <v>18</v>
      </c>
      <c r="M10" s="2" t="s">
        <v>19</v>
      </c>
      <c r="N10" s="2" t="s">
        <v>49</v>
      </c>
      <c r="O10" s="2" t="s">
        <v>21</v>
      </c>
      <c r="P10" s="2" t="s">
        <v>22</v>
      </c>
      <c r="Q10" s="6" t="s">
        <v>50</v>
      </c>
      <c r="R10"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11" spans="1:20" ht="14.25" customHeight="1" x14ac:dyDescent="0.35">
      <c r="A11" s="5" t="s">
        <v>51</v>
      </c>
      <c r="B11" s="2">
        <v>1201031308</v>
      </c>
      <c r="C11" s="2">
        <v>34.950000000000003</v>
      </c>
      <c r="D11" s="3">
        <v>28961</v>
      </c>
      <c r="E11" s="2">
        <f t="shared" ca="1" si="0"/>
        <v>43</v>
      </c>
      <c r="F11" s="2" t="s">
        <v>15</v>
      </c>
      <c r="G11" s="2" t="s">
        <v>16</v>
      </c>
      <c r="H11" s="3">
        <v>39818</v>
      </c>
      <c r="I11" s="2">
        <f t="shared" ca="1" si="1"/>
        <v>13</v>
      </c>
      <c r="J11" s="2"/>
      <c r="K11" s="2" t="s">
        <v>17</v>
      </c>
      <c r="L11" s="2" t="s">
        <v>18</v>
      </c>
      <c r="M11" s="2" t="s">
        <v>19</v>
      </c>
      <c r="N11" s="2" t="s">
        <v>49</v>
      </c>
      <c r="O11" s="2" t="s">
        <v>52</v>
      </c>
      <c r="P11" s="2" t="s">
        <v>53</v>
      </c>
      <c r="Q11" s="6" t="s">
        <v>23</v>
      </c>
      <c r="R11"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12" spans="1:20" ht="14.25" customHeight="1" x14ac:dyDescent="0.35">
      <c r="A12" s="5" t="s">
        <v>54</v>
      </c>
      <c r="B12" s="2">
        <v>1001495124</v>
      </c>
      <c r="C12" s="2">
        <v>80</v>
      </c>
      <c r="D12" s="3">
        <v>19988</v>
      </c>
      <c r="E12" s="2">
        <f t="shared" ca="1" si="0"/>
        <v>68</v>
      </c>
      <c r="F12" s="2" t="s">
        <v>15</v>
      </c>
      <c r="G12" s="2" t="s">
        <v>16</v>
      </c>
      <c r="H12" s="3">
        <v>41092</v>
      </c>
      <c r="I12" s="2">
        <f t="shared" ca="1" si="1"/>
        <v>10</v>
      </c>
      <c r="J12" s="2"/>
      <c r="K12" s="2" t="s">
        <v>17</v>
      </c>
      <c r="L12" s="2" t="s">
        <v>18</v>
      </c>
      <c r="M12" s="2" t="s">
        <v>55</v>
      </c>
      <c r="N12" s="2" t="s">
        <v>56</v>
      </c>
      <c r="O12" s="2" t="s">
        <v>52</v>
      </c>
      <c r="P12" s="2" t="s">
        <v>34</v>
      </c>
      <c r="Q12" s="6" t="s">
        <v>23</v>
      </c>
      <c r="R12"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13" spans="1:20" ht="14.25" customHeight="1" x14ac:dyDescent="0.35">
      <c r="A13" s="5" t="s">
        <v>57</v>
      </c>
      <c r="B13" s="2">
        <v>1112030816</v>
      </c>
      <c r="C13" s="2">
        <v>65</v>
      </c>
      <c r="D13" s="3">
        <v>29097</v>
      </c>
      <c r="E13" s="2">
        <f t="shared" ca="1" si="0"/>
        <v>43</v>
      </c>
      <c r="F13" s="2" t="s">
        <v>15</v>
      </c>
      <c r="G13" s="2" t="s">
        <v>29</v>
      </c>
      <c r="H13" s="3">
        <v>40278</v>
      </c>
      <c r="I13" s="2">
        <f t="shared" ca="1" si="1"/>
        <v>12</v>
      </c>
      <c r="J13" s="2"/>
      <c r="K13" s="2" t="s">
        <v>17</v>
      </c>
      <c r="L13" s="2" t="s">
        <v>18</v>
      </c>
      <c r="M13" s="2" t="s">
        <v>58</v>
      </c>
      <c r="N13" s="2" t="s">
        <v>59</v>
      </c>
      <c r="O13" s="2" t="s">
        <v>44</v>
      </c>
      <c r="P13" s="2" t="s">
        <v>60</v>
      </c>
      <c r="Q13" s="6" t="s">
        <v>61</v>
      </c>
      <c r="R13"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5</v>
      </c>
    </row>
    <row r="14" spans="1:20" ht="14.25" customHeight="1" x14ac:dyDescent="0.35">
      <c r="A14" s="5" t="s">
        <v>62</v>
      </c>
      <c r="B14" s="2">
        <v>1102024056</v>
      </c>
      <c r="C14" s="2">
        <v>43</v>
      </c>
      <c r="D14" s="3">
        <v>31506</v>
      </c>
      <c r="E14" s="2">
        <f t="shared" ca="1" si="0"/>
        <v>36</v>
      </c>
      <c r="F14" s="2" t="s">
        <v>15</v>
      </c>
      <c r="G14" s="2" t="s">
        <v>29</v>
      </c>
      <c r="H14" s="3">
        <v>41827</v>
      </c>
      <c r="I14" s="2">
        <f t="shared" ca="1" si="1"/>
        <v>8</v>
      </c>
      <c r="J14" s="3">
        <v>42347</v>
      </c>
      <c r="K14" s="2" t="s">
        <v>63</v>
      </c>
      <c r="L14" s="2" t="s">
        <v>64</v>
      </c>
      <c r="M14" s="2" t="s">
        <v>58</v>
      </c>
      <c r="N14" s="2" t="s">
        <v>65</v>
      </c>
      <c r="O14" s="2" t="s">
        <v>66</v>
      </c>
      <c r="P14" s="2" t="s">
        <v>67</v>
      </c>
      <c r="Q14" s="6" t="s">
        <v>23</v>
      </c>
      <c r="R14"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15" spans="1:20" ht="14.25" customHeight="1" x14ac:dyDescent="0.35">
      <c r="A15" s="5" t="s">
        <v>68</v>
      </c>
      <c r="B15" s="2">
        <v>905013738</v>
      </c>
      <c r="C15" s="2">
        <v>48.5</v>
      </c>
      <c r="D15" s="3">
        <v>26229</v>
      </c>
      <c r="E15" s="2">
        <f t="shared" ca="1" si="0"/>
        <v>50</v>
      </c>
      <c r="F15" s="2" t="s">
        <v>15</v>
      </c>
      <c r="G15" s="2" t="s">
        <v>29</v>
      </c>
      <c r="H15" s="3">
        <v>42051</v>
      </c>
      <c r="I15" s="2">
        <f t="shared" ca="1" si="1"/>
        <v>7</v>
      </c>
      <c r="J15" s="2" t="s">
        <v>69</v>
      </c>
      <c r="K15" s="2" t="s">
        <v>70</v>
      </c>
      <c r="L15" s="2" t="s">
        <v>64</v>
      </c>
      <c r="M15" s="2" t="s">
        <v>58</v>
      </c>
      <c r="N15" s="2" t="s">
        <v>65</v>
      </c>
      <c r="O15" s="2" t="s">
        <v>66</v>
      </c>
      <c r="P15" s="2" t="s">
        <v>71</v>
      </c>
      <c r="Q15" s="6" t="s">
        <v>23</v>
      </c>
      <c r="R15"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16" spans="1:20" ht="14.25" customHeight="1" x14ac:dyDescent="0.35">
      <c r="A16" s="5" t="s">
        <v>72</v>
      </c>
      <c r="B16" s="2">
        <v>1410071156</v>
      </c>
      <c r="C16" s="2">
        <v>40.1</v>
      </c>
      <c r="D16" s="3">
        <v>31631</v>
      </c>
      <c r="E16" s="2">
        <f t="shared" ca="1" si="0"/>
        <v>36</v>
      </c>
      <c r="F16" s="2" t="s">
        <v>25</v>
      </c>
      <c r="G16" s="2" t="s">
        <v>16</v>
      </c>
      <c r="H16" s="3">
        <v>42051</v>
      </c>
      <c r="I16" s="2">
        <f t="shared" ca="1" si="1"/>
        <v>7</v>
      </c>
      <c r="J16" s="2" t="s">
        <v>73</v>
      </c>
      <c r="K16" s="2" t="s">
        <v>70</v>
      </c>
      <c r="L16" s="2" t="s">
        <v>64</v>
      </c>
      <c r="M16" s="2" t="s">
        <v>58</v>
      </c>
      <c r="N16" s="2" t="s">
        <v>65</v>
      </c>
      <c r="O16" s="2" t="s">
        <v>66</v>
      </c>
      <c r="P16" s="2" t="s">
        <v>60</v>
      </c>
      <c r="Q16" s="6" t="s">
        <v>35</v>
      </c>
      <c r="R16"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17" spans="1:18" ht="14.25" customHeight="1" x14ac:dyDescent="0.35">
      <c r="A17" s="5" t="s">
        <v>74</v>
      </c>
      <c r="B17" s="2">
        <v>1105025718</v>
      </c>
      <c r="C17" s="2">
        <v>34</v>
      </c>
      <c r="D17" s="3">
        <v>30733</v>
      </c>
      <c r="E17" s="2">
        <f t="shared" ca="1" si="0"/>
        <v>38</v>
      </c>
      <c r="F17" s="2" t="s">
        <v>15</v>
      </c>
      <c r="G17" s="2" t="s">
        <v>29</v>
      </c>
      <c r="H17" s="3">
        <v>42093</v>
      </c>
      <c r="I17" s="2">
        <f t="shared" ca="1" si="1"/>
        <v>7</v>
      </c>
      <c r="J17" s="2"/>
      <c r="K17" s="2" t="s">
        <v>17</v>
      </c>
      <c r="L17" s="2" t="s">
        <v>18</v>
      </c>
      <c r="M17" s="2" t="s">
        <v>58</v>
      </c>
      <c r="N17" s="2" t="s">
        <v>65</v>
      </c>
      <c r="O17" s="2" t="s">
        <v>66</v>
      </c>
      <c r="P17" s="2" t="s">
        <v>71</v>
      </c>
      <c r="Q17" s="6" t="s">
        <v>35</v>
      </c>
      <c r="R17"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18" spans="1:18" ht="14.25" customHeight="1" x14ac:dyDescent="0.35">
      <c r="A18" s="5" t="s">
        <v>75</v>
      </c>
      <c r="B18" s="2">
        <v>1003018246</v>
      </c>
      <c r="C18" s="2">
        <v>40</v>
      </c>
      <c r="D18" s="3">
        <v>31723</v>
      </c>
      <c r="E18" s="2">
        <f t="shared" ca="1" si="0"/>
        <v>35</v>
      </c>
      <c r="F18" s="2" t="s">
        <v>15</v>
      </c>
      <c r="G18" s="2" t="s">
        <v>16</v>
      </c>
      <c r="H18" s="3">
        <v>42009</v>
      </c>
      <c r="I18" s="2">
        <f t="shared" ca="1" si="1"/>
        <v>7</v>
      </c>
      <c r="J18" s="2"/>
      <c r="K18" s="2" t="s">
        <v>17</v>
      </c>
      <c r="L18" s="2" t="s">
        <v>76</v>
      </c>
      <c r="M18" s="2" t="s">
        <v>58</v>
      </c>
      <c r="N18" s="2" t="s">
        <v>65</v>
      </c>
      <c r="O18" s="2" t="s">
        <v>66</v>
      </c>
      <c r="P18" s="2" t="s">
        <v>71</v>
      </c>
      <c r="Q18" s="6" t="s">
        <v>50</v>
      </c>
      <c r="R18"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19" spans="1:18" ht="14.25" customHeight="1" x14ac:dyDescent="0.35">
      <c r="A19" s="5" t="s">
        <v>77</v>
      </c>
      <c r="B19" s="2">
        <v>1406068403</v>
      </c>
      <c r="C19" s="2">
        <v>35.5</v>
      </c>
      <c r="D19" s="3">
        <v>32328</v>
      </c>
      <c r="E19" s="2">
        <f t="shared" ca="1" si="0"/>
        <v>34</v>
      </c>
      <c r="F19" s="2" t="s">
        <v>25</v>
      </c>
      <c r="G19" s="2" t="s">
        <v>26</v>
      </c>
      <c r="H19" s="3">
        <v>41953</v>
      </c>
      <c r="I19" s="2">
        <f t="shared" ca="1" si="1"/>
        <v>7</v>
      </c>
      <c r="J19" s="2"/>
      <c r="K19" s="2" t="s">
        <v>17</v>
      </c>
      <c r="L19" s="2" t="s">
        <v>18</v>
      </c>
      <c r="M19" s="2" t="s">
        <v>58</v>
      </c>
      <c r="N19" s="2" t="s">
        <v>65</v>
      </c>
      <c r="O19" s="2" t="s">
        <v>66</v>
      </c>
      <c r="P19" s="2" t="s">
        <v>22</v>
      </c>
      <c r="Q19" s="6" t="s">
        <v>61</v>
      </c>
      <c r="R19"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5</v>
      </c>
    </row>
    <row r="20" spans="1:18" ht="14.25" customHeight="1" x14ac:dyDescent="0.35">
      <c r="A20" s="5" t="s">
        <v>78</v>
      </c>
      <c r="B20" s="2">
        <v>1102023965</v>
      </c>
      <c r="C20" s="2">
        <v>41</v>
      </c>
      <c r="D20" s="3">
        <v>30930</v>
      </c>
      <c r="E20" s="2">
        <f t="shared" ca="1" si="0"/>
        <v>38</v>
      </c>
      <c r="F20" s="2" t="s">
        <v>25</v>
      </c>
      <c r="G20" s="2" t="s">
        <v>16</v>
      </c>
      <c r="H20" s="3">
        <v>41974</v>
      </c>
      <c r="I20" s="2">
        <f t="shared" ca="1" si="1"/>
        <v>7</v>
      </c>
      <c r="J20" s="3">
        <v>42374</v>
      </c>
      <c r="K20" s="2" t="s">
        <v>63</v>
      </c>
      <c r="L20" s="2" t="s">
        <v>41</v>
      </c>
      <c r="M20" s="2" t="s">
        <v>58</v>
      </c>
      <c r="N20" s="2" t="s">
        <v>65</v>
      </c>
      <c r="O20" s="2" t="s">
        <v>66</v>
      </c>
      <c r="P20" s="2" t="s">
        <v>60</v>
      </c>
      <c r="Q20" s="6" t="s">
        <v>23</v>
      </c>
      <c r="R20"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21" spans="1:18" ht="14.25" customHeight="1" x14ac:dyDescent="0.35">
      <c r="A21" s="5" t="s">
        <v>79</v>
      </c>
      <c r="B21" s="2">
        <v>1108027853</v>
      </c>
      <c r="C21" s="2">
        <v>42.75</v>
      </c>
      <c r="D21" s="3">
        <v>30941</v>
      </c>
      <c r="E21" s="2">
        <f t="shared" ca="1" si="0"/>
        <v>38</v>
      </c>
      <c r="F21" s="2" t="s">
        <v>15</v>
      </c>
      <c r="G21" s="2" t="s">
        <v>16</v>
      </c>
      <c r="H21" s="3">
        <v>41953</v>
      </c>
      <c r="I21" s="2">
        <f t="shared" ca="1" si="1"/>
        <v>7</v>
      </c>
      <c r="J21" s="2"/>
      <c r="K21" s="2" t="s">
        <v>17</v>
      </c>
      <c r="L21" s="2" t="s">
        <v>18</v>
      </c>
      <c r="M21" s="2" t="s">
        <v>58</v>
      </c>
      <c r="N21" s="2" t="s">
        <v>65</v>
      </c>
      <c r="O21" s="2" t="s">
        <v>66</v>
      </c>
      <c r="P21" s="2" t="s">
        <v>60</v>
      </c>
      <c r="Q21" s="6" t="s">
        <v>61</v>
      </c>
      <c r="R21"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5</v>
      </c>
    </row>
    <row r="22" spans="1:18" ht="14.25" customHeight="1" x14ac:dyDescent="0.35">
      <c r="A22" s="5" t="s">
        <v>80</v>
      </c>
      <c r="B22" s="2">
        <v>1407068885</v>
      </c>
      <c r="C22" s="2">
        <v>39.549999999999997</v>
      </c>
      <c r="D22" s="3">
        <v>29870</v>
      </c>
      <c r="E22" s="2">
        <f t="shared" ca="1" si="0"/>
        <v>40</v>
      </c>
      <c r="F22" s="2" t="s">
        <v>15</v>
      </c>
      <c r="G22" s="2" t="s">
        <v>16</v>
      </c>
      <c r="H22" s="3">
        <v>42051</v>
      </c>
      <c r="I22" s="2">
        <f t="shared" ca="1" si="1"/>
        <v>7</v>
      </c>
      <c r="J22" s="2"/>
      <c r="K22" s="2" t="s">
        <v>17</v>
      </c>
      <c r="L22" s="2" t="s">
        <v>18</v>
      </c>
      <c r="M22" s="2" t="s">
        <v>58</v>
      </c>
      <c r="N22" s="2" t="s">
        <v>65</v>
      </c>
      <c r="O22" s="2" t="s">
        <v>66</v>
      </c>
      <c r="P22" s="2" t="s">
        <v>60</v>
      </c>
      <c r="Q22" s="6" t="s">
        <v>23</v>
      </c>
      <c r="R22"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23" spans="1:18" ht="14.25" customHeight="1" x14ac:dyDescent="0.35">
      <c r="A23" s="5" t="s">
        <v>81</v>
      </c>
      <c r="B23" s="2">
        <v>1203032255</v>
      </c>
      <c r="C23" s="2">
        <v>42.2</v>
      </c>
      <c r="D23" s="3">
        <v>31650</v>
      </c>
      <c r="E23" s="2">
        <f t="shared" ca="1" si="0"/>
        <v>36</v>
      </c>
      <c r="F23" s="2" t="s">
        <v>25</v>
      </c>
      <c r="G23" s="2" t="s">
        <v>16</v>
      </c>
      <c r="H23" s="3">
        <v>42093</v>
      </c>
      <c r="I23" s="2">
        <f t="shared" ca="1" si="1"/>
        <v>7</v>
      </c>
      <c r="J23" s="2"/>
      <c r="K23" s="2" t="s">
        <v>17</v>
      </c>
      <c r="L23" s="2" t="s">
        <v>18</v>
      </c>
      <c r="M23" s="2" t="s">
        <v>58</v>
      </c>
      <c r="N23" s="2" t="s">
        <v>65</v>
      </c>
      <c r="O23" s="2" t="s">
        <v>66</v>
      </c>
      <c r="P23" s="2" t="s">
        <v>34</v>
      </c>
      <c r="Q23" s="6" t="s">
        <v>35</v>
      </c>
      <c r="R23"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24" spans="1:18" ht="14.25" customHeight="1" x14ac:dyDescent="0.35">
      <c r="A24" s="5" t="s">
        <v>82</v>
      </c>
      <c r="B24" s="2">
        <v>1111030148</v>
      </c>
      <c r="C24" s="2">
        <v>45</v>
      </c>
      <c r="D24" s="3">
        <v>32128</v>
      </c>
      <c r="E24" s="2">
        <f t="shared" ca="1" si="0"/>
        <v>34</v>
      </c>
      <c r="F24" s="2" t="s">
        <v>25</v>
      </c>
      <c r="G24" s="2" t="s">
        <v>26</v>
      </c>
      <c r="H24" s="3">
        <v>42009</v>
      </c>
      <c r="I24" s="2">
        <f t="shared" ca="1" si="1"/>
        <v>7</v>
      </c>
      <c r="J24" s="2" t="s">
        <v>83</v>
      </c>
      <c r="K24" s="2" t="s">
        <v>84</v>
      </c>
      <c r="L24" s="2" t="s">
        <v>41</v>
      </c>
      <c r="M24" s="2" t="s">
        <v>58</v>
      </c>
      <c r="N24" s="2" t="s">
        <v>65</v>
      </c>
      <c r="O24" s="2" t="s">
        <v>66</v>
      </c>
      <c r="P24" s="2" t="s">
        <v>85</v>
      </c>
      <c r="Q24" s="6" t="s">
        <v>50</v>
      </c>
      <c r="R24"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25" spans="1:18" ht="14.25" customHeight="1" x14ac:dyDescent="0.35">
      <c r="A25" s="5" t="s">
        <v>86</v>
      </c>
      <c r="B25" s="2">
        <v>808010278</v>
      </c>
      <c r="C25" s="2">
        <v>30.2</v>
      </c>
      <c r="D25" s="3">
        <v>25607</v>
      </c>
      <c r="E25" s="2">
        <f t="shared" ca="1" si="0"/>
        <v>52</v>
      </c>
      <c r="F25" s="2" t="s">
        <v>25</v>
      </c>
      <c r="G25" s="2" t="s">
        <v>16</v>
      </c>
      <c r="H25" s="3">
        <v>42009</v>
      </c>
      <c r="I25" s="2">
        <f t="shared" ca="1" si="1"/>
        <v>7</v>
      </c>
      <c r="J25" s="2"/>
      <c r="K25" s="2" t="s">
        <v>17</v>
      </c>
      <c r="L25" s="2" t="s">
        <v>18</v>
      </c>
      <c r="M25" s="2" t="s">
        <v>58</v>
      </c>
      <c r="N25" s="2" t="s">
        <v>65</v>
      </c>
      <c r="O25" s="2" t="s">
        <v>66</v>
      </c>
      <c r="P25" s="2" t="s">
        <v>60</v>
      </c>
      <c r="Q25" s="6" t="s">
        <v>50</v>
      </c>
      <c r="R25"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26" spans="1:18" ht="14.25" customHeight="1" x14ac:dyDescent="0.35">
      <c r="A26" s="5" t="s">
        <v>87</v>
      </c>
      <c r="B26" s="2">
        <v>1110029732</v>
      </c>
      <c r="C26" s="2">
        <v>31.4</v>
      </c>
      <c r="D26" s="3">
        <v>28910</v>
      </c>
      <c r="E26" s="2">
        <f t="shared" ca="1" si="0"/>
        <v>43</v>
      </c>
      <c r="F26" s="2" t="s">
        <v>15</v>
      </c>
      <c r="G26" s="2" t="s">
        <v>29</v>
      </c>
      <c r="H26" s="3">
        <v>42093</v>
      </c>
      <c r="I26" s="2">
        <f t="shared" ca="1" si="1"/>
        <v>7</v>
      </c>
      <c r="J26" s="2"/>
      <c r="K26" s="2" t="s">
        <v>17</v>
      </c>
      <c r="L26" s="2" t="s">
        <v>18</v>
      </c>
      <c r="M26" s="2" t="s">
        <v>58</v>
      </c>
      <c r="N26" s="2" t="s">
        <v>65</v>
      </c>
      <c r="O26" s="2" t="s">
        <v>66</v>
      </c>
      <c r="P26" s="2" t="s">
        <v>60</v>
      </c>
      <c r="Q26" s="6" t="s">
        <v>50</v>
      </c>
      <c r="R26"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27" spans="1:18" ht="14.25" customHeight="1" x14ac:dyDescent="0.35">
      <c r="A27" s="5" t="s">
        <v>88</v>
      </c>
      <c r="B27" s="2">
        <v>1192991000</v>
      </c>
      <c r="C27" s="2">
        <v>65</v>
      </c>
      <c r="D27" s="3">
        <v>29407</v>
      </c>
      <c r="E27" s="2">
        <f t="shared" ca="1" si="0"/>
        <v>42</v>
      </c>
      <c r="F27" s="2" t="s">
        <v>25</v>
      </c>
      <c r="G27" s="2" t="s">
        <v>29</v>
      </c>
      <c r="H27" s="3">
        <v>40648</v>
      </c>
      <c r="I27" s="2">
        <f t="shared" ca="1" si="1"/>
        <v>11</v>
      </c>
      <c r="J27" s="2"/>
      <c r="K27" s="2" t="s">
        <v>17</v>
      </c>
      <c r="L27" s="2" t="s">
        <v>18</v>
      </c>
      <c r="M27" s="2" t="s">
        <v>58</v>
      </c>
      <c r="N27" s="2" t="s">
        <v>89</v>
      </c>
      <c r="O27" s="2" t="s">
        <v>90</v>
      </c>
      <c r="P27" s="2" t="s">
        <v>91</v>
      </c>
      <c r="Q27" s="6" t="s">
        <v>61</v>
      </c>
      <c r="R27"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5</v>
      </c>
    </row>
    <row r="28" spans="1:18" ht="14.25" customHeight="1" x14ac:dyDescent="0.35">
      <c r="A28" s="5" t="s">
        <v>92</v>
      </c>
      <c r="B28" s="2">
        <v>1106026933</v>
      </c>
      <c r="C28" s="2">
        <v>62</v>
      </c>
      <c r="D28" s="3">
        <v>26759</v>
      </c>
      <c r="E28" s="2">
        <f t="shared" ca="1" si="0"/>
        <v>49</v>
      </c>
      <c r="F28" s="2" t="s">
        <v>25</v>
      </c>
      <c r="G28" s="2" t="s">
        <v>29</v>
      </c>
      <c r="H28" s="3">
        <v>41294</v>
      </c>
      <c r="I28" s="2">
        <f t="shared" ca="1" si="1"/>
        <v>9</v>
      </c>
      <c r="J28" s="2"/>
      <c r="K28" s="2" t="s">
        <v>17</v>
      </c>
      <c r="L28" s="2" t="s">
        <v>18</v>
      </c>
      <c r="M28" s="2" t="s">
        <v>58</v>
      </c>
      <c r="N28" s="2" t="s">
        <v>93</v>
      </c>
      <c r="O28" s="2" t="s">
        <v>90</v>
      </c>
      <c r="P28" s="2" t="s">
        <v>91</v>
      </c>
      <c r="Q28" s="6" t="s">
        <v>23</v>
      </c>
      <c r="R28"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29" spans="1:18" ht="14.25" customHeight="1" x14ac:dyDescent="0.35">
      <c r="A29" s="5" t="s">
        <v>94</v>
      </c>
      <c r="B29" s="2">
        <v>1001175250</v>
      </c>
      <c r="C29" s="2">
        <v>21</v>
      </c>
      <c r="D29" s="3">
        <v>23380</v>
      </c>
      <c r="E29" s="2">
        <f t="shared" ca="1" si="0"/>
        <v>58</v>
      </c>
      <c r="F29" s="2" t="s">
        <v>25</v>
      </c>
      <c r="G29" s="2" t="s">
        <v>26</v>
      </c>
      <c r="H29" s="3">
        <v>40917</v>
      </c>
      <c r="I29" s="2">
        <f t="shared" ca="1" si="1"/>
        <v>10</v>
      </c>
      <c r="J29" s="3">
        <v>42105</v>
      </c>
      <c r="K29" s="2" t="s">
        <v>84</v>
      </c>
      <c r="L29" s="2" t="s">
        <v>41</v>
      </c>
      <c r="M29" s="2" t="s">
        <v>58</v>
      </c>
      <c r="N29" s="2" t="s">
        <v>93</v>
      </c>
      <c r="O29" s="2" t="s">
        <v>90</v>
      </c>
      <c r="P29" s="2" t="s">
        <v>22</v>
      </c>
      <c r="Q29" s="6" t="s">
        <v>23</v>
      </c>
      <c r="R29"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30" spans="1:18" ht="14.25" customHeight="1" x14ac:dyDescent="0.35">
      <c r="A30" s="5" t="s">
        <v>95</v>
      </c>
      <c r="B30" s="2">
        <v>1011022863</v>
      </c>
      <c r="C30" s="2">
        <v>63</v>
      </c>
      <c r="D30" s="3">
        <v>31690</v>
      </c>
      <c r="E30" s="2">
        <f t="shared" ca="1" si="0"/>
        <v>35</v>
      </c>
      <c r="F30" s="2" t="s">
        <v>25</v>
      </c>
      <c r="G30" s="2" t="s">
        <v>16</v>
      </c>
      <c r="H30" s="3">
        <v>40954</v>
      </c>
      <c r="I30" s="2">
        <f t="shared" ca="1" si="1"/>
        <v>10</v>
      </c>
      <c r="J30" s="2"/>
      <c r="K30" s="2" t="s">
        <v>17</v>
      </c>
      <c r="L30" s="2" t="s">
        <v>18</v>
      </c>
      <c r="M30" s="2" t="s">
        <v>58</v>
      </c>
      <c r="N30" s="2" t="s">
        <v>96</v>
      </c>
      <c r="O30" s="2" t="s">
        <v>90</v>
      </c>
      <c r="P30" s="2" t="s">
        <v>22</v>
      </c>
      <c r="Q30" s="6" t="s">
        <v>97</v>
      </c>
      <c r="R30"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2</v>
      </c>
    </row>
    <row r="31" spans="1:18" ht="14.25" customHeight="1" x14ac:dyDescent="0.35">
      <c r="A31" s="5" t="s">
        <v>98</v>
      </c>
      <c r="B31" s="2">
        <v>1101023754</v>
      </c>
      <c r="C31" s="2">
        <v>64</v>
      </c>
      <c r="D31" s="3">
        <v>25758</v>
      </c>
      <c r="E31" s="2">
        <f t="shared" ca="1" si="0"/>
        <v>52</v>
      </c>
      <c r="F31" s="2" t="s">
        <v>25</v>
      </c>
      <c r="G31" s="2" t="s">
        <v>29</v>
      </c>
      <c r="H31" s="3">
        <v>41644</v>
      </c>
      <c r="I31" s="2">
        <f t="shared" ca="1" si="1"/>
        <v>8</v>
      </c>
      <c r="J31" s="2"/>
      <c r="K31" s="2" t="s">
        <v>17</v>
      </c>
      <c r="L31" s="2" t="s">
        <v>18</v>
      </c>
      <c r="M31" s="2" t="s">
        <v>58</v>
      </c>
      <c r="N31" s="2" t="s">
        <v>99</v>
      </c>
      <c r="O31" s="2" t="s">
        <v>90</v>
      </c>
      <c r="P31" s="2" t="s">
        <v>91</v>
      </c>
      <c r="Q31" s="6" t="s">
        <v>100</v>
      </c>
      <c r="R31"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4</v>
      </c>
    </row>
    <row r="32" spans="1:18" ht="14.25" customHeight="1" x14ac:dyDescent="0.35">
      <c r="A32" s="5" t="s">
        <v>101</v>
      </c>
      <c r="B32" s="2">
        <v>1301052902</v>
      </c>
      <c r="C32" s="2">
        <v>28.99</v>
      </c>
      <c r="D32" s="3">
        <v>31295</v>
      </c>
      <c r="E32" s="2">
        <f t="shared" ca="1" si="0"/>
        <v>37</v>
      </c>
      <c r="F32" s="2" t="s">
        <v>25</v>
      </c>
      <c r="G32" s="2" t="s">
        <v>29</v>
      </c>
      <c r="H32" s="3">
        <v>41157</v>
      </c>
      <c r="I32" s="2">
        <f t="shared" ca="1" si="1"/>
        <v>10</v>
      </c>
      <c r="J32" s="2"/>
      <c r="K32" s="2" t="s">
        <v>17</v>
      </c>
      <c r="L32" s="2" t="s">
        <v>18</v>
      </c>
      <c r="M32" s="2" t="s">
        <v>58</v>
      </c>
      <c r="N32" s="2" t="s">
        <v>102</v>
      </c>
      <c r="O32" s="2" t="s">
        <v>103</v>
      </c>
      <c r="P32" s="2" t="s">
        <v>71</v>
      </c>
      <c r="Q32" s="6" t="s">
        <v>23</v>
      </c>
      <c r="R32"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33" spans="1:18" ht="14.25" customHeight="1" x14ac:dyDescent="0.35">
      <c r="A33" s="5" t="s">
        <v>104</v>
      </c>
      <c r="B33" s="2">
        <v>1501072093</v>
      </c>
      <c r="C33" s="2">
        <v>31.4</v>
      </c>
      <c r="D33" s="3">
        <v>25025</v>
      </c>
      <c r="E33" s="2">
        <f t="shared" ca="1" si="0"/>
        <v>54</v>
      </c>
      <c r="F33" s="2" t="s">
        <v>15</v>
      </c>
      <c r="G33" s="2" t="s">
        <v>29</v>
      </c>
      <c r="H33" s="3">
        <v>40299</v>
      </c>
      <c r="I33" s="2">
        <f t="shared" ca="1" si="1"/>
        <v>12</v>
      </c>
      <c r="J33" s="2"/>
      <c r="K33" s="2" t="s">
        <v>17</v>
      </c>
      <c r="L33" s="2" t="s">
        <v>18</v>
      </c>
      <c r="M33" s="2" t="s">
        <v>58</v>
      </c>
      <c r="N33" s="2" t="s">
        <v>102</v>
      </c>
      <c r="O33" s="2" t="s">
        <v>103</v>
      </c>
      <c r="P33" s="2" t="s">
        <v>85</v>
      </c>
      <c r="Q33" s="6" t="s">
        <v>23</v>
      </c>
      <c r="R33"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34" spans="1:18" ht="14.25" customHeight="1" x14ac:dyDescent="0.35">
      <c r="A34" s="5" t="s">
        <v>105</v>
      </c>
      <c r="B34" s="2">
        <v>602000312</v>
      </c>
      <c r="C34" s="2">
        <v>26</v>
      </c>
      <c r="D34" s="3">
        <v>32421</v>
      </c>
      <c r="E34" s="2">
        <f t="shared" ca="1" si="0"/>
        <v>33</v>
      </c>
      <c r="F34" s="2" t="s">
        <v>15</v>
      </c>
      <c r="G34" s="2" t="s">
        <v>29</v>
      </c>
      <c r="H34" s="3">
        <v>40564</v>
      </c>
      <c r="I34" s="2">
        <f t="shared" ca="1" si="1"/>
        <v>11</v>
      </c>
      <c r="J34" s="2"/>
      <c r="K34" s="2" t="s">
        <v>17</v>
      </c>
      <c r="L34" s="2" t="s">
        <v>18</v>
      </c>
      <c r="M34" s="2" t="s">
        <v>58</v>
      </c>
      <c r="N34" s="2" t="s">
        <v>102</v>
      </c>
      <c r="O34" s="2" t="s">
        <v>103</v>
      </c>
      <c r="P34" s="2" t="s">
        <v>22</v>
      </c>
      <c r="Q34" s="6" t="s">
        <v>100</v>
      </c>
      <c r="R34"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4</v>
      </c>
    </row>
    <row r="35" spans="1:18" ht="14.25" customHeight="1" x14ac:dyDescent="0.35">
      <c r="A35" s="5" t="s">
        <v>106</v>
      </c>
      <c r="B35" s="2">
        <v>1203032263</v>
      </c>
      <c r="C35" s="2">
        <v>27.49</v>
      </c>
      <c r="D35" s="3">
        <v>26735</v>
      </c>
      <c r="E35" s="2">
        <f t="shared" ca="1" si="0"/>
        <v>49</v>
      </c>
      <c r="F35" s="2" t="s">
        <v>15</v>
      </c>
      <c r="G35" s="2" t="s">
        <v>16</v>
      </c>
      <c r="H35" s="3">
        <v>40704</v>
      </c>
      <c r="I35" s="2">
        <f t="shared" ca="1" si="1"/>
        <v>11</v>
      </c>
      <c r="J35" s="2"/>
      <c r="K35" s="2" t="s">
        <v>17</v>
      </c>
      <c r="L35" s="2" t="s">
        <v>18</v>
      </c>
      <c r="M35" s="2" t="s">
        <v>58</v>
      </c>
      <c r="N35" s="2" t="s">
        <v>102</v>
      </c>
      <c r="O35" s="2" t="s">
        <v>103</v>
      </c>
      <c r="P35" s="2" t="s">
        <v>107</v>
      </c>
      <c r="Q35" s="6" t="s">
        <v>23</v>
      </c>
      <c r="R35"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36" spans="1:18" ht="14.25" customHeight="1" x14ac:dyDescent="0.35">
      <c r="A36" s="5" t="s">
        <v>108</v>
      </c>
      <c r="B36" s="2">
        <v>1212052023</v>
      </c>
      <c r="C36" s="2">
        <v>45</v>
      </c>
      <c r="D36" s="3">
        <v>32149</v>
      </c>
      <c r="E36" s="2">
        <f t="shared" ca="1" si="0"/>
        <v>34</v>
      </c>
      <c r="F36" s="2" t="s">
        <v>25</v>
      </c>
      <c r="G36" s="2" t="s">
        <v>26</v>
      </c>
      <c r="H36" s="3">
        <v>42009</v>
      </c>
      <c r="I36" s="2">
        <f t="shared" ca="1" si="1"/>
        <v>7</v>
      </c>
      <c r="J36" s="2"/>
      <c r="K36" s="2" t="s">
        <v>17</v>
      </c>
      <c r="L36" s="2" t="s">
        <v>18</v>
      </c>
      <c r="M36" s="2" t="s">
        <v>58</v>
      </c>
      <c r="N36" s="2" t="s">
        <v>109</v>
      </c>
      <c r="O36" s="2" t="s">
        <v>110</v>
      </c>
      <c r="P36" s="2" t="s">
        <v>71</v>
      </c>
      <c r="Q36" s="6" t="s">
        <v>50</v>
      </c>
      <c r="R36"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37" spans="1:18" ht="14.25" customHeight="1" x14ac:dyDescent="0.35">
      <c r="A37" s="5" t="s">
        <v>111</v>
      </c>
      <c r="B37" s="2">
        <v>1102024173</v>
      </c>
      <c r="C37" s="2">
        <v>42</v>
      </c>
      <c r="D37" s="3">
        <v>32836</v>
      </c>
      <c r="E37" s="2">
        <f t="shared" ca="1" si="0"/>
        <v>32</v>
      </c>
      <c r="F37" s="2" t="s">
        <v>25</v>
      </c>
      <c r="G37" s="2" t="s">
        <v>16</v>
      </c>
      <c r="H37" s="3">
        <v>42093</v>
      </c>
      <c r="I37" s="2">
        <f t="shared" ca="1" si="1"/>
        <v>7</v>
      </c>
      <c r="J37" s="2"/>
      <c r="K37" s="2" t="s">
        <v>17</v>
      </c>
      <c r="L37" s="2" t="s">
        <v>18</v>
      </c>
      <c r="M37" s="2" t="s">
        <v>58</v>
      </c>
      <c r="N37" s="2" t="s">
        <v>109</v>
      </c>
      <c r="O37" s="2" t="s">
        <v>110</v>
      </c>
      <c r="P37" s="2" t="s">
        <v>107</v>
      </c>
      <c r="Q37" s="6" t="s">
        <v>35</v>
      </c>
      <c r="R37"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38" spans="1:18" ht="14.25" customHeight="1" x14ac:dyDescent="0.35">
      <c r="A38" s="5" t="s">
        <v>112</v>
      </c>
      <c r="B38" s="2">
        <v>1101023540</v>
      </c>
      <c r="C38" s="2">
        <v>37</v>
      </c>
      <c r="D38" s="3">
        <v>32342</v>
      </c>
      <c r="E38" s="2">
        <f t="shared" ca="1" si="0"/>
        <v>34</v>
      </c>
      <c r="F38" s="2" t="s">
        <v>15</v>
      </c>
      <c r="G38" s="2" t="s">
        <v>16</v>
      </c>
      <c r="H38" s="3">
        <v>42009</v>
      </c>
      <c r="I38" s="2">
        <f t="shared" ca="1" si="1"/>
        <v>7</v>
      </c>
      <c r="J38" s="2"/>
      <c r="K38" s="2" t="s">
        <v>17</v>
      </c>
      <c r="L38" s="2" t="s">
        <v>18</v>
      </c>
      <c r="M38" s="2" t="s">
        <v>58</v>
      </c>
      <c r="N38" s="2" t="s">
        <v>109</v>
      </c>
      <c r="O38" s="2" t="s">
        <v>110</v>
      </c>
      <c r="P38" s="2" t="s">
        <v>60</v>
      </c>
      <c r="Q38" s="6" t="s">
        <v>50</v>
      </c>
      <c r="R38"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39" spans="1:18" ht="14.25" customHeight="1" x14ac:dyDescent="0.35">
      <c r="A39" s="5" t="s">
        <v>113</v>
      </c>
      <c r="B39" s="2">
        <v>1988299991</v>
      </c>
      <c r="C39" s="2">
        <v>39</v>
      </c>
      <c r="D39" s="3">
        <v>29692</v>
      </c>
      <c r="E39" s="2">
        <f t="shared" ca="1" si="0"/>
        <v>41</v>
      </c>
      <c r="F39" s="2" t="s">
        <v>15</v>
      </c>
      <c r="G39" s="2" t="s">
        <v>114</v>
      </c>
      <c r="H39" s="3">
        <v>42009</v>
      </c>
      <c r="I39" s="2">
        <f t="shared" ca="1" si="1"/>
        <v>7</v>
      </c>
      <c r="J39" s="2"/>
      <c r="K39" s="2" t="s">
        <v>17</v>
      </c>
      <c r="L39" s="2" t="s">
        <v>18</v>
      </c>
      <c r="M39" s="2" t="s">
        <v>58</v>
      </c>
      <c r="N39" s="2" t="s">
        <v>109</v>
      </c>
      <c r="O39" s="2" t="s">
        <v>110</v>
      </c>
      <c r="P39" s="2" t="s">
        <v>60</v>
      </c>
      <c r="Q39" s="6" t="s">
        <v>23</v>
      </c>
      <c r="R39"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40" spans="1:18" ht="14.25" customHeight="1" x14ac:dyDescent="0.35">
      <c r="A40" s="5" t="s">
        <v>115</v>
      </c>
      <c r="B40" s="2">
        <v>1012023013</v>
      </c>
      <c r="C40" s="2">
        <v>43</v>
      </c>
      <c r="D40" s="3">
        <v>31946</v>
      </c>
      <c r="E40" s="2">
        <f t="shared" ca="1" si="0"/>
        <v>35</v>
      </c>
      <c r="F40" s="2" t="s">
        <v>25</v>
      </c>
      <c r="G40" s="2" t="s">
        <v>29</v>
      </c>
      <c r="H40" s="3">
        <v>42093</v>
      </c>
      <c r="I40" s="2">
        <f t="shared" ca="1" si="1"/>
        <v>7</v>
      </c>
      <c r="J40" s="2"/>
      <c r="K40" s="2" t="s">
        <v>17</v>
      </c>
      <c r="L40" s="2" t="s">
        <v>18</v>
      </c>
      <c r="M40" s="2" t="s">
        <v>58</v>
      </c>
      <c r="N40" s="2" t="s">
        <v>109</v>
      </c>
      <c r="O40" s="2" t="s">
        <v>110</v>
      </c>
      <c r="P40" s="2" t="s">
        <v>85</v>
      </c>
      <c r="Q40" s="6" t="s">
        <v>35</v>
      </c>
      <c r="R40"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41" spans="1:18" ht="14.25" customHeight="1" x14ac:dyDescent="0.35">
      <c r="A41" s="5" t="s">
        <v>116</v>
      </c>
      <c r="B41" s="2">
        <v>1001956578</v>
      </c>
      <c r="C41" s="2">
        <v>27</v>
      </c>
      <c r="D41" s="3">
        <v>28949</v>
      </c>
      <c r="E41" s="2">
        <f t="shared" ca="1" si="0"/>
        <v>43</v>
      </c>
      <c r="F41" s="2" t="s">
        <v>15</v>
      </c>
      <c r="G41" s="2" t="s">
        <v>16</v>
      </c>
      <c r="H41" s="3">
        <v>42051</v>
      </c>
      <c r="I41" s="2">
        <f t="shared" ca="1" si="1"/>
        <v>7</v>
      </c>
      <c r="J41" s="2"/>
      <c r="K41" s="2" t="s">
        <v>17</v>
      </c>
      <c r="L41" s="2" t="s">
        <v>18</v>
      </c>
      <c r="M41" s="2" t="s">
        <v>58</v>
      </c>
      <c r="N41" s="2" t="s">
        <v>109</v>
      </c>
      <c r="O41" s="2" t="s">
        <v>110</v>
      </c>
      <c r="P41" s="2" t="s">
        <v>45</v>
      </c>
      <c r="Q41" s="6" t="s">
        <v>23</v>
      </c>
      <c r="R41"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42" spans="1:18" ht="14.25" customHeight="1" x14ac:dyDescent="0.35">
      <c r="A42" s="5" t="s">
        <v>117</v>
      </c>
      <c r="B42" s="2">
        <v>906014183</v>
      </c>
      <c r="C42" s="2">
        <v>47</v>
      </c>
      <c r="D42" s="3">
        <v>29690</v>
      </c>
      <c r="E42" s="2">
        <f t="shared" ca="1" si="0"/>
        <v>41</v>
      </c>
      <c r="F42" s="2" t="s">
        <v>15</v>
      </c>
      <c r="G42" s="2" t="s">
        <v>16</v>
      </c>
      <c r="H42" s="3">
        <v>41912</v>
      </c>
      <c r="I42" s="2">
        <f t="shared" ca="1" si="1"/>
        <v>7</v>
      </c>
      <c r="J42" s="2"/>
      <c r="K42" s="2" t="s">
        <v>17</v>
      </c>
      <c r="L42" s="2" t="s">
        <v>18</v>
      </c>
      <c r="M42" s="2" t="s">
        <v>58</v>
      </c>
      <c r="N42" s="2" t="s">
        <v>109</v>
      </c>
      <c r="O42" s="2" t="s">
        <v>110</v>
      </c>
      <c r="P42" s="2" t="s">
        <v>85</v>
      </c>
      <c r="Q42" s="6" t="s">
        <v>23</v>
      </c>
      <c r="R42"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43" spans="1:18" ht="14.25" customHeight="1" x14ac:dyDescent="0.35">
      <c r="A43" s="5" t="s">
        <v>118</v>
      </c>
      <c r="B43" s="2">
        <v>1104025466</v>
      </c>
      <c r="C43" s="2">
        <v>28</v>
      </c>
      <c r="D43" s="3">
        <v>32268</v>
      </c>
      <c r="E43" s="2">
        <f t="shared" ca="1" si="0"/>
        <v>34</v>
      </c>
      <c r="F43" s="2" t="s">
        <v>25</v>
      </c>
      <c r="G43" s="2" t="s">
        <v>16</v>
      </c>
      <c r="H43" s="3">
        <v>42009</v>
      </c>
      <c r="I43" s="2">
        <f t="shared" ca="1" si="1"/>
        <v>7</v>
      </c>
      <c r="J43" s="3">
        <v>42343</v>
      </c>
      <c r="K43" s="2" t="s">
        <v>119</v>
      </c>
      <c r="L43" s="2" t="s">
        <v>41</v>
      </c>
      <c r="M43" s="2" t="s">
        <v>58</v>
      </c>
      <c r="N43" s="2" t="s">
        <v>109</v>
      </c>
      <c r="O43" s="2" t="s">
        <v>110</v>
      </c>
      <c r="P43" s="2" t="s">
        <v>45</v>
      </c>
      <c r="Q43" s="6" t="s">
        <v>23</v>
      </c>
      <c r="R43"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44" spans="1:18" ht="14.25" customHeight="1" x14ac:dyDescent="0.35">
      <c r="A44" s="5" t="s">
        <v>120</v>
      </c>
      <c r="B44" s="2">
        <v>1411071506</v>
      </c>
      <c r="C44" s="2">
        <v>49.1</v>
      </c>
      <c r="D44" s="3">
        <v>25293</v>
      </c>
      <c r="E44" s="2">
        <f t="shared" ca="1" si="0"/>
        <v>53</v>
      </c>
      <c r="F44" s="2" t="s">
        <v>25</v>
      </c>
      <c r="G44" s="2" t="s">
        <v>16</v>
      </c>
      <c r="H44" s="3">
        <v>42093</v>
      </c>
      <c r="I44" s="2">
        <f t="shared" ca="1" si="1"/>
        <v>7</v>
      </c>
      <c r="J44" s="2"/>
      <c r="K44" s="2" t="s">
        <v>17</v>
      </c>
      <c r="L44" s="2" t="s">
        <v>18</v>
      </c>
      <c r="M44" s="2" t="s">
        <v>58</v>
      </c>
      <c r="N44" s="2" t="s">
        <v>109</v>
      </c>
      <c r="O44" s="2" t="s">
        <v>110</v>
      </c>
      <c r="P44" s="2" t="s">
        <v>60</v>
      </c>
      <c r="Q44" s="6" t="s">
        <v>35</v>
      </c>
      <c r="R44"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45" spans="1:18" ht="14.25" customHeight="1" x14ac:dyDescent="0.35">
      <c r="A45" s="5" t="s">
        <v>121</v>
      </c>
      <c r="B45" s="2">
        <v>1307060199</v>
      </c>
      <c r="C45" s="2">
        <v>62</v>
      </c>
      <c r="D45" s="3">
        <v>27519</v>
      </c>
      <c r="E45" s="2">
        <f t="shared" ca="1" si="0"/>
        <v>47</v>
      </c>
      <c r="F45" s="2" t="s">
        <v>25</v>
      </c>
      <c r="G45" s="2" t="s">
        <v>16</v>
      </c>
      <c r="H45" s="3">
        <v>42093</v>
      </c>
      <c r="I45" s="2">
        <f t="shared" ca="1" si="1"/>
        <v>7</v>
      </c>
      <c r="J45" s="2" t="s">
        <v>122</v>
      </c>
      <c r="K45" s="2" t="s">
        <v>40</v>
      </c>
      <c r="L45" s="2" t="s">
        <v>41</v>
      </c>
      <c r="M45" s="2" t="s">
        <v>58</v>
      </c>
      <c r="N45" s="2" t="s">
        <v>123</v>
      </c>
      <c r="O45" s="2" t="s">
        <v>66</v>
      </c>
      <c r="P45" s="2" t="s">
        <v>124</v>
      </c>
      <c r="Q45" s="6" t="s">
        <v>23</v>
      </c>
      <c r="R45"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46" spans="1:18" ht="14.25" customHeight="1" x14ac:dyDescent="0.35">
      <c r="A46" s="5" t="s">
        <v>125</v>
      </c>
      <c r="B46" s="2">
        <v>1010022337</v>
      </c>
      <c r="C46" s="2">
        <v>61.3</v>
      </c>
      <c r="D46" s="3">
        <v>31569</v>
      </c>
      <c r="E46" s="2">
        <f t="shared" ca="1" si="0"/>
        <v>36</v>
      </c>
      <c r="F46" s="2" t="s">
        <v>15</v>
      </c>
      <c r="G46" s="2" t="s">
        <v>29</v>
      </c>
      <c r="H46" s="3">
        <v>42551</v>
      </c>
      <c r="I46" s="2">
        <f t="shared" ca="1" si="1"/>
        <v>6</v>
      </c>
      <c r="J46" s="2"/>
      <c r="K46" s="2" t="s">
        <v>126</v>
      </c>
      <c r="L46" s="2" t="s">
        <v>127</v>
      </c>
      <c r="M46" s="2" t="s">
        <v>58</v>
      </c>
      <c r="N46" s="2" t="s">
        <v>123</v>
      </c>
      <c r="O46" s="2" t="s">
        <v>66</v>
      </c>
      <c r="P46" s="2" t="s">
        <v>85</v>
      </c>
      <c r="Q46" s="6" t="s">
        <v>35</v>
      </c>
      <c r="R46"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47" spans="1:18" ht="14.25" customHeight="1" x14ac:dyDescent="0.35">
      <c r="A47" s="5" t="s">
        <v>128</v>
      </c>
      <c r="B47" s="2">
        <v>1412071562</v>
      </c>
      <c r="C47" s="2">
        <v>58.2</v>
      </c>
      <c r="D47" s="3">
        <v>23588</v>
      </c>
      <c r="E47" s="2">
        <f t="shared" ca="1" si="0"/>
        <v>58</v>
      </c>
      <c r="F47" s="2" t="s">
        <v>25</v>
      </c>
      <c r="G47" s="2" t="s">
        <v>29</v>
      </c>
      <c r="H47" s="3">
        <v>41687</v>
      </c>
      <c r="I47" s="2">
        <f t="shared" ca="1" si="1"/>
        <v>8</v>
      </c>
      <c r="J47" s="2" t="s">
        <v>129</v>
      </c>
      <c r="K47" s="2" t="s">
        <v>84</v>
      </c>
      <c r="L47" s="2" t="s">
        <v>64</v>
      </c>
      <c r="M47" s="2" t="s">
        <v>58</v>
      </c>
      <c r="N47" s="2" t="s">
        <v>123</v>
      </c>
      <c r="O47" s="2" t="s">
        <v>66</v>
      </c>
      <c r="P47" s="2" t="s">
        <v>85</v>
      </c>
      <c r="Q47" s="6" t="s">
        <v>23</v>
      </c>
      <c r="R47"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48" spans="1:18" ht="14.25" customHeight="1" x14ac:dyDescent="0.35">
      <c r="A48" s="5" t="s">
        <v>130</v>
      </c>
      <c r="B48" s="2">
        <v>1111030266</v>
      </c>
      <c r="C48" s="2">
        <v>58.5</v>
      </c>
      <c r="D48" s="3">
        <v>26811</v>
      </c>
      <c r="E48" s="2">
        <f t="shared" ca="1" si="0"/>
        <v>49</v>
      </c>
      <c r="F48" s="2" t="s">
        <v>15</v>
      </c>
      <c r="G48" s="2" t="s">
        <v>29</v>
      </c>
      <c r="H48" s="3">
        <v>42009</v>
      </c>
      <c r="I48" s="2">
        <f t="shared" ca="1" si="1"/>
        <v>7</v>
      </c>
      <c r="J48" s="3">
        <v>42288</v>
      </c>
      <c r="K48" s="2" t="s">
        <v>131</v>
      </c>
      <c r="L48" s="2" t="s">
        <v>41</v>
      </c>
      <c r="M48" s="2" t="s">
        <v>58</v>
      </c>
      <c r="N48" s="2" t="s">
        <v>123</v>
      </c>
      <c r="O48" s="2" t="s">
        <v>66</v>
      </c>
      <c r="P48" s="2" t="s">
        <v>85</v>
      </c>
      <c r="Q48" s="6" t="s">
        <v>50</v>
      </c>
      <c r="R48"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49" spans="1:18" ht="14.25" customHeight="1" x14ac:dyDescent="0.35">
      <c r="A49" s="5" t="s">
        <v>132</v>
      </c>
      <c r="B49" s="2">
        <v>1411071312</v>
      </c>
      <c r="C49" s="2">
        <v>54.1</v>
      </c>
      <c r="D49" s="3">
        <v>19011</v>
      </c>
      <c r="E49" s="2">
        <f t="shared" ca="1" si="0"/>
        <v>70</v>
      </c>
      <c r="F49" s="2" t="s">
        <v>15</v>
      </c>
      <c r="G49" s="2" t="s">
        <v>16</v>
      </c>
      <c r="H49" s="3">
        <v>41953</v>
      </c>
      <c r="I49" s="2">
        <f t="shared" ca="1" si="1"/>
        <v>7</v>
      </c>
      <c r="J49" s="2"/>
      <c r="K49" s="2" t="s">
        <v>17</v>
      </c>
      <c r="L49" s="2" t="s">
        <v>76</v>
      </c>
      <c r="M49" s="2" t="s">
        <v>58</v>
      </c>
      <c r="N49" s="2" t="s">
        <v>133</v>
      </c>
      <c r="O49" s="2" t="s">
        <v>110</v>
      </c>
      <c r="P49" s="2" t="s">
        <v>85</v>
      </c>
      <c r="Q49" s="6" t="s">
        <v>23</v>
      </c>
      <c r="R49"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50" spans="1:18" ht="14.25" customHeight="1" x14ac:dyDescent="0.35">
      <c r="A50" s="5" t="s">
        <v>134</v>
      </c>
      <c r="B50" s="2">
        <v>1108028108</v>
      </c>
      <c r="C50" s="2">
        <v>56.2</v>
      </c>
      <c r="D50" s="3">
        <v>31525</v>
      </c>
      <c r="E50" s="2">
        <f t="shared" ca="1" si="0"/>
        <v>36</v>
      </c>
      <c r="F50" s="2" t="s">
        <v>25</v>
      </c>
      <c r="G50" s="2" t="s">
        <v>16</v>
      </c>
      <c r="H50" s="3">
        <v>41953</v>
      </c>
      <c r="I50" s="2">
        <f t="shared" ca="1" si="1"/>
        <v>7</v>
      </c>
      <c r="J50" s="2"/>
      <c r="K50" s="2" t="s">
        <v>17</v>
      </c>
      <c r="L50" s="2" t="s">
        <v>76</v>
      </c>
      <c r="M50" s="2" t="s">
        <v>58</v>
      </c>
      <c r="N50" s="2" t="s">
        <v>133</v>
      </c>
      <c r="O50" s="2" t="s">
        <v>110</v>
      </c>
      <c r="P50" s="2" t="s">
        <v>60</v>
      </c>
      <c r="Q50" s="6" t="s">
        <v>23</v>
      </c>
      <c r="R50"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51" spans="1:18" ht="14.25" customHeight="1" x14ac:dyDescent="0.35">
      <c r="A51" s="5" t="s">
        <v>135</v>
      </c>
      <c r="B51" s="2">
        <v>904013591</v>
      </c>
      <c r="C51" s="2">
        <v>53.8</v>
      </c>
      <c r="D51" s="3">
        <v>30356</v>
      </c>
      <c r="E51" s="2">
        <f t="shared" ca="1" si="0"/>
        <v>39</v>
      </c>
      <c r="F51" s="2" t="s">
        <v>25</v>
      </c>
      <c r="G51" s="2" t="s">
        <v>16</v>
      </c>
      <c r="H51" s="3">
        <v>42551</v>
      </c>
      <c r="I51" s="2">
        <f t="shared" ca="1" si="1"/>
        <v>6</v>
      </c>
      <c r="J51" s="2"/>
      <c r="K51" s="2" t="s">
        <v>126</v>
      </c>
      <c r="L51" s="2" t="s">
        <v>127</v>
      </c>
      <c r="M51" s="2" t="s">
        <v>58</v>
      </c>
      <c r="N51" s="2" t="s">
        <v>133</v>
      </c>
      <c r="O51" s="2" t="s">
        <v>110</v>
      </c>
      <c r="P51" s="2" t="s">
        <v>136</v>
      </c>
      <c r="Q51" s="6" t="s">
        <v>35</v>
      </c>
      <c r="R51"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52" spans="1:18" ht="14.25" customHeight="1" x14ac:dyDescent="0.35">
      <c r="A52" s="5" t="s">
        <v>137</v>
      </c>
      <c r="B52" s="2">
        <v>1308060959</v>
      </c>
      <c r="C52" s="2">
        <v>53</v>
      </c>
      <c r="D52" s="3">
        <v>23994</v>
      </c>
      <c r="E52" s="2">
        <f t="shared" ca="1" si="0"/>
        <v>57</v>
      </c>
      <c r="F52" s="2" t="s">
        <v>25</v>
      </c>
      <c r="G52" s="2" t="s">
        <v>29</v>
      </c>
      <c r="H52" s="3">
        <v>41953</v>
      </c>
      <c r="I52" s="2">
        <f t="shared" ca="1" si="1"/>
        <v>7</v>
      </c>
      <c r="J52" s="2"/>
      <c r="K52" s="2" t="s">
        <v>17</v>
      </c>
      <c r="L52" s="2" t="s">
        <v>18</v>
      </c>
      <c r="M52" s="2" t="s">
        <v>58</v>
      </c>
      <c r="N52" s="2" t="s">
        <v>133</v>
      </c>
      <c r="O52" s="2" t="s">
        <v>110</v>
      </c>
      <c r="P52" s="2" t="s">
        <v>60</v>
      </c>
      <c r="Q52" s="6" t="s">
        <v>50</v>
      </c>
      <c r="R52"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53" spans="1:18" ht="14.25" customHeight="1" x14ac:dyDescent="0.35">
      <c r="A53" s="5" t="s">
        <v>138</v>
      </c>
      <c r="B53" s="2">
        <v>1301052347</v>
      </c>
      <c r="C53" s="2">
        <v>55.2</v>
      </c>
      <c r="D53" s="3">
        <v>28612</v>
      </c>
      <c r="E53" s="2">
        <f t="shared" ca="1" si="0"/>
        <v>44</v>
      </c>
      <c r="F53" s="2" t="s">
        <v>15</v>
      </c>
      <c r="G53" s="2" t="s">
        <v>139</v>
      </c>
      <c r="H53" s="3">
        <v>42093</v>
      </c>
      <c r="I53" s="2">
        <f t="shared" ca="1" si="1"/>
        <v>7</v>
      </c>
      <c r="J53" s="2"/>
      <c r="K53" s="2" t="s">
        <v>17</v>
      </c>
      <c r="L53" s="2" t="s">
        <v>18</v>
      </c>
      <c r="M53" s="2" t="s">
        <v>58</v>
      </c>
      <c r="N53" s="2" t="s">
        <v>133</v>
      </c>
      <c r="O53" s="2" t="s">
        <v>110</v>
      </c>
      <c r="P53" s="2" t="s">
        <v>60</v>
      </c>
      <c r="Q53" s="6" t="s">
        <v>35</v>
      </c>
      <c r="R53"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54" spans="1:18" ht="14.25" customHeight="1" x14ac:dyDescent="0.35">
      <c r="A54" s="5" t="s">
        <v>140</v>
      </c>
      <c r="B54" s="2">
        <v>1006020066</v>
      </c>
      <c r="C54" s="2">
        <v>60</v>
      </c>
      <c r="D54" s="3">
        <v>30394</v>
      </c>
      <c r="E54" s="2">
        <f t="shared" ca="1" si="0"/>
        <v>39</v>
      </c>
      <c r="F54" s="2" t="s">
        <v>15</v>
      </c>
      <c r="G54" s="2" t="s">
        <v>29</v>
      </c>
      <c r="H54" s="3">
        <v>39818</v>
      </c>
      <c r="I54" s="2">
        <f t="shared" ca="1" si="1"/>
        <v>13</v>
      </c>
      <c r="J54" s="2"/>
      <c r="K54" s="2" t="s">
        <v>17</v>
      </c>
      <c r="L54" s="2" t="s">
        <v>18</v>
      </c>
      <c r="M54" s="2" t="s">
        <v>141</v>
      </c>
      <c r="N54" s="2" t="s">
        <v>142</v>
      </c>
      <c r="O54" s="2" t="s">
        <v>44</v>
      </c>
      <c r="P54" s="2" t="s">
        <v>53</v>
      </c>
      <c r="Q54" s="6" t="s">
        <v>100</v>
      </c>
      <c r="R54"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4</v>
      </c>
    </row>
    <row r="55" spans="1:18" ht="14.25" customHeight="1" x14ac:dyDescent="0.35">
      <c r="A55" s="5" t="s">
        <v>143</v>
      </c>
      <c r="B55" s="2">
        <v>1501072311</v>
      </c>
      <c r="C55" s="2">
        <v>54.5</v>
      </c>
      <c r="D55" s="3">
        <v>25121</v>
      </c>
      <c r="E55" s="2">
        <f t="shared" ca="1" si="0"/>
        <v>53</v>
      </c>
      <c r="F55" s="2" t="s">
        <v>25</v>
      </c>
      <c r="G55" s="2" t="s">
        <v>26</v>
      </c>
      <c r="H55" s="3">
        <v>40756</v>
      </c>
      <c r="I55" s="2">
        <f t="shared" ca="1" si="1"/>
        <v>11</v>
      </c>
      <c r="J55" s="2"/>
      <c r="K55" s="2" t="s">
        <v>17</v>
      </c>
      <c r="L55" s="2" t="s">
        <v>18</v>
      </c>
      <c r="M55" s="2" t="s">
        <v>141</v>
      </c>
      <c r="N55" s="2" t="s">
        <v>144</v>
      </c>
      <c r="O55" s="2" t="s">
        <v>44</v>
      </c>
      <c r="P55" s="2" t="s">
        <v>60</v>
      </c>
      <c r="Q55" s="6" t="s">
        <v>23</v>
      </c>
      <c r="R55"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56" spans="1:18" ht="14.25" customHeight="1" x14ac:dyDescent="0.35">
      <c r="A56" s="5" t="s">
        <v>145</v>
      </c>
      <c r="B56" s="2">
        <v>1303054580</v>
      </c>
      <c r="C56" s="2">
        <v>50.5</v>
      </c>
      <c r="D56" s="3">
        <v>25637</v>
      </c>
      <c r="E56" s="2">
        <f t="shared" ca="1" si="0"/>
        <v>52</v>
      </c>
      <c r="F56" s="2" t="s">
        <v>25</v>
      </c>
      <c r="G56" s="2" t="s">
        <v>29</v>
      </c>
      <c r="H56" s="3">
        <v>41547</v>
      </c>
      <c r="I56" s="2">
        <f t="shared" ca="1" si="1"/>
        <v>8</v>
      </c>
      <c r="J56" s="3">
        <v>41828</v>
      </c>
      <c r="K56" s="2" t="s">
        <v>146</v>
      </c>
      <c r="L56" s="2" t="s">
        <v>41</v>
      </c>
      <c r="M56" s="2" t="s">
        <v>141</v>
      </c>
      <c r="N56" s="2" t="s">
        <v>144</v>
      </c>
      <c r="O56" s="2" t="s">
        <v>44</v>
      </c>
      <c r="P56" s="2" t="s">
        <v>147</v>
      </c>
      <c r="Q56" s="6" t="s">
        <v>23</v>
      </c>
      <c r="R56"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57" spans="1:18" ht="14.25" customHeight="1" x14ac:dyDescent="0.35">
      <c r="A57" s="5" t="s">
        <v>148</v>
      </c>
      <c r="B57" s="2">
        <v>1110029990</v>
      </c>
      <c r="C57" s="2">
        <v>55</v>
      </c>
      <c r="D57" s="3">
        <v>30537</v>
      </c>
      <c r="E57" s="2">
        <f t="shared" ca="1" si="0"/>
        <v>39</v>
      </c>
      <c r="F57" s="2" t="s">
        <v>25</v>
      </c>
      <c r="G57" s="2" t="s">
        <v>29</v>
      </c>
      <c r="H57" s="3">
        <v>42397</v>
      </c>
      <c r="I57" s="2">
        <f t="shared" ca="1" si="1"/>
        <v>6</v>
      </c>
      <c r="J57" s="2"/>
      <c r="K57" s="2" t="s">
        <v>17</v>
      </c>
      <c r="L57" s="2" t="s">
        <v>18</v>
      </c>
      <c r="M57" s="2" t="s">
        <v>141</v>
      </c>
      <c r="N57" s="2" t="s">
        <v>144</v>
      </c>
      <c r="O57" s="2" t="s">
        <v>44</v>
      </c>
      <c r="P57" s="2" t="s">
        <v>34</v>
      </c>
      <c r="Q57" s="6" t="s">
        <v>100</v>
      </c>
      <c r="R57"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4</v>
      </c>
    </row>
    <row r="58" spans="1:18" ht="14.25" customHeight="1" x14ac:dyDescent="0.35">
      <c r="A58" s="5" t="s">
        <v>149</v>
      </c>
      <c r="B58" s="2">
        <v>1409070147</v>
      </c>
      <c r="C58" s="2">
        <v>51</v>
      </c>
      <c r="D58" s="3">
        <v>26996</v>
      </c>
      <c r="E58" s="2">
        <f t="shared" ca="1" si="0"/>
        <v>48</v>
      </c>
      <c r="F58" s="2" t="s">
        <v>15</v>
      </c>
      <c r="G58" s="2" t="s">
        <v>29</v>
      </c>
      <c r="H58" s="3">
        <v>41900</v>
      </c>
      <c r="I58" s="2">
        <f t="shared" ca="1" si="1"/>
        <v>7</v>
      </c>
      <c r="J58" s="2"/>
      <c r="K58" s="2" t="s">
        <v>17</v>
      </c>
      <c r="L58" s="2" t="s">
        <v>18</v>
      </c>
      <c r="M58" s="2" t="s">
        <v>141</v>
      </c>
      <c r="N58" s="2" t="s">
        <v>144</v>
      </c>
      <c r="O58" s="2" t="s">
        <v>44</v>
      </c>
      <c r="P58" s="2" t="s">
        <v>67</v>
      </c>
      <c r="Q58" s="6" t="s">
        <v>23</v>
      </c>
      <c r="R58"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59" spans="1:18" ht="14.25" customHeight="1" x14ac:dyDescent="0.35">
      <c r="A59" s="5" t="s">
        <v>150</v>
      </c>
      <c r="B59" s="2">
        <v>1307060077</v>
      </c>
      <c r="C59" s="2">
        <v>54</v>
      </c>
      <c r="D59" s="3">
        <v>29778</v>
      </c>
      <c r="E59" s="2">
        <f t="shared" ca="1" si="0"/>
        <v>41</v>
      </c>
      <c r="F59" s="2" t="s">
        <v>25</v>
      </c>
      <c r="G59" s="2" t="s">
        <v>26</v>
      </c>
      <c r="H59" s="3">
        <v>42157</v>
      </c>
      <c r="I59" s="2">
        <f t="shared" ca="1" si="1"/>
        <v>7</v>
      </c>
      <c r="J59" s="2"/>
      <c r="K59" s="2" t="s">
        <v>17</v>
      </c>
      <c r="L59" s="2" t="s">
        <v>18</v>
      </c>
      <c r="M59" s="2" t="s">
        <v>141</v>
      </c>
      <c r="N59" s="2" t="s">
        <v>144</v>
      </c>
      <c r="O59" s="2" t="s">
        <v>44</v>
      </c>
      <c r="P59" s="2" t="s">
        <v>60</v>
      </c>
      <c r="Q59" s="6" t="s">
        <v>23</v>
      </c>
      <c r="R59"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60" spans="1:18" ht="14.25" customHeight="1" x14ac:dyDescent="0.35">
      <c r="A60" s="5" t="s">
        <v>151</v>
      </c>
      <c r="B60" s="2">
        <v>1001944783</v>
      </c>
      <c r="C60" s="2">
        <v>48.5</v>
      </c>
      <c r="D60" s="3">
        <v>26481</v>
      </c>
      <c r="E60" s="2">
        <f t="shared" ca="1" si="0"/>
        <v>50</v>
      </c>
      <c r="F60" s="2" t="s">
        <v>25</v>
      </c>
      <c r="G60" s="2" t="s">
        <v>16</v>
      </c>
      <c r="H60" s="3">
        <v>40553</v>
      </c>
      <c r="I60" s="2">
        <f t="shared" ca="1" si="1"/>
        <v>11</v>
      </c>
      <c r="J60" s="3">
        <v>42350</v>
      </c>
      <c r="K60" s="2" t="s">
        <v>152</v>
      </c>
      <c r="L60" s="2" t="s">
        <v>64</v>
      </c>
      <c r="M60" s="2" t="s">
        <v>141</v>
      </c>
      <c r="N60" s="2" t="s">
        <v>144</v>
      </c>
      <c r="O60" s="2" t="s">
        <v>44</v>
      </c>
      <c r="P60" s="2" t="s">
        <v>60</v>
      </c>
      <c r="Q60" s="6" t="s">
        <v>23</v>
      </c>
      <c r="R60"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61" spans="1:18" ht="14.25" customHeight="1" x14ac:dyDescent="0.35">
      <c r="A61" s="5" t="s">
        <v>153</v>
      </c>
      <c r="B61" s="2">
        <v>1403065874</v>
      </c>
      <c r="C61" s="2">
        <v>42</v>
      </c>
      <c r="D61" s="3">
        <v>28079</v>
      </c>
      <c r="E61" s="2">
        <f t="shared" ca="1" si="0"/>
        <v>45</v>
      </c>
      <c r="F61" s="2" t="s">
        <v>25</v>
      </c>
      <c r="G61" s="2" t="s">
        <v>16</v>
      </c>
      <c r="H61" s="3">
        <v>40595</v>
      </c>
      <c r="I61" s="2">
        <f t="shared" ca="1" si="1"/>
        <v>11</v>
      </c>
      <c r="J61" s="2" t="s">
        <v>154</v>
      </c>
      <c r="K61" s="2" t="s">
        <v>155</v>
      </c>
      <c r="L61" s="2" t="s">
        <v>41</v>
      </c>
      <c r="M61" s="2" t="s">
        <v>141</v>
      </c>
      <c r="N61" s="2" t="s">
        <v>144</v>
      </c>
      <c r="O61" s="2" t="s">
        <v>44</v>
      </c>
      <c r="P61" s="2" t="s">
        <v>53</v>
      </c>
      <c r="Q61" s="6" t="s">
        <v>97</v>
      </c>
      <c r="R61"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2</v>
      </c>
    </row>
    <row r="62" spans="1:18" ht="14.25" customHeight="1" x14ac:dyDescent="0.35">
      <c r="A62" s="5" t="s">
        <v>156</v>
      </c>
      <c r="B62" s="2">
        <v>1103024679</v>
      </c>
      <c r="C62" s="2">
        <v>55</v>
      </c>
      <c r="D62" s="3">
        <v>29885</v>
      </c>
      <c r="E62" s="2">
        <f t="shared" ca="1" si="0"/>
        <v>40</v>
      </c>
      <c r="F62" s="2" t="s">
        <v>15</v>
      </c>
      <c r="G62" s="2" t="s">
        <v>16</v>
      </c>
      <c r="H62" s="3">
        <v>41547</v>
      </c>
      <c r="I62" s="2">
        <f t="shared" ca="1" si="1"/>
        <v>8</v>
      </c>
      <c r="J62" s="2"/>
      <c r="K62" s="2" t="s">
        <v>17</v>
      </c>
      <c r="L62" s="2" t="s">
        <v>18</v>
      </c>
      <c r="M62" s="2" t="s">
        <v>141</v>
      </c>
      <c r="N62" s="2" t="s">
        <v>144</v>
      </c>
      <c r="O62" s="2" t="s">
        <v>44</v>
      </c>
      <c r="P62" s="2" t="s">
        <v>27</v>
      </c>
      <c r="Q62" s="6" t="s">
        <v>100</v>
      </c>
      <c r="R62"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4</v>
      </c>
    </row>
    <row r="63" spans="1:18" ht="14.25" customHeight="1" x14ac:dyDescent="0.35">
      <c r="A63" s="5" t="s">
        <v>157</v>
      </c>
      <c r="B63" s="2">
        <v>1107027351</v>
      </c>
      <c r="C63" s="2">
        <v>53</v>
      </c>
      <c r="D63" s="3">
        <v>29808</v>
      </c>
      <c r="E63" s="2">
        <f t="shared" ca="1" si="0"/>
        <v>41</v>
      </c>
      <c r="F63" s="2" t="s">
        <v>25</v>
      </c>
      <c r="G63" s="2" t="s">
        <v>29</v>
      </c>
      <c r="H63" s="3">
        <v>41137</v>
      </c>
      <c r="I63" s="2">
        <f t="shared" ca="1" si="1"/>
        <v>10</v>
      </c>
      <c r="J63" s="2"/>
      <c r="K63" s="2" t="s">
        <v>17</v>
      </c>
      <c r="L63" s="2" t="s">
        <v>18</v>
      </c>
      <c r="M63" s="2" t="s">
        <v>141</v>
      </c>
      <c r="N63" s="2" t="s">
        <v>144</v>
      </c>
      <c r="O63" s="2" t="s">
        <v>44</v>
      </c>
      <c r="P63" s="2" t="s">
        <v>30</v>
      </c>
      <c r="Q63" s="6" t="s">
        <v>23</v>
      </c>
      <c r="R63"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64" spans="1:18" ht="14.25" customHeight="1" x14ac:dyDescent="0.35">
      <c r="A64" s="5" t="s">
        <v>158</v>
      </c>
      <c r="B64" s="2">
        <v>1402065355</v>
      </c>
      <c r="C64" s="2">
        <v>38.5</v>
      </c>
      <c r="D64" s="3">
        <v>28254</v>
      </c>
      <c r="E64" s="2">
        <f t="shared" ca="1" si="0"/>
        <v>45</v>
      </c>
      <c r="F64" s="2" t="s">
        <v>15</v>
      </c>
      <c r="G64" s="2" t="s">
        <v>16</v>
      </c>
      <c r="H64" s="3">
        <v>40476</v>
      </c>
      <c r="I64" s="2">
        <f t="shared" ca="1" si="1"/>
        <v>11</v>
      </c>
      <c r="J64" s="2" t="s">
        <v>159</v>
      </c>
      <c r="K64" s="2" t="s">
        <v>131</v>
      </c>
      <c r="L64" s="2" t="s">
        <v>41</v>
      </c>
      <c r="M64" s="2" t="s">
        <v>141</v>
      </c>
      <c r="N64" s="2" t="s">
        <v>144</v>
      </c>
      <c r="O64" s="2" t="s">
        <v>44</v>
      </c>
      <c r="P64" s="2" t="s">
        <v>30</v>
      </c>
      <c r="Q64" s="6" t="s">
        <v>23</v>
      </c>
      <c r="R64"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65" spans="1:18" ht="14.25" customHeight="1" x14ac:dyDescent="0.35">
      <c r="A65" s="5" t="s">
        <v>160</v>
      </c>
      <c r="B65" s="2">
        <v>1102024149</v>
      </c>
      <c r="C65" s="2">
        <v>52</v>
      </c>
      <c r="D65" s="3">
        <v>27667</v>
      </c>
      <c r="E65" s="2">
        <f t="shared" ca="1" si="0"/>
        <v>46</v>
      </c>
      <c r="F65" s="2" t="s">
        <v>15</v>
      </c>
      <c r="G65" s="2" t="s">
        <v>16</v>
      </c>
      <c r="H65" s="3">
        <v>41184</v>
      </c>
      <c r="I65" s="2">
        <f t="shared" ca="1" si="1"/>
        <v>9</v>
      </c>
      <c r="J65" s="2"/>
      <c r="K65" s="2" t="s">
        <v>17</v>
      </c>
      <c r="L65" s="2" t="s">
        <v>18</v>
      </c>
      <c r="M65" s="2" t="s">
        <v>141</v>
      </c>
      <c r="N65" s="2" t="s">
        <v>144</v>
      </c>
      <c r="O65" s="2" t="s">
        <v>44</v>
      </c>
      <c r="P65" s="2" t="s">
        <v>85</v>
      </c>
      <c r="Q65" s="6" t="s">
        <v>23</v>
      </c>
      <c r="R65"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66" spans="1:18" ht="14.25" customHeight="1" x14ac:dyDescent="0.35">
      <c r="A66" s="5" t="s">
        <v>161</v>
      </c>
      <c r="B66" s="2">
        <v>1000974650</v>
      </c>
      <c r="C66" s="2">
        <v>53</v>
      </c>
      <c r="D66" s="3">
        <v>27745</v>
      </c>
      <c r="E66" s="2">
        <f t="shared" ca="1" si="0"/>
        <v>46</v>
      </c>
      <c r="F66" s="2" t="s">
        <v>25</v>
      </c>
      <c r="G66" s="2" t="s">
        <v>26</v>
      </c>
      <c r="H66" s="3">
        <v>40379</v>
      </c>
      <c r="I66" s="2">
        <f t="shared" ca="1" si="1"/>
        <v>12</v>
      </c>
      <c r="J66" s="2"/>
      <c r="K66" s="2" t="s">
        <v>17</v>
      </c>
      <c r="L66" s="2" t="s">
        <v>18</v>
      </c>
      <c r="M66" s="2" t="s">
        <v>141</v>
      </c>
      <c r="N66" s="2" t="s">
        <v>144</v>
      </c>
      <c r="O66" s="2" t="s">
        <v>44</v>
      </c>
      <c r="P66" s="2" t="s">
        <v>45</v>
      </c>
      <c r="Q66" s="6" t="s">
        <v>97</v>
      </c>
      <c r="R66"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2</v>
      </c>
    </row>
    <row r="67" spans="1:18" ht="14.25" customHeight="1" x14ac:dyDescent="0.35">
      <c r="A67" s="5" t="s">
        <v>162</v>
      </c>
      <c r="B67" s="2">
        <v>1405067298</v>
      </c>
      <c r="C67" s="2">
        <v>55</v>
      </c>
      <c r="D67" s="3">
        <v>28577</v>
      </c>
      <c r="E67" s="2">
        <f t="shared" ref="E67:E130" ca="1" si="2">INT((TODAY()-D67)/365)</f>
        <v>44</v>
      </c>
      <c r="F67" s="2" t="s">
        <v>15</v>
      </c>
      <c r="G67" s="2" t="s">
        <v>16</v>
      </c>
      <c r="H67" s="3">
        <v>39821</v>
      </c>
      <c r="I67" s="2">
        <f t="shared" ref="I67:I130" ca="1" si="3">INT((TODAY()-H67)/365)</f>
        <v>13</v>
      </c>
      <c r="J67" s="2"/>
      <c r="K67" s="2" t="s">
        <v>17</v>
      </c>
      <c r="L67" s="2" t="s">
        <v>18</v>
      </c>
      <c r="M67" s="2" t="s">
        <v>141</v>
      </c>
      <c r="N67" s="2" t="s">
        <v>144</v>
      </c>
      <c r="O67" s="2" t="s">
        <v>44</v>
      </c>
      <c r="P67" s="2" t="s">
        <v>147</v>
      </c>
      <c r="Q67" s="6" t="s">
        <v>23</v>
      </c>
      <c r="R67"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68" spans="1:18" ht="14.25" customHeight="1" x14ac:dyDescent="0.35">
      <c r="A68" s="5" t="s">
        <v>163</v>
      </c>
      <c r="B68" s="2">
        <v>1410071026</v>
      </c>
      <c r="C68" s="2">
        <v>33.5</v>
      </c>
      <c r="D68" s="3">
        <v>20407</v>
      </c>
      <c r="E68" s="2">
        <f t="shared" ca="1" si="2"/>
        <v>66</v>
      </c>
      <c r="F68" s="2" t="s">
        <v>15</v>
      </c>
      <c r="G68" s="2" t="s">
        <v>16</v>
      </c>
      <c r="H68" s="3">
        <v>40812</v>
      </c>
      <c r="I68" s="2">
        <f t="shared" ca="1" si="3"/>
        <v>10</v>
      </c>
      <c r="J68" s="3">
        <v>40940</v>
      </c>
      <c r="K68" s="2" t="s">
        <v>131</v>
      </c>
      <c r="L68" s="2" t="s">
        <v>41</v>
      </c>
      <c r="M68" s="2" t="s">
        <v>141</v>
      </c>
      <c r="N68" s="2" t="s">
        <v>144</v>
      </c>
      <c r="O68" s="2" t="s">
        <v>44</v>
      </c>
      <c r="P68" s="2" t="s">
        <v>22</v>
      </c>
      <c r="Q68" s="6" t="s">
        <v>23</v>
      </c>
      <c r="R68"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69" spans="1:18" ht="14.25" customHeight="1" x14ac:dyDescent="0.35">
      <c r="A69" s="5" t="s">
        <v>164</v>
      </c>
      <c r="B69" s="2">
        <v>1409070522</v>
      </c>
      <c r="C69" s="2">
        <v>20</v>
      </c>
      <c r="D69" s="3">
        <v>30507</v>
      </c>
      <c r="E69" s="2">
        <f t="shared" ca="1" si="2"/>
        <v>39</v>
      </c>
      <c r="F69" s="2" t="s">
        <v>25</v>
      </c>
      <c r="G69" s="2" t="s">
        <v>29</v>
      </c>
      <c r="H69" s="3">
        <v>40729</v>
      </c>
      <c r="I69" s="2">
        <f t="shared" ca="1" si="3"/>
        <v>11</v>
      </c>
      <c r="J69" s="2"/>
      <c r="K69" s="2" t="s">
        <v>17</v>
      </c>
      <c r="L69" s="2" t="s">
        <v>18</v>
      </c>
      <c r="M69" s="2" t="s">
        <v>141</v>
      </c>
      <c r="N69" s="2" t="s">
        <v>165</v>
      </c>
      <c r="O69" s="2" t="s">
        <v>166</v>
      </c>
      <c r="P69" s="2" t="s">
        <v>167</v>
      </c>
      <c r="Q69" s="6" t="s">
        <v>100</v>
      </c>
      <c r="R69"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4</v>
      </c>
    </row>
    <row r="70" spans="1:18" ht="14.25" customHeight="1" x14ac:dyDescent="0.35">
      <c r="A70" s="5" t="s">
        <v>168</v>
      </c>
      <c r="B70" s="2">
        <v>1011022883</v>
      </c>
      <c r="C70" s="2">
        <v>21</v>
      </c>
      <c r="D70" s="3">
        <v>32413</v>
      </c>
      <c r="E70" s="2">
        <f t="shared" ca="1" si="2"/>
        <v>33</v>
      </c>
      <c r="F70" s="2" t="s">
        <v>15</v>
      </c>
      <c r="G70" s="2" t="s">
        <v>16</v>
      </c>
      <c r="H70" s="3">
        <v>39454</v>
      </c>
      <c r="I70" s="2">
        <f t="shared" ca="1" si="3"/>
        <v>14</v>
      </c>
      <c r="J70" s="2"/>
      <c r="K70" s="2" t="s">
        <v>17</v>
      </c>
      <c r="L70" s="2" t="s">
        <v>18</v>
      </c>
      <c r="M70" s="2" t="s">
        <v>141</v>
      </c>
      <c r="N70" s="2" t="s">
        <v>165</v>
      </c>
      <c r="O70" s="2" t="s">
        <v>169</v>
      </c>
      <c r="P70" s="2" t="s">
        <v>147</v>
      </c>
      <c r="Q70" s="6" t="s">
        <v>23</v>
      </c>
      <c r="R70"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71" spans="1:18" ht="14.25" customHeight="1" x14ac:dyDescent="0.35">
      <c r="A71" s="5" t="s">
        <v>170</v>
      </c>
      <c r="B71" s="2">
        <v>1001417624</v>
      </c>
      <c r="C71" s="2">
        <v>16</v>
      </c>
      <c r="D71" s="3">
        <v>32759</v>
      </c>
      <c r="E71" s="2">
        <f t="shared" ca="1" si="2"/>
        <v>33</v>
      </c>
      <c r="F71" s="2" t="s">
        <v>15</v>
      </c>
      <c r="G71" s="2" t="s">
        <v>26</v>
      </c>
      <c r="H71" s="3">
        <v>40735</v>
      </c>
      <c r="I71" s="2">
        <f t="shared" ca="1" si="3"/>
        <v>11</v>
      </c>
      <c r="J71" s="3">
        <v>40703</v>
      </c>
      <c r="K71" s="2" t="s">
        <v>171</v>
      </c>
      <c r="L71" s="2" t="s">
        <v>41</v>
      </c>
      <c r="M71" s="2" t="s">
        <v>141</v>
      </c>
      <c r="N71" s="2" t="s">
        <v>165</v>
      </c>
      <c r="O71" s="2" t="s">
        <v>172</v>
      </c>
      <c r="P71" s="2" t="s">
        <v>173</v>
      </c>
      <c r="Q71" s="6" t="s">
        <v>35</v>
      </c>
      <c r="R71"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72" spans="1:18" ht="14.25" customHeight="1" x14ac:dyDescent="0.35">
      <c r="A72" s="5" t="s">
        <v>174</v>
      </c>
      <c r="B72" s="2">
        <v>1304055947</v>
      </c>
      <c r="C72" s="2">
        <v>23</v>
      </c>
      <c r="D72" s="3">
        <v>28267</v>
      </c>
      <c r="E72" s="2">
        <f t="shared" ca="1" si="2"/>
        <v>45</v>
      </c>
      <c r="F72" s="2" t="s">
        <v>15</v>
      </c>
      <c r="G72" s="2" t="s">
        <v>29</v>
      </c>
      <c r="H72" s="3">
        <v>40917</v>
      </c>
      <c r="I72" s="2">
        <f t="shared" ca="1" si="3"/>
        <v>10</v>
      </c>
      <c r="J72" s="2"/>
      <c r="K72" s="2" t="s">
        <v>17</v>
      </c>
      <c r="L72" s="2" t="s">
        <v>18</v>
      </c>
      <c r="M72" s="2" t="s">
        <v>141</v>
      </c>
      <c r="N72" s="2" t="s">
        <v>165</v>
      </c>
      <c r="O72" s="2" t="s">
        <v>175</v>
      </c>
      <c r="P72" s="2" t="s">
        <v>167</v>
      </c>
      <c r="Q72" s="6" t="s">
        <v>61</v>
      </c>
      <c r="R72"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5</v>
      </c>
    </row>
    <row r="73" spans="1:18" ht="14.25" customHeight="1" x14ac:dyDescent="0.35">
      <c r="A73" s="5" t="s">
        <v>176</v>
      </c>
      <c r="B73" s="2">
        <v>1301052124</v>
      </c>
      <c r="C73" s="2">
        <v>22</v>
      </c>
      <c r="D73" s="3">
        <v>30365</v>
      </c>
      <c r="E73" s="2">
        <f t="shared" ca="1" si="2"/>
        <v>39</v>
      </c>
      <c r="F73" s="2" t="s">
        <v>25</v>
      </c>
      <c r="G73" s="2" t="s">
        <v>139</v>
      </c>
      <c r="H73" s="3">
        <v>41547</v>
      </c>
      <c r="I73" s="2">
        <f t="shared" ca="1" si="3"/>
        <v>8</v>
      </c>
      <c r="J73" s="2"/>
      <c r="K73" s="2" t="s">
        <v>17</v>
      </c>
      <c r="L73" s="2" t="s">
        <v>18</v>
      </c>
      <c r="M73" s="2" t="s">
        <v>141</v>
      </c>
      <c r="N73" s="2" t="s">
        <v>165</v>
      </c>
      <c r="O73" s="2" t="s">
        <v>177</v>
      </c>
      <c r="P73" s="2" t="s">
        <v>60</v>
      </c>
      <c r="Q73" s="6" t="s">
        <v>35</v>
      </c>
      <c r="R73"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74" spans="1:18" ht="14.25" customHeight="1" x14ac:dyDescent="0.35">
      <c r="A74" s="5" t="s">
        <v>178</v>
      </c>
      <c r="B74" s="2">
        <v>1212051409</v>
      </c>
      <c r="C74" s="2">
        <v>22</v>
      </c>
      <c r="D74" s="3">
        <v>25610</v>
      </c>
      <c r="E74" s="2">
        <f t="shared" ca="1" si="2"/>
        <v>52</v>
      </c>
      <c r="F74" s="2" t="s">
        <v>15</v>
      </c>
      <c r="G74" s="2" t="s">
        <v>29</v>
      </c>
      <c r="H74" s="3">
        <v>40000</v>
      </c>
      <c r="I74" s="2">
        <f t="shared" ca="1" si="3"/>
        <v>13</v>
      </c>
      <c r="J74" s="2"/>
      <c r="K74" s="2" t="s">
        <v>17</v>
      </c>
      <c r="L74" s="2" t="s">
        <v>76</v>
      </c>
      <c r="M74" s="2" t="s">
        <v>141</v>
      </c>
      <c r="N74" s="2" t="s">
        <v>165</v>
      </c>
      <c r="O74" s="2" t="s">
        <v>179</v>
      </c>
      <c r="P74" s="2" t="s">
        <v>22</v>
      </c>
      <c r="Q74" s="6" t="s">
        <v>23</v>
      </c>
      <c r="R74"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75" spans="1:18" ht="14.25" customHeight="1" x14ac:dyDescent="0.35">
      <c r="A75" s="5" t="s">
        <v>180</v>
      </c>
      <c r="B75" s="2">
        <v>1307060083</v>
      </c>
      <c r="C75" s="2">
        <v>17</v>
      </c>
      <c r="D75" s="3">
        <v>27041</v>
      </c>
      <c r="E75" s="2">
        <f t="shared" ca="1" si="2"/>
        <v>48</v>
      </c>
      <c r="F75" s="2" t="s">
        <v>15</v>
      </c>
      <c r="G75" s="2" t="s">
        <v>16</v>
      </c>
      <c r="H75" s="3">
        <v>40553</v>
      </c>
      <c r="I75" s="2">
        <f t="shared" ca="1" si="3"/>
        <v>11</v>
      </c>
      <c r="J75" s="3">
        <v>40878</v>
      </c>
      <c r="K75" s="2" t="s">
        <v>131</v>
      </c>
      <c r="L75" s="2" t="s">
        <v>41</v>
      </c>
      <c r="M75" s="2" t="s">
        <v>141</v>
      </c>
      <c r="N75" s="2" t="s">
        <v>165</v>
      </c>
      <c r="O75" s="2" t="s">
        <v>181</v>
      </c>
      <c r="P75" s="2" t="s">
        <v>22</v>
      </c>
      <c r="Q75" s="6" t="s">
        <v>35</v>
      </c>
      <c r="R75"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76" spans="1:18" ht="14.25" customHeight="1" x14ac:dyDescent="0.35">
      <c r="A76" s="5" t="s">
        <v>182</v>
      </c>
      <c r="B76" s="2">
        <v>1312063507</v>
      </c>
      <c r="C76" s="2">
        <v>22</v>
      </c>
      <c r="D76" s="3">
        <v>27081</v>
      </c>
      <c r="E76" s="2">
        <f t="shared" ca="1" si="2"/>
        <v>48</v>
      </c>
      <c r="F76" s="2" t="s">
        <v>25</v>
      </c>
      <c r="G76" s="2" t="s">
        <v>16</v>
      </c>
      <c r="H76" s="3">
        <v>41001</v>
      </c>
      <c r="I76" s="2">
        <f t="shared" ca="1" si="3"/>
        <v>10</v>
      </c>
      <c r="J76" s="2" t="s">
        <v>183</v>
      </c>
      <c r="K76" s="2" t="s">
        <v>155</v>
      </c>
      <c r="L76" s="2" t="s">
        <v>41</v>
      </c>
      <c r="M76" s="2" t="s">
        <v>141</v>
      </c>
      <c r="N76" s="2" t="s">
        <v>165</v>
      </c>
      <c r="O76" s="2" t="s">
        <v>184</v>
      </c>
      <c r="P76" s="2" t="s">
        <v>22</v>
      </c>
      <c r="Q76" s="6" t="s">
        <v>50</v>
      </c>
      <c r="R76"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77" spans="1:18" ht="14.25" customHeight="1" x14ac:dyDescent="0.35">
      <c r="A77" s="5" t="s">
        <v>185</v>
      </c>
      <c r="B77" s="2">
        <v>1101023679</v>
      </c>
      <c r="C77" s="2">
        <v>16.760000000000002</v>
      </c>
      <c r="D77" s="3">
        <v>30517</v>
      </c>
      <c r="E77" s="2">
        <f t="shared" ca="1" si="2"/>
        <v>39</v>
      </c>
      <c r="F77" s="2" t="s">
        <v>25</v>
      </c>
      <c r="G77" s="2" t="s">
        <v>29</v>
      </c>
      <c r="H77" s="3">
        <v>40959</v>
      </c>
      <c r="I77" s="2">
        <f t="shared" ca="1" si="3"/>
        <v>10</v>
      </c>
      <c r="J77" s="2"/>
      <c r="K77" s="2" t="s">
        <v>17</v>
      </c>
      <c r="L77" s="2" t="s">
        <v>18</v>
      </c>
      <c r="M77" s="2" t="s">
        <v>141</v>
      </c>
      <c r="N77" s="2" t="s">
        <v>165</v>
      </c>
      <c r="O77" s="2" t="s">
        <v>186</v>
      </c>
      <c r="P77" s="2" t="s">
        <v>187</v>
      </c>
      <c r="Q77" s="6" t="s">
        <v>23</v>
      </c>
      <c r="R77"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78" spans="1:18" ht="14.25" customHeight="1" x14ac:dyDescent="0.35">
      <c r="A78" s="5" t="s">
        <v>188</v>
      </c>
      <c r="B78" s="2">
        <v>1212051962</v>
      </c>
      <c r="C78" s="2">
        <v>18</v>
      </c>
      <c r="D78" s="3">
        <v>28321</v>
      </c>
      <c r="E78" s="2">
        <f t="shared" ca="1" si="2"/>
        <v>45</v>
      </c>
      <c r="F78" s="2" t="s">
        <v>25</v>
      </c>
      <c r="G78" s="2" t="s">
        <v>26</v>
      </c>
      <c r="H78" s="3">
        <v>41176</v>
      </c>
      <c r="I78" s="2">
        <f t="shared" ca="1" si="3"/>
        <v>9</v>
      </c>
      <c r="J78" s="3">
        <v>41429</v>
      </c>
      <c r="K78" s="2" t="s">
        <v>131</v>
      </c>
      <c r="L78" s="2" t="s">
        <v>41</v>
      </c>
      <c r="M78" s="2" t="s">
        <v>141</v>
      </c>
      <c r="N78" s="2" t="s">
        <v>165</v>
      </c>
      <c r="O78" s="2" t="s">
        <v>166</v>
      </c>
      <c r="P78" s="2" t="s">
        <v>189</v>
      </c>
      <c r="Q78" s="6" t="s">
        <v>23</v>
      </c>
      <c r="R78"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79" spans="1:18" ht="14.25" customHeight="1" x14ac:dyDescent="0.35">
      <c r="A79" s="5" t="s">
        <v>190</v>
      </c>
      <c r="B79" s="2">
        <v>1403066194</v>
      </c>
      <c r="C79" s="2">
        <v>22</v>
      </c>
      <c r="D79" s="3">
        <v>25868</v>
      </c>
      <c r="E79" s="2">
        <f t="shared" ca="1" si="2"/>
        <v>51</v>
      </c>
      <c r="F79" s="2" t="s">
        <v>15</v>
      </c>
      <c r="G79" s="2" t="s">
        <v>29</v>
      </c>
      <c r="H79" s="3">
        <v>40637</v>
      </c>
      <c r="I79" s="2">
        <f t="shared" ca="1" si="3"/>
        <v>11</v>
      </c>
      <c r="J79" s="2"/>
      <c r="K79" s="2" t="s">
        <v>17</v>
      </c>
      <c r="L79" s="2" t="s">
        <v>18</v>
      </c>
      <c r="M79" s="2" t="s">
        <v>141</v>
      </c>
      <c r="N79" s="2" t="s">
        <v>165</v>
      </c>
      <c r="O79" s="2" t="s">
        <v>169</v>
      </c>
      <c r="P79" s="2" t="s">
        <v>67</v>
      </c>
      <c r="Q79" s="6" t="s">
        <v>23</v>
      </c>
      <c r="R79"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80" spans="1:18" ht="14.25" customHeight="1" x14ac:dyDescent="0.35">
      <c r="A80" s="5" t="s">
        <v>191</v>
      </c>
      <c r="B80" s="2">
        <v>1110029777</v>
      </c>
      <c r="C80" s="2">
        <v>17</v>
      </c>
      <c r="D80" s="3">
        <v>28951</v>
      </c>
      <c r="E80" s="2">
        <f t="shared" ca="1" si="2"/>
        <v>43</v>
      </c>
      <c r="F80" s="2" t="s">
        <v>25</v>
      </c>
      <c r="G80" s="2" t="s">
        <v>29</v>
      </c>
      <c r="H80" s="3">
        <v>41463</v>
      </c>
      <c r="I80" s="2">
        <f t="shared" ca="1" si="3"/>
        <v>9</v>
      </c>
      <c r="J80" s="2"/>
      <c r="K80" s="2" t="s">
        <v>17</v>
      </c>
      <c r="L80" s="2" t="s">
        <v>76</v>
      </c>
      <c r="M80" s="2" t="s">
        <v>141</v>
      </c>
      <c r="N80" s="2" t="s">
        <v>165</v>
      </c>
      <c r="O80" s="2" t="s">
        <v>172</v>
      </c>
      <c r="P80" s="2" t="s">
        <v>167</v>
      </c>
      <c r="Q80" s="6" t="s">
        <v>23</v>
      </c>
      <c r="R80"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81" spans="1:18" ht="14.25" customHeight="1" x14ac:dyDescent="0.35">
      <c r="A81" s="5" t="s">
        <v>192</v>
      </c>
      <c r="B81" s="2">
        <v>1109029366</v>
      </c>
      <c r="C81" s="2">
        <v>16</v>
      </c>
      <c r="D81" s="3">
        <v>25924</v>
      </c>
      <c r="E81" s="2">
        <f t="shared" ca="1" si="2"/>
        <v>51</v>
      </c>
      <c r="F81" s="2" t="s">
        <v>25</v>
      </c>
      <c r="G81" s="2" t="s">
        <v>29</v>
      </c>
      <c r="H81" s="3">
        <v>41001</v>
      </c>
      <c r="I81" s="2">
        <f t="shared" ca="1" si="3"/>
        <v>10</v>
      </c>
      <c r="J81" s="2"/>
      <c r="K81" s="2" t="s">
        <v>17</v>
      </c>
      <c r="L81" s="2" t="s">
        <v>18</v>
      </c>
      <c r="M81" s="2" t="s">
        <v>141</v>
      </c>
      <c r="N81" s="2" t="s">
        <v>165</v>
      </c>
      <c r="O81" s="2" t="s">
        <v>175</v>
      </c>
      <c r="P81" s="2" t="s">
        <v>173</v>
      </c>
      <c r="Q81" s="6" t="s">
        <v>23</v>
      </c>
      <c r="R81"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82" spans="1:18" ht="14.25" customHeight="1" x14ac:dyDescent="0.35">
      <c r="A82" s="5" t="s">
        <v>193</v>
      </c>
      <c r="B82" s="2">
        <v>1412071844</v>
      </c>
      <c r="C82" s="2">
        <v>22</v>
      </c>
      <c r="D82" s="3">
        <v>21546</v>
      </c>
      <c r="E82" s="2">
        <f t="shared" ca="1" si="2"/>
        <v>63</v>
      </c>
      <c r="F82" s="2" t="s">
        <v>15</v>
      </c>
      <c r="G82" s="2" t="s">
        <v>26</v>
      </c>
      <c r="H82" s="3">
        <v>41505</v>
      </c>
      <c r="I82" s="2">
        <f t="shared" ca="1" si="3"/>
        <v>9</v>
      </c>
      <c r="J82" s="2"/>
      <c r="K82" s="2" t="s">
        <v>17</v>
      </c>
      <c r="L82" s="2" t="s">
        <v>18</v>
      </c>
      <c r="M82" s="2" t="s">
        <v>141</v>
      </c>
      <c r="N82" s="2" t="s">
        <v>165</v>
      </c>
      <c r="O82" s="2" t="s">
        <v>177</v>
      </c>
      <c r="P82" s="2" t="s">
        <v>147</v>
      </c>
      <c r="Q82" s="6" t="s">
        <v>23</v>
      </c>
      <c r="R82"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83" spans="1:18" ht="14.25" customHeight="1" x14ac:dyDescent="0.35">
      <c r="A83" s="5" t="s">
        <v>195</v>
      </c>
      <c r="B83" s="2">
        <v>1308060366</v>
      </c>
      <c r="C83" s="2">
        <v>16</v>
      </c>
      <c r="D83" s="3">
        <v>32752</v>
      </c>
      <c r="E83" s="2">
        <f t="shared" ca="1" si="2"/>
        <v>33</v>
      </c>
      <c r="F83" s="2" t="s">
        <v>15</v>
      </c>
      <c r="G83" s="2" t="s">
        <v>16</v>
      </c>
      <c r="H83" s="3">
        <v>41827</v>
      </c>
      <c r="I83" s="2">
        <f t="shared" ca="1" si="3"/>
        <v>8</v>
      </c>
      <c r="J83" s="2"/>
      <c r="K83" s="2" t="s">
        <v>17</v>
      </c>
      <c r="L83" s="2" t="s">
        <v>18</v>
      </c>
      <c r="M83" s="2" t="s">
        <v>141</v>
      </c>
      <c r="N83" s="2" t="s">
        <v>165</v>
      </c>
      <c r="O83" s="2" t="s">
        <v>179</v>
      </c>
      <c r="P83" s="2" t="s">
        <v>91</v>
      </c>
      <c r="Q83" s="6" t="s">
        <v>100</v>
      </c>
      <c r="R83"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4</v>
      </c>
    </row>
    <row r="84" spans="1:18" ht="14.25" customHeight="1" x14ac:dyDescent="0.35">
      <c r="A84" s="5" t="s">
        <v>196</v>
      </c>
      <c r="B84" s="2">
        <v>1406068293</v>
      </c>
      <c r="C84" s="2">
        <v>20</v>
      </c>
      <c r="D84" s="3">
        <v>33109</v>
      </c>
      <c r="E84" s="2">
        <f t="shared" ca="1" si="2"/>
        <v>32</v>
      </c>
      <c r="F84" s="2" t="s">
        <v>15</v>
      </c>
      <c r="G84" s="2" t="s">
        <v>16</v>
      </c>
      <c r="H84" s="3">
        <v>41001</v>
      </c>
      <c r="I84" s="2">
        <f t="shared" ca="1" si="3"/>
        <v>10</v>
      </c>
      <c r="J84" s="2" t="s">
        <v>197</v>
      </c>
      <c r="K84" s="2" t="s">
        <v>131</v>
      </c>
      <c r="L84" s="2" t="s">
        <v>41</v>
      </c>
      <c r="M84" s="2" t="s">
        <v>141</v>
      </c>
      <c r="N84" s="2" t="s">
        <v>165</v>
      </c>
      <c r="O84" s="2" t="s">
        <v>181</v>
      </c>
      <c r="P84" s="2" t="s">
        <v>67</v>
      </c>
      <c r="Q84" s="6" t="s">
        <v>23</v>
      </c>
      <c r="R84"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85" spans="1:18" ht="14.25" customHeight="1" x14ac:dyDescent="0.35">
      <c r="A85" s="5" t="s">
        <v>198</v>
      </c>
      <c r="B85" s="2">
        <v>1408069635</v>
      </c>
      <c r="C85" s="2">
        <v>20</v>
      </c>
      <c r="D85" s="3">
        <v>25506</v>
      </c>
      <c r="E85" s="2">
        <f t="shared" ca="1" si="2"/>
        <v>52</v>
      </c>
      <c r="F85" s="2" t="s">
        <v>15</v>
      </c>
      <c r="G85" s="2" t="s">
        <v>114</v>
      </c>
      <c r="H85" s="3">
        <v>41589</v>
      </c>
      <c r="I85" s="2">
        <f t="shared" ca="1" si="3"/>
        <v>8</v>
      </c>
      <c r="J85" s="2"/>
      <c r="K85" s="2" t="s">
        <v>17</v>
      </c>
      <c r="L85" s="2" t="s">
        <v>76</v>
      </c>
      <c r="M85" s="2" t="s">
        <v>141</v>
      </c>
      <c r="N85" s="2" t="s">
        <v>165</v>
      </c>
      <c r="O85" s="2" t="s">
        <v>184</v>
      </c>
      <c r="P85" s="2" t="s">
        <v>22</v>
      </c>
      <c r="Q85" s="6" t="s">
        <v>23</v>
      </c>
      <c r="R85"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86" spans="1:18" ht="14.25" customHeight="1" x14ac:dyDescent="0.35">
      <c r="A86" s="5" t="s">
        <v>199</v>
      </c>
      <c r="B86" s="2">
        <v>1311063114</v>
      </c>
      <c r="C86" s="2">
        <v>20</v>
      </c>
      <c r="D86" s="3">
        <v>30349</v>
      </c>
      <c r="E86" s="2">
        <f t="shared" ca="1" si="2"/>
        <v>39</v>
      </c>
      <c r="F86" s="2" t="s">
        <v>25</v>
      </c>
      <c r="G86" s="2" t="s">
        <v>29</v>
      </c>
      <c r="H86" s="3">
        <v>41729</v>
      </c>
      <c r="I86" s="2">
        <f t="shared" ca="1" si="3"/>
        <v>8</v>
      </c>
      <c r="J86" s="2"/>
      <c r="K86" s="2" t="s">
        <v>17</v>
      </c>
      <c r="L86" s="2" t="s">
        <v>18</v>
      </c>
      <c r="M86" s="2" t="s">
        <v>141</v>
      </c>
      <c r="N86" s="2" t="s">
        <v>165</v>
      </c>
      <c r="O86" s="2" t="s">
        <v>186</v>
      </c>
      <c r="P86" s="2" t="s">
        <v>167</v>
      </c>
      <c r="Q86" s="6" t="s">
        <v>23</v>
      </c>
      <c r="R86"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87" spans="1:18" ht="14.25" customHeight="1" x14ac:dyDescent="0.35">
      <c r="A87" s="5" t="s">
        <v>201</v>
      </c>
      <c r="B87" s="2">
        <v>1208048062</v>
      </c>
      <c r="C87" s="2">
        <v>16</v>
      </c>
      <c r="D87" s="3">
        <v>18630</v>
      </c>
      <c r="E87" s="2">
        <f t="shared" ca="1" si="2"/>
        <v>71</v>
      </c>
      <c r="F87" s="2" t="s">
        <v>15</v>
      </c>
      <c r="G87" s="2" t="s">
        <v>29</v>
      </c>
      <c r="H87" s="3">
        <v>41911</v>
      </c>
      <c r="I87" s="2">
        <f t="shared" ca="1" si="3"/>
        <v>7</v>
      </c>
      <c r="J87" s="2"/>
      <c r="K87" s="2" t="s">
        <v>17</v>
      </c>
      <c r="L87" s="2" t="s">
        <v>18</v>
      </c>
      <c r="M87" s="2" t="s">
        <v>141</v>
      </c>
      <c r="N87" s="2" t="s">
        <v>165</v>
      </c>
      <c r="O87" s="2" t="s">
        <v>166</v>
      </c>
      <c r="P87" s="2" t="s">
        <v>67</v>
      </c>
      <c r="Q87" s="6" t="s">
        <v>23</v>
      </c>
      <c r="R87"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88" spans="1:18" ht="14.25" customHeight="1" x14ac:dyDescent="0.35">
      <c r="A88" s="5" t="s">
        <v>202</v>
      </c>
      <c r="B88" s="2">
        <v>1305057282</v>
      </c>
      <c r="C88" s="2">
        <v>19.5</v>
      </c>
      <c r="D88" s="3">
        <v>28898</v>
      </c>
      <c r="E88" s="2">
        <f t="shared" ca="1" si="2"/>
        <v>43</v>
      </c>
      <c r="F88" s="2" t="s">
        <v>15</v>
      </c>
      <c r="G88" s="2" t="s">
        <v>29</v>
      </c>
      <c r="H88" s="3">
        <v>41771</v>
      </c>
      <c r="I88" s="2">
        <f t="shared" ca="1" si="3"/>
        <v>8</v>
      </c>
      <c r="J88" s="2"/>
      <c r="K88" s="2" t="s">
        <v>17</v>
      </c>
      <c r="L88" s="2" t="s">
        <v>18</v>
      </c>
      <c r="M88" s="2" t="s">
        <v>141</v>
      </c>
      <c r="N88" s="2" t="s">
        <v>165</v>
      </c>
      <c r="O88" s="2" t="s">
        <v>169</v>
      </c>
      <c r="P88" s="2" t="s">
        <v>30</v>
      </c>
      <c r="Q88" s="6" t="s">
        <v>23</v>
      </c>
      <c r="R88"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89" spans="1:18" ht="14.25" customHeight="1" x14ac:dyDescent="0.35">
      <c r="A89" s="5" t="s">
        <v>203</v>
      </c>
      <c r="B89" s="2">
        <v>1111030129</v>
      </c>
      <c r="C89" s="2">
        <v>22</v>
      </c>
      <c r="D89" s="3">
        <v>30552</v>
      </c>
      <c r="E89" s="2">
        <f t="shared" ca="1" si="2"/>
        <v>39</v>
      </c>
      <c r="F89" s="2" t="s">
        <v>25</v>
      </c>
      <c r="G89" s="2" t="s">
        <v>29</v>
      </c>
      <c r="H89" s="3">
        <v>41463</v>
      </c>
      <c r="I89" s="2">
        <f t="shared" ca="1" si="3"/>
        <v>9</v>
      </c>
      <c r="J89" s="2"/>
      <c r="K89" s="2" t="s">
        <v>17</v>
      </c>
      <c r="L89" s="2" t="s">
        <v>18</v>
      </c>
      <c r="M89" s="2" t="s">
        <v>141</v>
      </c>
      <c r="N89" s="2" t="s">
        <v>165</v>
      </c>
      <c r="O89" s="2" t="s">
        <v>172</v>
      </c>
      <c r="P89" s="2" t="s">
        <v>204</v>
      </c>
      <c r="Q89" s="6" t="s">
        <v>23</v>
      </c>
      <c r="R89"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90" spans="1:18" ht="14.25" customHeight="1" x14ac:dyDescent="0.35">
      <c r="A90" s="5" t="s">
        <v>205</v>
      </c>
      <c r="B90" s="2">
        <v>1101023394</v>
      </c>
      <c r="C90" s="2">
        <v>21</v>
      </c>
      <c r="D90" s="3">
        <v>30555</v>
      </c>
      <c r="E90" s="2">
        <f t="shared" ca="1" si="2"/>
        <v>39</v>
      </c>
      <c r="F90" s="2" t="s">
        <v>15</v>
      </c>
      <c r="G90" s="2" t="s">
        <v>29</v>
      </c>
      <c r="H90" s="3">
        <v>40721</v>
      </c>
      <c r="I90" s="2">
        <f t="shared" ca="1" si="3"/>
        <v>11</v>
      </c>
      <c r="J90" s="2" t="s">
        <v>206</v>
      </c>
      <c r="K90" s="2" t="s">
        <v>207</v>
      </c>
      <c r="L90" s="2" t="s">
        <v>41</v>
      </c>
      <c r="M90" s="2" t="s">
        <v>141</v>
      </c>
      <c r="N90" s="2" t="s">
        <v>165</v>
      </c>
      <c r="O90" s="2" t="s">
        <v>175</v>
      </c>
      <c r="P90" s="2" t="s">
        <v>53</v>
      </c>
      <c r="Q90" s="6" t="s">
        <v>50</v>
      </c>
      <c r="R90"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91" spans="1:18" ht="14.25" customHeight="1" x14ac:dyDescent="0.35">
      <c r="A91" s="5" t="s">
        <v>208</v>
      </c>
      <c r="B91" s="2">
        <v>1012023295</v>
      </c>
      <c r="C91" s="2">
        <v>22</v>
      </c>
      <c r="D91" s="3">
        <v>32294</v>
      </c>
      <c r="E91" s="2">
        <f t="shared" ca="1" si="2"/>
        <v>34</v>
      </c>
      <c r="F91" s="2" t="s">
        <v>15</v>
      </c>
      <c r="G91" s="2" t="s">
        <v>29</v>
      </c>
      <c r="H91" s="3">
        <v>40819</v>
      </c>
      <c r="I91" s="2">
        <f t="shared" ca="1" si="3"/>
        <v>10</v>
      </c>
      <c r="J91" s="2"/>
      <c r="K91" s="2" t="s">
        <v>17</v>
      </c>
      <c r="L91" s="2" t="s">
        <v>18</v>
      </c>
      <c r="M91" s="2" t="s">
        <v>141</v>
      </c>
      <c r="N91" s="2" t="s">
        <v>165</v>
      </c>
      <c r="O91" s="2" t="s">
        <v>177</v>
      </c>
      <c r="P91" s="2" t="s">
        <v>34</v>
      </c>
      <c r="Q91" s="6" t="s">
        <v>23</v>
      </c>
      <c r="R91"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92" spans="1:18" ht="14.25" customHeight="1" x14ac:dyDescent="0.35">
      <c r="A92" s="5" t="s">
        <v>209</v>
      </c>
      <c r="B92" s="2">
        <v>1407069280</v>
      </c>
      <c r="C92" s="2">
        <v>24.75</v>
      </c>
      <c r="D92" s="3">
        <v>29459</v>
      </c>
      <c r="E92" s="2">
        <f t="shared" ca="1" si="2"/>
        <v>42</v>
      </c>
      <c r="F92" s="2" t="s">
        <v>25</v>
      </c>
      <c r="G92" s="2" t="s">
        <v>16</v>
      </c>
      <c r="H92" s="3">
        <v>42557</v>
      </c>
      <c r="I92" s="2">
        <f t="shared" ca="1" si="3"/>
        <v>6</v>
      </c>
      <c r="J92" s="2"/>
      <c r="K92" s="2" t="s">
        <v>126</v>
      </c>
      <c r="L92" s="2" t="s">
        <v>127</v>
      </c>
      <c r="M92" s="2" t="s">
        <v>141</v>
      </c>
      <c r="N92" s="2" t="s">
        <v>165</v>
      </c>
      <c r="O92" s="2" t="s">
        <v>179</v>
      </c>
      <c r="P92" s="2" t="s">
        <v>60</v>
      </c>
      <c r="Q92" s="6" t="s">
        <v>100</v>
      </c>
      <c r="R92"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4</v>
      </c>
    </row>
    <row r="93" spans="1:18" ht="14.25" customHeight="1" x14ac:dyDescent="0.35">
      <c r="A93" s="5" t="s">
        <v>210</v>
      </c>
      <c r="B93" s="2">
        <v>1599991009</v>
      </c>
      <c r="C93" s="2">
        <v>15</v>
      </c>
      <c r="D93" s="3">
        <v>28376</v>
      </c>
      <c r="E93" s="2">
        <f t="shared" ca="1" si="2"/>
        <v>45</v>
      </c>
      <c r="F93" s="2" t="s">
        <v>25</v>
      </c>
      <c r="G93" s="2" t="s">
        <v>29</v>
      </c>
      <c r="H93" s="3">
        <v>41463</v>
      </c>
      <c r="I93" s="2">
        <f t="shared" ca="1" si="3"/>
        <v>9</v>
      </c>
      <c r="J93" s="2"/>
      <c r="K93" s="2" t="s">
        <v>17</v>
      </c>
      <c r="L93" s="2" t="s">
        <v>18</v>
      </c>
      <c r="M93" s="2" t="s">
        <v>141</v>
      </c>
      <c r="N93" s="2" t="s">
        <v>165</v>
      </c>
      <c r="O93" s="2" t="s">
        <v>181</v>
      </c>
      <c r="P93" s="2" t="s">
        <v>60</v>
      </c>
      <c r="Q93" s="6" t="s">
        <v>23</v>
      </c>
      <c r="R93"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94" spans="1:18" ht="14.25" customHeight="1" x14ac:dyDescent="0.35">
      <c r="A94" s="5" t="s">
        <v>211</v>
      </c>
      <c r="B94" s="2">
        <v>1001450968</v>
      </c>
      <c r="C94" s="2">
        <v>15</v>
      </c>
      <c r="D94" s="3">
        <v>29079</v>
      </c>
      <c r="E94" s="2">
        <f t="shared" ca="1" si="2"/>
        <v>43</v>
      </c>
      <c r="F94" s="2" t="s">
        <v>25</v>
      </c>
      <c r="G94" s="2" t="s">
        <v>29</v>
      </c>
      <c r="H94" s="3">
        <v>40735</v>
      </c>
      <c r="I94" s="2">
        <f t="shared" ca="1" si="3"/>
        <v>11</v>
      </c>
      <c r="J94" s="2" t="s">
        <v>212</v>
      </c>
      <c r="K94" s="2" t="s">
        <v>63</v>
      </c>
      <c r="L94" s="2" t="s">
        <v>64</v>
      </c>
      <c r="M94" s="2" t="s">
        <v>141</v>
      </c>
      <c r="N94" s="2" t="s">
        <v>165</v>
      </c>
      <c r="O94" s="2" t="s">
        <v>184</v>
      </c>
      <c r="P94" s="2" t="s">
        <v>167</v>
      </c>
      <c r="Q94" s="6" t="s">
        <v>97</v>
      </c>
      <c r="R94"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2</v>
      </c>
    </row>
    <row r="95" spans="1:18" ht="14.25" customHeight="1" x14ac:dyDescent="0.35">
      <c r="A95" s="5" t="s">
        <v>213</v>
      </c>
      <c r="B95" s="2">
        <v>1403066069</v>
      </c>
      <c r="C95" s="2">
        <v>15.75</v>
      </c>
      <c r="D95" s="3">
        <v>28215</v>
      </c>
      <c r="E95" s="2">
        <f t="shared" ca="1" si="2"/>
        <v>45</v>
      </c>
      <c r="F95" s="2" t="s">
        <v>15</v>
      </c>
      <c r="G95" s="2" t="s">
        <v>16</v>
      </c>
      <c r="H95" s="3">
        <v>42009</v>
      </c>
      <c r="I95" s="2">
        <f t="shared" ca="1" si="3"/>
        <v>7</v>
      </c>
      <c r="J95" s="2"/>
      <c r="K95" s="2" t="s">
        <v>17</v>
      </c>
      <c r="L95" s="2" t="s">
        <v>18</v>
      </c>
      <c r="M95" s="2" t="s">
        <v>141</v>
      </c>
      <c r="N95" s="2" t="s">
        <v>165</v>
      </c>
      <c r="O95" s="2" t="s">
        <v>186</v>
      </c>
      <c r="P95" s="2" t="s">
        <v>147</v>
      </c>
      <c r="Q95" s="6" t="s">
        <v>50</v>
      </c>
      <c r="R95"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96" spans="1:18" ht="14.25" customHeight="1" x14ac:dyDescent="0.35">
      <c r="A96" s="5" t="s">
        <v>214</v>
      </c>
      <c r="B96" s="2">
        <v>1311063172</v>
      </c>
      <c r="C96" s="2">
        <v>19.75</v>
      </c>
      <c r="D96" s="3">
        <v>31877</v>
      </c>
      <c r="E96" s="2">
        <f t="shared" ca="1" si="2"/>
        <v>35</v>
      </c>
      <c r="F96" s="2" t="s">
        <v>15</v>
      </c>
      <c r="G96" s="2" t="s">
        <v>29</v>
      </c>
      <c r="H96" s="3">
        <v>42557</v>
      </c>
      <c r="I96" s="2">
        <f t="shared" ca="1" si="3"/>
        <v>6</v>
      </c>
      <c r="J96" s="2"/>
      <c r="K96" s="2" t="s">
        <v>126</v>
      </c>
      <c r="L96" s="2" t="s">
        <v>127</v>
      </c>
      <c r="M96" s="2" t="s">
        <v>141</v>
      </c>
      <c r="N96" s="2" t="s">
        <v>165</v>
      </c>
      <c r="O96" s="2" t="s">
        <v>166</v>
      </c>
      <c r="P96" s="2" t="s">
        <v>204</v>
      </c>
      <c r="Q96" s="6" t="s">
        <v>35</v>
      </c>
      <c r="R96"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97" spans="1:18" ht="14.25" customHeight="1" x14ac:dyDescent="0.35">
      <c r="A97" s="5" t="s">
        <v>215</v>
      </c>
      <c r="B97" s="2">
        <v>1001109612</v>
      </c>
      <c r="C97" s="2">
        <v>15</v>
      </c>
      <c r="D97" s="3">
        <v>28799</v>
      </c>
      <c r="E97" s="2">
        <f t="shared" ca="1" si="2"/>
        <v>43</v>
      </c>
      <c r="F97" s="2" t="s">
        <v>15</v>
      </c>
      <c r="G97" s="2" t="s">
        <v>16</v>
      </c>
      <c r="H97" s="3">
        <v>41092</v>
      </c>
      <c r="I97" s="2">
        <f t="shared" ca="1" si="3"/>
        <v>10</v>
      </c>
      <c r="J97" s="2"/>
      <c r="K97" s="2" t="s">
        <v>17</v>
      </c>
      <c r="L97" s="2" t="s">
        <v>18</v>
      </c>
      <c r="M97" s="2" t="s">
        <v>141</v>
      </c>
      <c r="N97" s="2" t="s">
        <v>165</v>
      </c>
      <c r="O97" s="2" t="s">
        <v>169</v>
      </c>
      <c r="P97" s="2" t="s">
        <v>147</v>
      </c>
      <c r="Q97" s="6" t="s">
        <v>23</v>
      </c>
      <c r="R97"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98" spans="1:18" ht="14.25" customHeight="1" x14ac:dyDescent="0.35">
      <c r="A98" s="5" t="s">
        <v>216</v>
      </c>
      <c r="B98" s="2">
        <v>1306058816</v>
      </c>
      <c r="C98" s="2">
        <v>23.5</v>
      </c>
      <c r="D98" s="3">
        <v>28429</v>
      </c>
      <c r="E98" s="2">
        <f t="shared" ca="1" si="2"/>
        <v>44</v>
      </c>
      <c r="F98" s="2" t="s">
        <v>25</v>
      </c>
      <c r="G98" s="2" t="s">
        <v>16</v>
      </c>
      <c r="H98" s="3">
        <v>40679</v>
      </c>
      <c r="I98" s="2">
        <f t="shared" ca="1" si="3"/>
        <v>11</v>
      </c>
      <c r="J98" s="3">
        <v>42222</v>
      </c>
      <c r="K98" s="2" t="s">
        <v>155</v>
      </c>
      <c r="L98" s="2" t="s">
        <v>41</v>
      </c>
      <c r="M98" s="2" t="s">
        <v>141</v>
      </c>
      <c r="N98" s="2" t="s">
        <v>165</v>
      </c>
      <c r="O98" s="2" t="s">
        <v>172</v>
      </c>
      <c r="P98" s="2" t="s">
        <v>147</v>
      </c>
      <c r="Q98" s="6" t="s">
        <v>23</v>
      </c>
      <c r="R98"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99" spans="1:18" ht="14.25" customHeight="1" x14ac:dyDescent="0.35">
      <c r="A99" s="5" t="s">
        <v>217</v>
      </c>
      <c r="B99" s="2">
        <v>1501072124</v>
      </c>
      <c r="C99" s="2">
        <v>20</v>
      </c>
      <c r="D99" s="3">
        <v>24581</v>
      </c>
      <c r="E99" s="2">
        <f t="shared" ca="1" si="2"/>
        <v>55</v>
      </c>
      <c r="F99" s="2" t="s">
        <v>25</v>
      </c>
      <c r="G99" s="2" t="s">
        <v>16</v>
      </c>
      <c r="H99" s="3">
        <v>41827</v>
      </c>
      <c r="I99" s="2">
        <f t="shared" ca="1" si="3"/>
        <v>8</v>
      </c>
      <c r="J99" s="2"/>
      <c r="K99" s="2" t="s">
        <v>17</v>
      </c>
      <c r="L99" s="2" t="s">
        <v>18</v>
      </c>
      <c r="M99" s="2" t="s">
        <v>141</v>
      </c>
      <c r="N99" s="2" t="s">
        <v>165</v>
      </c>
      <c r="O99" s="2" t="s">
        <v>175</v>
      </c>
      <c r="P99" s="2" t="s">
        <v>91</v>
      </c>
      <c r="Q99" s="6" t="s">
        <v>218</v>
      </c>
      <c r="R99"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1</v>
      </c>
    </row>
    <row r="100" spans="1:18" ht="14.25" customHeight="1" x14ac:dyDescent="0.35">
      <c r="A100" s="5" t="s">
        <v>219</v>
      </c>
      <c r="B100" s="2">
        <v>706006285</v>
      </c>
      <c r="C100" s="2">
        <v>21</v>
      </c>
      <c r="D100" s="3">
        <v>30270</v>
      </c>
      <c r="E100" s="2">
        <f t="shared" ca="1" si="2"/>
        <v>39</v>
      </c>
      <c r="F100" s="2" t="s">
        <v>25</v>
      </c>
      <c r="G100" s="2" t="s">
        <v>29</v>
      </c>
      <c r="H100" s="3">
        <v>41771</v>
      </c>
      <c r="I100" s="2">
        <f t="shared" ca="1" si="3"/>
        <v>8</v>
      </c>
      <c r="J100" s="2"/>
      <c r="K100" s="2" t="s">
        <v>17</v>
      </c>
      <c r="L100" s="2" t="s">
        <v>18</v>
      </c>
      <c r="M100" s="2" t="s">
        <v>141</v>
      </c>
      <c r="N100" s="2" t="s">
        <v>165</v>
      </c>
      <c r="O100" s="2" t="s">
        <v>177</v>
      </c>
      <c r="P100" s="2" t="s">
        <v>34</v>
      </c>
      <c r="Q100" s="6" t="s">
        <v>23</v>
      </c>
      <c r="R100"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101" spans="1:18" ht="14.25" customHeight="1" x14ac:dyDescent="0.35">
      <c r="A101" s="5" t="s">
        <v>220</v>
      </c>
      <c r="B101" s="2">
        <v>1209048696</v>
      </c>
      <c r="C101" s="2">
        <v>22</v>
      </c>
      <c r="D101" s="3">
        <v>28826</v>
      </c>
      <c r="E101" s="2">
        <f t="shared" ca="1" si="2"/>
        <v>43</v>
      </c>
      <c r="F101" s="2" t="s">
        <v>15</v>
      </c>
      <c r="G101" s="2" t="s">
        <v>16</v>
      </c>
      <c r="H101" s="3">
        <v>41281</v>
      </c>
      <c r="I101" s="2">
        <f t="shared" ca="1" si="3"/>
        <v>9</v>
      </c>
      <c r="J101" s="2"/>
      <c r="K101" s="2" t="s">
        <v>17</v>
      </c>
      <c r="L101" s="2" t="s">
        <v>18</v>
      </c>
      <c r="M101" s="2" t="s">
        <v>141</v>
      </c>
      <c r="N101" s="2" t="s">
        <v>165</v>
      </c>
      <c r="O101" s="2" t="s">
        <v>179</v>
      </c>
      <c r="P101" s="2" t="s">
        <v>34</v>
      </c>
      <c r="Q101" s="6" t="s">
        <v>97</v>
      </c>
      <c r="R101"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2</v>
      </c>
    </row>
    <row r="102" spans="1:18" ht="14.25" customHeight="1" x14ac:dyDescent="0.35">
      <c r="A102" s="5" t="s">
        <v>221</v>
      </c>
      <c r="B102" s="2">
        <v>1202031618</v>
      </c>
      <c r="C102" s="2">
        <v>16.75</v>
      </c>
      <c r="D102" s="3">
        <v>31692</v>
      </c>
      <c r="E102" s="2">
        <f t="shared" ca="1" si="2"/>
        <v>35</v>
      </c>
      <c r="F102" s="2" t="s">
        <v>15</v>
      </c>
      <c r="G102" s="2" t="s">
        <v>29</v>
      </c>
      <c r="H102" s="3">
        <v>41001</v>
      </c>
      <c r="I102" s="2">
        <f t="shared" ca="1" si="3"/>
        <v>10</v>
      </c>
      <c r="J102" s="2"/>
      <c r="K102" s="2" t="s">
        <v>17</v>
      </c>
      <c r="L102" s="2" t="s">
        <v>18</v>
      </c>
      <c r="M102" s="2" t="s">
        <v>141</v>
      </c>
      <c r="N102" s="2" t="s">
        <v>165</v>
      </c>
      <c r="O102" s="2" t="s">
        <v>181</v>
      </c>
      <c r="P102" s="2" t="s">
        <v>45</v>
      </c>
      <c r="Q102" s="6" t="s">
        <v>23</v>
      </c>
      <c r="R102"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103" spans="1:18" ht="14.25" customHeight="1" x14ac:dyDescent="0.35">
      <c r="A103" s="5" t="s">
        <v>222</v>
      </c>
      <c r="B103" s="2">
        <v>1406067865</v>
      </c>
      <c r="C103" s="2">
        <v>17</v>
      </c>
      <c r="D103" s="3">
        <v>33486</v>
      </c>
      <c r="E103" s="2">
        <f t="shared" ca="1" si="2"/>
        <v>31</v>
      </c>
      <c r="F103" s="2" t="s">
        <v>15</v>
      </c>
      <c r="G103" s="2" t="s">
        <v>16</v>
      </c>
      <c r="H103" s="3">
        <v>40637</v>
      </c>
      <c r="I103" s="2">
        <f t="shared" ca="1" si="3"/>
        <v>11</v>
      </c>
      <c r="J103" s="3">
        <v>41431</v>
      </c>
      <c r="K103" s="2" t="s">
        <v>223</v>
      </c>
      <c r="L103" s="2" t="s">
        <v>41</v>
      </c>
      <c r="M103" s="2" t="s">
        <v>141</v>
      </c>
      <c r="N103" s="2" t="s">
        <v>165</v>
      </c>
      <c r="O103" s="2" t="s">
        <v>184</v>
      </c>
      <c r="P103" s="2" t="s">
        <v>67</v>
      </c>
      <c r="Q103" s="6" t="s">
        <v>23</v>
      </c>
      <c r="R103"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104" spans="1:18" ht="14.25" customHeight="1" x14ac:dyDescent="0.35">
      <c r="A104" s="5" t="s">
        <v>224</v>
      </c>
      <c r="B104" s="2">
        <v>1007020403</v>
      </c>
      <c r="C104" s="2">
        <v>21.25</v>
      </c>
      <c r="D104" s="3">
        <v>27180</v>
      </c>
      <c r="E104" s="2">
        <f t="shared" ca="1" si="2"/>
        <v>48</v>
      </c>
      <c r="F104" s="2" t="s">
        <v>25</v>
      </c>
      <c r="G104" s="2" t="s">
        <v>29</v>
      </c>
      <c r="H104" s="3">
        <v>41953</v>
      </c>
      <c r="I104" s="2">
        <f t="shared" ca="1" si="3"/>
        <v>7</v>
      </c>
      <c r="J104" s="2"/>
      <c r="K104" s="2" t="s">
        <v>17</v>
      </c>
      <c r="L104" s="2" t="s">
        <v>18</v>
      </c>
      <c r="M104" s="2" t="s">
        <v>141</v>
      </c>
      <c r="N104" s="2" t="s">
        <v>165</v>
      </c>
      <c r="O104" s="2" t="s">
        <v>186</v>
      </c>
      <c r="P104" s="2" t="s">
        <v>167</v>
      </c>
      <c r="Q104" s="6" t="s">
        <v>23</v>
      </c>
      <c r="R104"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105" spans="1:18" ht="14.25" customHeight="1" x14ac:dyDescent="0.35">
      <c r="A105" s="5" t="s">
        <v>225</v>
      </c>
      <c r="B105" s="2">
        <v>1101023612</v>
      </c>
      <c r="C105" s="2">
        <v>21</v>
      </c>
      <c r="D105" s="3">
        <v>28727</v>
      </c>
      <c r="E105" s="2">
        <f t="shared" ca="1" si="2"/>
        <v>44</v>
      </c>
      <c r="F105" s="2" t="s">
        <v>25</v>
      </c>
      <c r="G105" s="2" t="s">
        <v>16</v>
      </c>
      <c r="H105" s="3">
        <v>41729</v>
      </c>
      <c r="I105" s="2">
        <f t="shared" ca="1" si="3"/>
        <v>8</v>
      </c>
      <c r="J105" s="2"/>
      <c r="K105" s="2" t="s">
        <v>17</v>
      </c>
      <c r="L105" s="2" t="s">
        <v>18</v>
      </c>
      <c r="M105" s="2" t="s">
        <v>141</v>
      </c>
      <c r="N105" s="2" t="s">
        <v>165</v>
      </c>
      <c r="O105" s="2" t="s">
        <v>186</v>
      </c>
      <c r="P105" s="2" t="s">
        <v>60</v>
      </c>
      <c r="Q105" s="6" t="s">
        <v>50</v>
      </c>
      <c r="R105"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106" spans="1:18" ht="14.25" customHeight="1" x14ac:dyDescent="0.35">
      <c r="A106" s="5" t="s">
        <v>226</v>
      </c>
      <c r="B106" s="2">
        <v>1104025243</v>
      </c>
      <c r="C106" s="2">
        <v>17</v>
      </c>
      <c r="D106" s="3">
        <v>30561</v>
      </c>
      <c r="E106" s="2">
        <f t="shared" ca="1" si="2"/>
        <v>39</v>
      </c>
      <c r="F106" s="2" t="s">
        <v>25</v>
      </c>
      <c r="G106" s="2" t="s">
        <v>29</v>
      </c>
      <c r="H106" s="3">
        <v>41001</v>
      </c>
      <c r="I106" s="2">
        <f t="shared" ca="1" si="3"/>
        <v>10</v>
      </c>
      <c r="J106" s="2" t="s">
        <v>227</v>
      </c>
      <c r="K106" s="2" t="s">
        <v>152</v>
      </c>
      <c r="L106" s="2" t="s">
        <v>64</v>
      </c>
      <c r="M106" s="2" t="s">
        <v>141</v>
      </c>
      <c r="N106" s="2" t="s">
        <v>165</v>
      </c>
      <c r="O106" s="2" t="s">
        <v>166</v>
      </c>
      <c r="P106" s="2" t="s">
        <v>173</v>
      </c>
      <c r="Q106" s="6" t="s">
        <v>97</v>
      </c>
      <c r="R106"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2</v>
      </c>
    </row>
    <row r="107" spans="1:18" ht="14.25" customHeight="1" x14ac:dyDescent="0.35">
      <c r="A107" s="5" t="s">
        <v>228</v>
      </c>
      <c r="B107" s="2">
        <v>1107027392</v>
      </c>
      <c r="C107" s="2">
        <v>18</v>
      </c>
      <c r="D107" s="3">
        <v>32634</v>
      </c>
      <c r="E107" s="2">
        <f t="shared" ca="1" si="2"/>
        <v>33</v>
      </c>
      <c r="F107" s="2" t="s">
        <v>15</v>
      </c>
      <c r="G107" s="2" t="s">
        <v>29</v>
      </c>
      <c r="H107" s="3">
        <v>41687</v>
      </c>
      <c r="I107" s="2">
        <f t="shared" ca="1" si="3"/>
        <v>8</v>
      </c>
      <c r="J107" s="2" t="s">
        <v>229</v>
      </c>
      <c r="K107" s="2" t="s">
        <v>70</v>
      </c>
      <c r="L107" s="2" t="s">
        <v>64</v>
      </c>
      <c r="M107" s="2" t="s">
        <v>141</v>
      </c>
      <c r="N107" s="2" t="s">
        <v>165</v>
      </c>
      <c r="O107" s="2" t="s">
        <v>169</v>
      </c>
      <c r="P107" s="2" t="s">
        <v>173</v>
      </c>
      <c r="Q107" s="6" t="s">
        <v>35</v>
      </c>
      <c r="R107"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108" spans="1:18" ht="14.25" customHeight="1" x14ac:dyDescent="0.35">
      <c r="A108" s="5" t="s">
        <v>230</v>
      </c>
      <c r="B108" s="2">
        <v>1502072511</v>
      </c>
      <c r="C108" s="2">
        <v>20</v>
      </c>
      <c r="D108" s="3">
        <v>20193</v>
      </c>
      <c r="E108" s="2">
        <f t="shared" ca="1" si="2"/>
        <v>67</v>
      </c>
      <c r="F108" s="2" t="s">
        <v>15</v>
      </c>
      <c r="G108" s="2" t="s">
        <v>16</v>
      </c>
      <c r="H108" s="3">
        <v>40854</v>
      </c>
      <c r="I108" s="2">
        <f t="shared" ca="1" si="3"/>
        <v>10</v>
      </c>
      <c r="J108" s="2" t="s">
        <v>231</v>
      </c>
      <c r="K108" s="2" t="s">
        <v>223</v>
      </c>
      <c r="L108" s="2" t="s">
        <v>41</v>
      </c>
      <c r="M108" s="2" t="s">
        <v>141</v>
      </c>
      <c r="N108" s="2" t="s">
        <v>165</v>
      </c>
      <c r="O108" s="2" t="s">
        <v>172</v>
      </c>
      <c r="P108" s="2" t="s">
        <v>67</v>
      </c>
      <c r="Q108" s="6" t="s">
        <v>23</v>
      </c>
      <c r="R108"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109" spans="1:18" ht="14.25" customHeight="1" x14ac:dyDescent="0.35">
      <c r="A109" s="5" t="s">
        <v>232</v>
      </c>
      <c r="B109" s="2">
        <v>1302053339</v>
      </c>
      <c r="C109" s="2">
        <v>18</v>
      </c>
      <c r="D109" s="3">
        <v>32799</v>
      </c>
      <c r="E109" s="2">
        <f t="shared" ca="1" si="2"/>
        <v>32</v>
      </c>
      <c r="F109" s="2" t="s">
        <v>25</v>
      </c>
      <c r="G109" s="2" t="s">
        <v>16</v>
      </c>
      <c r="H109" s="3">
        <v>42135</v>
      </c>
      <c r="I109" s="2">
        <f t="shared" ca="1" si="3"/>
        <v>7</v>
      </c>
      <c r="J109" s="2"/>
      <c r="K109" s="2" t="s">
        <v>17</v>
      </c>
      <c r="L109" s="2" t="s">
        <v>18</v>
      </c>
      <c r="M109" s="2" t="s">
        <v>141</v>
      </c>
      <c r="N109" s="2" t="s">
        <v>165</v>
      </c>
      <c r="O109" s="2" t="s">
        <v>175</v>
      </c>
      <c r="P109" s="2" t="s">
        <v>91</v>
      </c>
      <c r="Q109" s="6" t="s">
        <v>35</v>
      </c>
      <c r="R109"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110" spans="1:18" ht="14.25" customHeight="1" x14ac:dyDescent="0.35">
      <c r="A110" s="5" t="s">
        <v>233</v>
      </c>
      <c r="B110" s="2">
        <v>803009012</v>
      </c>
      <c r="C110" s="2">
        <v>23</v>
      </c>
      <c r="D110" s="3">
        <v>31573</v>
      </c>
      <c r="E110" s="2">
        <f t="shared" ca="1" si="2"/>
        <v>36</v>
      </c>
      <c r="F110" s="2" t="s">
        <v>15</v>
      </c>
      <c r="G110" s="2" t="s">
        <v>29</v>
      </c>
      <c r="H110" s="3">
        <v>40959</v>
      </c>
      <c r="I110" s="2">
        <f t="shared" ca="1" si="3"/>
        <v>10</v>
      </c>
      <c r="J110" s="2"/>
      <c r="K110" s="2" t="s">
        <v>17</v>
      </c>
      <c r="L110" s="2" t="s">
        <v>18</v>
      </c>
      <c r="M110" s="2" t="s">
        <v>141</v>
      </c>
      <c r="N110" s="2" t="s">
        <v>165</v>
      </c>
      <c r="O110" s="2" t="s">
        <v>177</v>
      </c>
      <c r="P110" s="2" t="s">
        <v>204</v>
      </c>
      <c r="Q110" s="6" t="s">
        <v>23</v>
      </c>
      <c r="R110"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111" spans="1:18" ht="14.25" customHeight="1" x14ac:dyDescent="0.35">
      <c r="A111" s="5" t="s">
        <v>234</v>
      </c>
      <c r="B111" s="2">
        <v>1006020020</v>
      </c>
      <c r="C111" s="2">
        <v>24</v>
      </c>
      <c r="D111" s="3">
        <v>29661</v>
      </c>
      <c r="E111" s="2">
        <f t="shared" ca="1" si="2"/>
        <v>41</v>
      </c>
      <c r="F111" s="2" t="s">
        <v>15</v>
      </c>
      <c r="G111" s="2" t="s">
        <v>16</v>
      </c>
      <c r="H111" s="3">
        <v>40917</v>
      </c>
      <c r="I111" s="2">
        <f t="shared" ca="1" si="3"/>
        <v>10</v>
      </c>
      <c r="J111" s="2"/>
      <c r="K111" s="2" t="s">
        <v>17</v>
      </c>
      <c r="L111" s="2" t="s">
        <v>18</v>
      </c>
      <c r="M111" s="2" t="s">
        <v>141</v>
      </c>
      <c r="N111" s="2" t="s">
        <v>165</v>
      </c>
      <c r="O111" s="2" t="s">
        <v>179</v>
      </c>
      <c r="P111" s="2" t="s">
        <v>187</v>
      </c>
      <c r="Q111" s="6" t="s">
        <v>23</v>
      </c>
      <c r="R111"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112" spans="1:18" ht="14.25" customHeight="1" x14ac:dyDescent="0.35">
      <c r="A112" s="5" t="s">
        <v>235</v>
      </c>
      <c r="B112" s="2">
        <v>1309061015</v>
      </c>
      <c r="C112" s="2">
        <v>19</v>
      </c>
      <c r="D112" s="3">
        <v>31305</v>
      </c>
      <c r="E112" s="2">
        <f t="shared" ca="1" si="2"/>
        <v>37</v>
      </c>
      <c r="F112" s="2" t="s">
        <v>25</v>
      </c>
      <c r="G112" s="2" t="s">
        <v>29</v>
      </c>
      <c r="H112" s="3">
        <v>42093</v>
      </c>
      <c r="I112" s="2">
        <f t="shared" ca="1" si="3"/>
        <v>7</v>
      </c>
      <c r="J112" s="2"/>
      <c r="K112" s="2" t="s">
        <v>17</v>
      </c>
      <c r="L112" s="2" t="s">
        <v>18</v>
      </c>
      <c r="M112" s="2" t="s">
        <v>141</v>
      </c>
      <c r="N112" s="2" t="s">
        <v>165</v>
      </c>
      <c r="O112" s="2" t="s">
        <v>181</v>
      </c>
      <c r="P112" s="2" t="s">
        <v>60</v>
      </c>
      <c r="Q112" s="6" t="s">
        <v>35</v>
      </c>
      <c r="R112"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113" spans="1:18" ht="14.25" customHeight="1" x14ac:dyDescent="0.35">
      <c r="A113" s="5" t="s">
        <v>236</v>
      </c>
      <c r="B113" s="2">
        <v>1104025414</v>
      </c>
      <c r="C113" s="2">
        <v>18</v>
      </c>
      <c r="D113" s="3">
        <v>29329</v>
      </c>
      <c r="E113" s="2">
        <f t="shared" ca="1" si="2"/>
        <v>42</v>
      </c>
      <c r="F113" s="2" t="s">
        <v>25</v>
      </c>
      <c r="G113" s="2" t="s">
        <v>29</v>
      </c>
      <c r="H113" s="3">
        <v>41463</v>
      </c>
      <c r="I113" s="2">
        <f t="shared" ca="1" si="3"/>
        <v>9</v>
      </c>
      <c r="J113" s="2"/>
      <c r="K113" s="2" t="s">
        <v>17</v>
      </c>
      <c r="L113" s="2" t="s">
        <v>18</v>
      </c>
      <c r="M113" s="2" t="s">
        <v>141</v>
      </c>
      <c r="N113" s="2" t="s">
        <v>165</v>
      </c>
      <c r="O113" s="2" t="s">
        <v>184</v>
      </c>
      <c r="P113" s="2" t="s">
        <v>91</v>
      </c>
      <c r="Q113" s="6" t="s">
        <v>23</v>
      </c>
      <c r="R113"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114" spans="1:18" ht="14.25" customHeight="1" x14ac:dyDescent="0.35">
      <c r="A114" s="5" t="s">
        <v>237</v>
      </c>
      <c r="B114" s="2">
        <v>1105026041</v>
      </c>
      <c r="C114" s="2">
        <v>24</v>
      </c>
      <c r="D114" s="3">
        <v>30652</v>
      </c>
      <c r="E114" s="2">
        <f t="shared" ca="1" si="2"/>
        <v>38</v>
      </c>
      <c r="F114" s="2" t="s">
        <v>15</v>
      </c>
      <c r="G114" s="2" t="s">
        <v>29</v>
      </c>
      <c r="H114" s="3">
        <v>40679</v>
      </c>
      <c r="I114" s="2">
        <f t="shared" ca="1" si="3"/>
        <v>11</v>
      </c>
      <c r="J114" s="2"/>
      <c r="K114" s="2" t="s">
        <v>17</v>
      </c>
      <c r="L114" s="2" t="s">
        <v>18</v>
      </c>
      <c r="M114" s="2" t="s">
        <v>141</v>
      </c>
      <c r="N114" s="2" t="s">
        <v>165</v>
      </c>
      <c r="O114" s="2" t="s">
        <v>186</v>
      </c>
      <c r="P114" s="2" t="s">
        <v>167</v>
      </c>
      <c r="Q114" s="6" t="s">
        <v>23</v>
      </c>
      <c r="R114"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115" spans="1:18" ht="14.25" customHeight="1" x14ac:dyDescent="0.35">
      <c r="A115" s="5" t="s">
        <v>238</v>
      </c>
      <c r="B115" s="2">
        <v>1501072192</v>
      </c>
      <c r="C115" s="2">
        <v>19</v>
      </c>
      <c r="D115" s="3">
        <v>33147</v>
      </c>
      <c r="E115" s="2">
        <f t="shared" ca="1" si="2"/>
        <v>31</v>
      </c>
      <c r="F115" s="2" t="s">
        <v>15</v>
      </c>
      <c r="G115" s="2" t="s">
        <v>16</v>
      </c>
      <c r="H115" s="3">
        <v>42093</v>
      </c>
      <c r="I115" s="2">
        <f t="shared" ca="1" si="3"/>
        <v>7</v>
      </c>
      <c r="J115" s="2"/>
      <c r="K115" s="2" t="s">
        <v>17</v>
      </c>
      <c r="L115" s="2" t="s">
        <v>18</v>
      </c>
      <c r="M115" s="2" t="s">
        <v>141</v>
      </c>
      <c r="N115" s="2" t="s">
        <v>165</v>
      </c>
      <c r="O115" s="2" t="s">
        <v>166</v>
      </c>
      <c r="P115" s="2" t="s">
        <v>91</v>
      </c>
      <c r="Q115" s="6" t="s">
        <v>35</v>
      </c>
      <c r="R115"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116" spans="1:18" ht="14.25" customHeight="1" x14ac:dyDescent="0.35">
      <c r="A116" s="5" t="s">
        <v>239</v>
      </c>
      <c r="B116" s="2">
        <v>1308060622</v>
      </c>
      <c r="C116" s="2">
        <v>22</v>
      </c>
      <c r="D116" s="3">
        <v>25703</v>
      </c>
      <c r="E116" s="2">
        <f t="shared" ca="1" si="2"/>
        <v>52</v>
      </c>
      <c r="F116" s="2" t="s">
        <v>15</v>
      </c>
      <c r="G116" s="2" t="s">
        <v>26</v>
      </c>
      <c r="H116" s="3">
        <v>40854</v>
      </c>
      <c r="I116" s="2">
        <f t="shared" ca="1" si="3"/>
        <v>10</v>
      </c>
      <c r="J116" s="2" t="s">
        <v>240</v>
      </c>
      <c r="K116" s="2" t="s">
        <v>84</v>
      </c>
      <c r="L116" s="2" t="s">
        <v>41</v>
      </c>
      <c r="M116" s="2" t="s">
        <v>141</v>
      </c>
      <c r="N116" s="2" t="s">
        <v>165</v>
      </c>
      <c r="O116" s="2" t="s">
        <v>169</v>
      </c>
      <c r="P116" s="2" t="s">
        <v>22</v>
      </c>
      <c r="Q116" s="6" t="s">
        <v>35</v>
      </c>
      <c r="R116"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117" spans="1:18" ht="14.25" customHeight="1" x14ac:dyDescent="0.35">
      <c r="A117" s="5" t="s">
        <v>241</v>
      </c>
      <c r="B117" s="2">
        <v>1008020960</v>
      </c>
      <c r="C117" s="2">
        <v>15</v>
      </c>
      <c r="D117" s="3">
        <v>27250</v>
      </c>
      <c r="E117" s="2">
        <f t="shared" ca="1" si="2"/>
        <v>48</v>
      </c>
      <c r="F117" s="2" t="s">
        <v>25</v>
      </c>
      <c r="G117" s="2" t="s">
        <v>16</v>
      </c>
      <c r="H117" s="3">
        <v>41001</v>
      </c>
      <c r="I117" s="2">
        <f t="shared" ca="1" si="3"/>
        <v>10</v>
      </c>
      <c r="J117" s="2" t="s">
        <v>242</v>
      </c>
      <c r="K117" s="2" t="s">
        <v>223</v>
      </c>
      <c r="L117" s="2" t="s">
        <v>41</v>
      </c>
      <c r="M117" s="2" t="s">
        <v>141</v>
      </c>
      <c r="N117" s="2" t="s">
        <v>165</v>
      </c>
      <c r="O117" s="2" t="s">
        <v>172</v>
      </c>
      <c r="P117" s="2" t="s">
        <v>22</v>
      </c>
      <c r="Q117" s="6" t="s">
        <v>97</v>
      </c>
      <c r="R117"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2</v>
      </c>
    </row>
    <row r="118" spans="1:18" ht="14.25" customHeight="1" x14ac:dyDescent="0.35">
      <c r="A118" s="5" t="s">
        <v>243</v>
      </c>
      <c r="B118" s="2">
        <v>1204032927</v>
      </c>
      <c r="C118" s="2">
        <v>16</v>
      </c>
      <c r="D118" s="3">
        <v>29349</v>
      </c>
      <c r="E118" s="2">
        <f t="shared" ca="1" si="2"/>
        <v>42</v>
      </c>
      <c r="F118" s="2" t="s">
        <v>15</v>
      </c>
      <c r="G118" s="2" t="s">
        <v>29</v>
      </c>
      <c r="H118" s="3">
        <v>41911</v>
      </c>
      <c r="I118" s="2">
        <f t="shared" ca="1" si="3"/>
        <v>7</v>
      </c>
      <c r="J118" s="2"/>
      <c r="K118" s="2" t="s">
        <v>17</v>
      </c>
      <c r="L118" s="2" t="s">
        <v>18</v>
      </c>
      <c r="M118" s="2" t="s">
        <v>141</v>
      </c>
      <c r="N118" s="2" t="s">
        <v>165</v>
      </c>
      <c r="O118" s="2" t="s">
        <v>175</v>
      </c>
      <c r="P118" s="2" t="s">
        <v>91</v>
      </c>
      <c r="Q118" s="6" t="s">
        <v>100</v>
      </c>
      <c r="R118"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4</v>
      </c>
    </row>
    <row r="119" spans="1:18" ht="14.25" customHeight="1" x14ac:dyDescent="0.35">
      <c r="A119" s="5" t="s">
        <v>244</v>
      </c>
      <c r="B119" s="2">
        <v>1408069539</v>
      </c>
      <c r="C119" s="2">
        <v>17</v>
      </c>
      <c r="D119" s="3">
        <v>33773</v>
      </c>
      <c r="E119" s="2">
        <f t="shared" ca="1" si="2"/>
        <v>30</v>
      </c>
      <c r="F119" s="2" t="s">
        <v>15</v>
      </c>
      <c r="G119" s="2" t="s">
        <v>29</v>
      </c>
      <c r="H119" s="3">
        <v>41589</v>
      </c>
      <c r="I119" s="2">
        <f t="shared" ca="1" si="3"/>
        <v>8</v>
      </c>
      <c r="J119" s="2"/>
      <c r="K119" s="2" t="s">
        <v>17</v>
      </c>
      <c r="L119" s="2" t="s">
        <v>18</v>
      </c>
      <c r="M119" s="2" t="s">
        <v>141</v>
      </c>
      <c r="N119" s="2" t="s">
        <v>165</v>
      </c>
      <c r="O119" s="2" t="s">
        <v>177</v>
      </c>
      <c r="P119" s="2" t="s">
        <v>71</v>
      </c>
      <c r="Q119" s="6" t="s">
        <v>23</v>
      </c>
      <c r="R119"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120" spans="1:18" ht="14.25" customHeight="1" x14ac:dyDescent="0.35">
      <c r="A120" s="5" t="s">
        <v>245</v>
      </c>
      <c r="B120" s="2">
        <v>1411071212</v>
      </c>
      <c r="C120" s="2">
        <v>16</v>
      </c>
      <c r="D120" s="3">
        <v>25475</v>
      </c>
      <c r="E120" s="2">
        <f t="shared" ca="1" si="2"/>
        <v>52</v>
      </c>
      <c r="F120" s="2" t="s">
        <v>25</v>
      </c>
      <c r="G120" s="2" t="s">
        <v>26</v>
      </c>
      <c r="H120" s="3">
        <v>40735</v>
      </c>
      <c r="I120" s="2">
        <f t="shared" ca="1" si="3"/>
        <v>11</v>
      </c>
      <c r="J120" s="2"/>
      <c r="K120" s="2" t="s">
        <v>17</v>
      </c>
      <c r="L120" s="2" t="s">
        <v>18</v>
      </c>
      <c r="M120" s="2" t="s">
        <v>141</v>
      </c>
      <c r="N120" s="2" t="s">
        <v>165</v>
      </c>
      <c r="O120" s="2" t="s">
        <v>179</v>
      </c>
      <c r="P120" s="2" t="s">
        <v>22</v>
      </c>
      <c r="Q120" s="6" t="s">
        <v>100</v>
      </c>
      <c r="R120"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4</v>
      </c>
    </row>
    <row r="121" spans="1:18" ht="14.25" customHeight="1" x14ac:dyDescent="0.35">
      <c r="A121" s="5" t="s">
        <v>246</v>
      </c>
      <c r="B121" s="2">
        <v>1106026579</v>
      </c>
      <c r="C121" s="2">
        <v>15</v>
      </c>
      <c r="D121" s="3">
        <v>28996</v>
      </c>
      <c r="E121" s="2">
        <f t="shared" ca="1" si="2"/>
        <v>43</v>
      </c>
      <c r="F121" s="2" t="s">
        <v>25</v>
      </c>
      <c r="G121" s="2" t="s">
        <v>16</v>
      </c>
      <c r="H121" s="3">
        <v>41092</v>
      </c>
      <c r="I121" s="2">
        <f t="shared" ca="1" si="3"/>
        <v>10</v>
      </c>
      <c r="J121" s="2"/>
      <c r="K121" s="2" t="s">
        <v>17</v>
      </c>
      <c r="L121" s="2" t="s">
        <v>18</v>
      </c>
      <c r="M121" s="2" t="s">
        <v>141</v>
      </c>
      <c r="N121" s="2" t="s">
        <v>165</v>
      </c>
      <c r="O121" s="2" t="s">
        <v>181</v>
      </c>
      <c r="P121" s="2" t="s">
        <v>167</v>
      </c>
      <c r="Q121" s="6" t="s">
        <v>23</v>
      </c>
      <c r="R121"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122" spans="1:18" ht="14.25" customHeight="1" x14ac:dyDescent="0.35">
      <c r="A122" s="5" t="s">
        <v>247</v>
      </c>
      <c r="B122" s="2">
        <v>1312063675</v>
      </c>
      <c r="C122" s="2">
        <v>24</v>
      </c>
      <c r="D122" s="3">
        <v>27311</v>
      </c>
      <c r="E122" s="2">
        <f t="shared" ca="1" si="2"/>
        <v>47</v>
      </c>
      <c r="F122" s="2" t="s">
        <v>15</v>
      </c>
      <c r="G122" s="2" t="s">
        <v>16</v>
      </c>
      <c r="H122" s="3">
        <v>41505</v>
      </c>
      <c r="I122" s="2">
        <f t="shared" ca="1" si="3"/>
        <v>9</v>
      </c>
      <c r="J122" s="2"/>
      <c r="K122" s="2" t="s">
        <v>17</v>
      </c>
      <c r="L122" s="2" t="s">
        <v>76</v>
      </c>
      <c r="M122" s="2" t="s">
        <v>141</v>
      </c>
      <c r="N122" s="2" t="s">
        <v>165</v>
      </c>
      <c r="O122" s="2" t="s">
        <v>184</v>
      </c>
      <c r="P122" s="2" t="s">
        <v>136</v>
      </c>
      <c r="Q122" s="6" t="s">
        <v>23</v>
      </c>
      <c r="R122"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123" spans="1:18" ht="14.25" customHeight="1" x14ac:dyDescent="0.35">
      <c r="A123" s="5" t="s">
        <v>248</v>
      </c>
      <c r="B123" s="2">
        <v>1103024859</v>
      </c>
      <c r="C123" s="2">
        <v>14</v>
      </c>
      <c r="D123" s="3">
        <v>30457</v>
      </c>
      <c r="E123" s="2">
        <f t="shared" ca="1" si="2"/>
        <v>39</v>
      </c>
      <c r="F123" s="2" t="s">
        <v>15</v>
      </c>
      <c r="G123" s="2" t="s">
        <v>26</v>
      </c>
      <c r="H123" s="3">
        <v>40595</v>
      </c>
      <c r="I123" s="2">
        <f t="shared" ca="1" si="3"/>
        <v>11</v>
      </c>
      <c r="J123" s="3">
        <v>41944</v>
      </c>
      <c r="K123" s="2" t="s">
        <v>249</v>
      </c>
      <c r="L123" s="2" t="s">
        <v>41</v>
      </c>
      <c r="M123" s="2" t="s">
        <v>141</v>
      </c>
      <c r="N123" s="2" t="s">
        <v>165</v>
      </c>
      <c r="O123" s="2" t="s">
        <v>186</v>
      </c>
      <c r="P123" s="2" t="s">
        <v>45</v>
      </c>
      <c r="Q123" s="6" t="s">
        <v>23</v>
      </c>
      <c r="R123"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124" spans="1:18" ht="14.25" customHeight="1" x14ac:dyDescent="0.35">
      <c r="A124" s="5" t="s">
        <v>250</v>
      </c>
      <c r="B124" s="2">
        <v>1405067064</v>
      </c>
      <c r="C124" s="2">
        <v>24</v>
      </c>
      <c r="D124" s="3">
        <v>28207</v>
      </c>
      <c r="E124" s="2">
        <f t="shared" ca="1" si="2"/>
        <v>45</v>
      </c>
      <c r="F124" s="2" t="s">
        <v>15</v>
      </c>
      <c r="G124" s="2" t="s">
        <v>16</v>
      </c>
      <c r="H124" s="3">
        <v>40875</v>
      </c>
      <c r="I124" s="2">
        <f t="shared" ca="1" si="3"/>
        <v>10</v>
      </c>
      <c r="J124" s="2"/>
      <c r="K124" s="2" t="s">
        <v>17</v>
      </c>
      <c r="L124" s="2" t="s">
        <v>18</v>
      </c>
      <c r="M124" s="2" t="s">
        <v>141</v>
      </c>
      <c r="N124" s="2" t="s">
        <v>165</v>
      </c>
      <c r="O124" s="2" t="s">
        <v>166</v>
      </c>
      <c r="P124" s="2" t="s">
        <v>173</v>
      </c>
      <c r="Q124" s="6" t="s">
        <v>23</v>
      </c>
      <c r="R124"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125" spans="1:18" ht="14.25" customHeight="1" x14ac:dyDescent="0.35">
      <c r="A125" s="5" t="s">
        <v>251</v>
      </c>
      <c r="B125" s="2">
        <v>1406068241</v>
      </c>
      <c r="C125" s="2">
        <v>21</v>
      </c>
      <c r="D125" s="3">
        <v>30196</v>
      </c>
      <c r="E125" s="2">
        <f t="shared" ca="1" si="2"/>
        <v>40</v>
      </c>
      <c r="F125" s="2" t="s">
        <v>25</v>
      </c>
      <c r="G125" s="2" t="s">
        <v>16</v>
      </c>
      <c r="H125" s="3">
        <v>41043</v>
      </c>
      <c r="I125" s="2">
        <f t="shared" ca="1" si="3"/>
        <v>10</v>
      </c>
      <c r="J125" s="2"/>
      <c r="K125" s="2" t="s">
        <v>17</v>
      </c>
      <c r="L125" s="2" t="s">
        <v>18</v>
      </c>
      <c r="M125" s="2" t="s">
        <v>141</v>
      </c>
      <c r="N125" s="2" t="s">
        <v>165</v>
      </c>
      <c r="O125" s="2" t="s">
        <v>169</v>
      </c>
      <c r="P125" s="2" t="s">
        <v>67</v>
      </c>
      <c r="Q125" s="6" t="s">
        <v>23</v>
      </c>
      <c r="R125"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126" spans="1:18" ht="14.25" customHeight="1" x14ac:dyDescent="0.35">
      <c r="A126" s="5" t="s">
        <v>252</v>
      </c>
      <c r="B126" s="2">
        <v>1110029602</v>
      </c>
      <c r="C126" s="2">
        <v>19.75</v>
      </c>
      <c r="D126" s="3">
        <v>19224</v>
      </c>
      <c r="E126" s="2">
        <f t="shared" ca="1" si="2"/>
        <v>70</v>
      </c>
      <c r="F126" s="2" t="s">
        <v>15</v>
      </c>
      <c r="G126" s="2" t="s">
        <v>29</v>
      </c>
      <c r="H126" s="3">
        <v>40917</v>
      </c>
      <c r="I126" s="2">
        <f t="shared" ca="1" si="3"/>
        <v>10</v>
      </c>
      <c r="J126" s="2" t="s">
        <v>253</v>
      </c>
      <c r="K126" s="2" t="s">
        <v>146</v>
      </c>
      <c r="L126" s="2" t="s">
        <v>41</v>
      </c>
      <c r="M126" s="2" t="s">
        <v>141</v>
      </c>
      <c r="N126" s="2" t="s">
        <v>165</v>
      </c>
      <c r="O126" s="2" t="s">
        <v>172</v>
      </c>
      <c r="P126" s="2" t="s">
        <v>45</v>
      </c>
      <c r="Q126" s="6" t="s">
        <v>23</v>
      </c>
      <c r="R126"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127" spans="1:18" ht="14.25" customHeight="1" x14ac:dyDescent="0.35">
      <c r="A127" s="5" t="s">
        <v>254</v>
      </c>
      <c r="B127" s="2">
        <v>1404066622</v>
      </c>
      <c r="C127" s="2">
        <v>20</v>
      </c>
      <c r="D127" s="3">
        <v>27151</v>
      </c>
      <c r="E127" s="2">
        <f t="shared" ca="1" si="2"/>
        <v>48</v>
      </c>
      <c r="F127" s="2" t="s">
        <v>15</v>
      </c>
      <c r="G127" s="2" t="s">
        <v>16</v>
      </c>
      <c r="H127" s="3">
        <v>41771</v>
      </c>
      <c r="I127" s="2">
        <f t="shared" ca="1" si="3"/>
        <v>8</v>
      </c>
      <c r="J127" s="2"/>
      <c r="K127" s="2" t="s">
        <v>17</v>
      </c>
      <c r="L127" s="2" t="s">
        <v>18</v>
      </c>
      <c r="M127" s="2" t="s">
        <v>141</v>
      </c>
      <c r="N127" s="2" t="s">
        <v>165</v>
      </c>
      <c r="O127" s="2" t="s">
        <v>175</v>
      </c>
      <c r="P127" s="2" t="s">
        <v>45</v>
      </c>
      <c r="Q127" s="6" t="s">
        <v>100</v>
      </c>
      <c r="R127"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4</v>
      </c>
    </row>
    <row r="128" spans="1:18" ht="14.25" customHeight="1" x14ac:dyDescent="0.35">
      <c r="A128" s="5" t="s">
        <v>255</v>
      </c>
      <c r="B128" s="2">
        <v>1002017900</v>
      </c>
      <c r="C128" s="2">
        <v>19</v>
      </c>
      <c r="D128" s="3">
        <v>30685</v>
      </c>
      <c r="E128" s="2">
        <f t="shared" ca="1" si="2"/>
        <v>38</v>
      </c>
      <c r="F128" s="2" t="s">
        <v>25</v>
      </c>
      <c r="G128" s="2" t="s">
        <v>29</v>
      </c>
      <c r="H128" s="3">
        <v>41134</v>
      </c>
      <c r="I128" s="2">
        <f t="shared" ca="1" si="3"/>
        <v>10</v>
      </c>
      <c r="J128" s="2"/>
      <c r="K128" s="2" t="s">
        <v>17</v>
      </c>
      <c r="L128" s="2" t="s">
        <v>18</v>
      </c>
      <c r="M128" s="2" t="s">
        <v>141</v>
      </c>
      <c r="N128" s="2" t="s">
        <v>165</v>
      </c>
      <c r="O128" s="2" t="s">
        <v>177</v>
      </c>
      <c r="P128" s="2" t="s">
        <v>187</v>
      </c>
      <c r="Q128" s="6" t="s">
        <v>50</v>
      </c>
      <c r="R128"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129" spans="1:18" ht="14.25" customHeight="1" x14ac:dyDescent="0.35">
      <c r="A129" s="5" t="s">
        <v>257</v>
      </c>
      <c r="B129" s="2">
        <v>1408069882</v>
      </c>
      <c r="C129" s="2">
        <v>16</v>
      </c>
      <c r="D129" s="3">
        <v>33266</v>
      </c>
      <c r="E129" s="2">
        <f t="shared" ca="1" si="2"/>
        <v>31</v>
      </c>
      <c r="F129" s="2" t="s">
        <v>15</v>
      </c>
      <c r="G129" s="2" t="s">
        <v>29</v>
      </c>
      <c r="H129" s="3">
        <v>41505</v>
      </c>
      <c r="I129" s="2">
        <f t="shared" ca="1" si="3"/>
        <v>9</v>
      </c>
      <c r="J129" s="2"/>
      <c r="K129" s="2" t="s">
        <v>17</v>
      </c>
      <c r="L129" s="2" t="s">
        <v>18</v>
      </c>
      <c r="M129" s="2" t="s">
        <v>141</v>
      </c>
      <c r="N129" s="2" t="s">
        <v>165</v>
      </c>
      <c r="O129" s="2" t="s">
        <v>179</v>
      </c>
      <c r="P129" s="2" t="s">
        <v>91</v>
      </c>
      <c r="Q129" s="6" t="s">
        <v>23</v>
      </c>
      <c r="R129"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130" spans="1:18" ht="14.25" customHeight="1" x14ac:dyDescent="0.35">
      <c r="A130" s="5" t="s">
        <v>258</v>
      </c>
      <c r="B130" s="2">
        <v>1201031438</v>
      </c>
      <c r="C130" s="2">
        <v>20</v>
      </c>
      <c r="D130" s="3">
        <v>26553</v>
      </c>
      <c r="E130" s="2">
        <f t="shared" ca="1" si="2"/>
        <v>50</v>
      </c>
      <c r="F130" s="2" t="s">
        <v>15</v>
      </c>
      <c r="G130" s="2" t="s">
        <v>29</v>
      </c>
      <c r="H130" s="3">
        <v>41218</v>
      </c>
      <c r="I130" s="2">
        <f t="shared" ca="1" si="3"/>
        <v>9</v>
      </c>
      <c r="J130" s="2"/>
      <c r="K130" s="2" t="s">
        <v>17</v>
      </c>
      <c r="L130" s="2" t="s">
        <v>18</v>
      </c>
      <c r="M130" s="2" t="s">
        <v>141</v>
      </c>
      <c r="N130" s="2" t="s">
        <v>165</v>
      </c>
      <c r="O130" s="2" t="s">
        <v>181</v>
      </c>
      <c r="P130" s="2" t="s">
        <v>204</v>
      </c>
      <c r="Q130" s="6" t="s">
        <v>23</v>
      </c>
      <c r="R130"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131" spans="1:18" ht="14.25" customHeight="1" x14ac:dyDescent="0.35">
      <c r="A131" s="5" t="s">
        <v>259</v>
      </c>
      <c r="B131" s="2">
        <v>1503072857</v>
      </c>
      <c r="C131" s="2">
        <v>21</v>
      </c>
      <c r="D131" s="3">
        <v>24188</v>
      </c>
      <c r="E131" s="2">
        <f t="shared" ref="E131:E194" ca="1" si="4">INT((TODAY()-D131)/365)</f>
        <v>56</v>
      </c>
      <c r="F131" s="2" t="s">
        <v>15</v>
      </c>
      <c r="G131" s="2" t="s">
        <v>26</v>
      </c>
      <c r="H131" s="3">
        <v>41547</v>
      </c>
      <c r="I131" s="2">
        <f t="shared" ref="I131:I194" ca="1" si="5">INT((TODAY()-H131)/365)</f>
        <v>8</v>
      </c>
      <c r="J131" s="2"/>
      <c r="K131" s="2" t="s">
        <v>17</v>
      </c>
      <c r="L131" s="2" t="s">
        <v>18</v>
      </c>
      <c r="M131" s="2" t="s">
        <v>141</v>
      </c>
      <c r="N131" s="2" t="s">
        <v>165</v>
      </c>
      <c r="O131" s="2" t="s">
        <v>184</v>
      </c>
      <c r="P131" s="2" t="s">
        <v>60</v>
      </c>
      <c r="Q131" s="6" t="s">
        <v>23</v>
      </c>
      <c r="R131"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132" spans="1:18" ht="14.25" customHeight="1" x14ac:dyDescent="0.35">
      <c r="A132" s="5" t="s">
        <v>260</v>
      </c>
      <c r="B132" s="2">
        <v>1412071713</v>
      </c>
      <c r="C132" s="2">
        <v>19</v>
      </c>
      <c r="D132" s="3">
        <v>23480</v>
      </c>
      <c r="E132" s="2">
        <f t="shared" ca="1" si="4"/>
        <v>58</v>
      </c>
      <c r="F132" s="2" t="s">
        <v>15</v>
      </c>
      <c r="G132" s="2" t="s">
        <v>114</v>
      </c>
      <c r="H132" s="3">
        <v>41645</v>
      </c>
      <c r="I132" s="2">
        <f t="shared" ca="1" si="5"/>
        <v>8</v>
      </c>
      <c r="J132" s="2"/>
      <c r="K132" s="2" t="s">
        <v>17</v>
      </c>
      <c r="L132" s="2" t="s">
        <v>18</v>
      </c>
      <c r="M132" s="2" t="s">
        <v>141</v>
      </c>
      <c r="N132" s="2" t="s">
        <v>165</v>
      </c>
      <c r="O132" s="2" t="s">
        <v>186</v>
      </c>
      <c r="P132" s="2" t="s">
        <v>136</v>
      </c>
      <c r="Q132" s="6" t="s">
        <v>23</v>
      </c>
      <c r="R132"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133" spans="1:18" ht="14.25" customHeight="1" x14ac:dyDescent="0.35">
      <c r="A133" s="5" t="s">
        <v>261</v>
      </c>
      <c r="B133" s="2">
        <v>1105025721</v>
      </c>
      <c r="C133" s="2">
        <v>17</v>
      </c>
      <c r="D133" s="3">
        <v>21781</v>
      </c>
      <c r="E133" s="2">
        <f t="shared" ca="1" si="4"/>
        <v>63</v>
      </c>
      <c r="F133" s="2" t="s">
        <v>25</v>
      </c>
      <c r="G133" s="2" t="s">
        <v>16</v>
      </c>
      <c r="H133" s="3">
        <v>40854</v>
      </c>
      <c r="I133" s="2">
        <f t="shared" ca="1" si="5"/>
        <v>10</v>
      </c>
      <c r="J133" s="2" t="s">
        <v>262</v>
      </c>
      <c r="K133" s="2" t="s">
        <v>249</v>
      </c>
      <c r="L133" s="2" t="s">
        <v>41</v>
      </c>
      <c r="M133" s="2" t="s">
        <v>141</v>
      </c>
      <c r="N133" s="2" t="s">
        <v>165</v>
      </c>
      <c r="O133" s="2" t="s">
        <v>166</v>
      </c>
      <c r="P133" s="2" t="s">
        <v>45</v>
      </c>
      <c r="Q133" s="6" t="s">
        <v>100</v>
      </c>
      <c r="R133"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4</v>
      </c>
    </row>
    <row r="134" spans="1:18" ht="14.25" customHeight="1" x14ac:dyDescent="0.35">
      <c r="A134" s="5" t="s">
        <v>263</v>
      </c>
      <c r="B134" s="2">
        <v>1107027450</v>
      </c>
      <c r="C134" s="2">
        <v>21</v>
      </c>
      <c r="D134" s="3">
        <v>31519</v>
      </c>
      <c r="E134" s="2">
        <f t="shared" ca="1" si="4"/>
        <v>36</v>
      </c>
      <c r="F134" s="2" t="s">
        <v>15</v>
      </c>
      <c r="G134" s="2" t="s">
        <v>16</v>
      </c>
      <c r="H134" s="3">
        <v>40553</v>
      </c>
      <c r="I134" s="2">
        <f t="shared" ca="1" si="5"/>
        <v>11</v>
      </c>
      <c r="J134" s="3">
        <v>42373</v>
      </c>
      <c r="K134" s="2" t="s">
        <v>155</v>
      </c>
      <c r="L134" s="2" t="s">
        <v>41</v>
      </c>
      <c r="M134" s="2" t="s">
        <v>141</v>
      </c>
      <c r="N134" s="2" t="s">
        <v>165</v>
      </c>
      <c r="O134" s="2" t="s">
        <v>169</v>
      </c>
      <c r="P134" s="2" t="s">
        <v>45</v>
      </c>
      <c r="Q134" s="6" t="s">
        <v>50</v>
      </c>
      <c r="R134"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135" spans="1:18" ht="14.25" customHeight="1" x14ac:dyDescent="0.35">
      <c r="A135" s="5" t="s">
        <v>264</v>
      </c>
      <c r="B135" s="2">
        <v>1301052462</v>
      </c>
      <c r="C135" s="2">
        <v>19</v>
      </c>
      <c r="D135" s="3">
        <v>27778</v>
      </c>
      <c r="E135" s="2">
        <f t="shared" ca="1" si="4"/>
        <v>46</v>
      </c>
      <c r="F135" s="2" t="s">
        <v>25</v>
      </c>
      <c r="G135" s="2" t="s">
        <v>29</v>
      </c>
      <c r="H135" s="3">
        <v>41547</v>
      </c>
      <c r="I135" s="2">
        <f t="shared" ca="1" si="5"/>
        <v>8</v>
      </c>
      <c r="J135" s="2"/>
      <c r="K135" s="2" t="s">
        <v>17</v>
      </c>
      <c r="L135" s="2" t="s">
        <v>18</v>
      </c>
      <c r="M135" s="2" t="s">
        <v>141</v>
      </c>
      <c r="N135" s="2" t="s">
        <v>165</v>
      </c>
      <c r="O135" s="2" t="s">
        <v>166</v>
      </c>
      <c r="P135" s="2" t="s">
        <v>147</v>
      </c>
      <c r="Q135" s="6" t="s">
        <v>23</v>
      </c>
      <c r="R135"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136" spans="1:18" ht="14.25" customHeight="1" x14ac:dyDescent="0.35">
      <c r="A136" s="5" t="s">
        <v>265</v>
      </c>
      <c r="B136" s="2">
        <v>710007401</v>
      </c>
      <c r="C136" s="2">
        <v>22</v>
      </c>
      <c r="D136" s="3">
        <v>27006</v>
      </c>
      <c r="E136" s="2">
        <f t="shared" ca="1" si="4"/>
        <v>48</v>
      </c>
      <c r="F136" s="2" t="s">
        <v>15</v>
      </c>
      <c r="G136" s="2" t="s">
        <v>16</v>
      </c>
      <c r="H136" s="3">
        <v>40812</v>
      </c>
      <c r="I136" s="2">
        <f t="shared" ca="1" si="5"/>
        <v>10</v>
      </c>
      <c r="J136" s="3">
        <v>42100</v>
      </c>
      <c r="K136" s="2" t="s">
        <v>249</v>
      </c>
      <c r="L136" s="2" t="s">
        <v>41</v>
      </c>
      <c r="M136" s="2" t="s">
        <v>141</v>
      </c>
      <c r="N136" s="2" t="s">
        <v>165</v>
      </c>
      <c r="O136" s="2" t="s">
        <v>172</v>
      </c>
      <c r="P136" s="2" t="s">
        <v>67</v>
      </c>
      <c r="Q136" s="6" t="s">
        <v>50</v>
      </c>
      <c r="R136"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137" spans="1:18" ht="14.25" customHeight="1" x14ac:dyDescent="0.35">
      <c r="A137" s="5" t="s">
        <v>266</v>
      </c>
      <c r="B137" s="2">
        <v>903013071</v>
      </c>
      <c r="C137" s="2">
        <v>24</v>
      </c>
      <c r="D137" s="3">
        <v>25849</v>
      </c>
      <c r="E137" s="2">
        <f t="shared" ca="1" si="4"/>
        <v>51</v>
      </c>
      <c r="F137" s="2" t="s">
        <v>15</v>
      </c>
      <c r="G137" s="2" t="s">
        <v>16</v>
      </c>
      <c r="H137" s="3">
        <v>40812</v>
      </c>
      <c r="I137" s="2">
        <f t="shared" ca="1" si="5"/>
        <v>10</v>
      </c>
      <c r="J137" s="3">
        <v>41153</v>
      </c>
      <c r="K137" s="2" t="s">
        <v>249</v>
      </c>
      <c r="L137" s="2" t="s">
        <v>41</v>
      </c>
      <c r="M137" s="2" t="s">
        <v>141</v>
      </c>
      <c r="N137" s="2" t="s">
        <v>165</v>
      </c>
      <c r="O137" s="2" t="s">
        <v>175</v>
      </c>
      <c r="P137" s="2" t="s">
        <v>67</v>
      </c>
      <c r="Q137" s="6" t="s">
        <v>23</v>
      </c>
      <c r="R137"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138" spans="1:18" ht="14.25" customHeight="1" x14ac:dyDescent="0.35">
      <c r="A138" s="5" t="s">
        <v>267</v>
      </c>
      <c r="B138" s="2">
        <v>1304055683</v>
      </c>
      <c r="C138" s="2">
        <v>14</v>
      </c>
      <c r="D138" s="3">
        <v>28439</v>
      </c>
      <c r="E138" s="2">
        <f t="shared" ca="1" si="4"/>
        <v>44</v>
      </c>
      <c r="F138" s="2" t="s">
        <v>25</v>
      </c>
      <c r="G138" s="2" t="s">
        <v>29</v>
      </c>
      <c r="H138" s="3">
        <v>41687</v>
      </c>
      <c r="I138" s="2">
        <f t="shared" ca="1" si="5"/>
        <v>8</v>
      </c>
      <c r="J138" s="2"/>
      <c r="K138" s="2" t="s">
        <v>17</v>
      </c>
      <c r="L138" s="2" t="s">
        <v>18</v>
      </c>
      <c r="M138" s="2" t="s">
        <v>141</v>
      </c>
      <c r="N138" s="2" t="s">
        <v>165</v>
      </c>
      <c r="O138" s="2" t="s">
        <v>177</v>
      </c>
      <c r="P138" s="2" t="s">
        <v>136</v>
      </c>
      <c r="Q138" s="6" t="s">
        <v>23</v>
      </c>
      <c r="R138"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139" spans="1:18" ht="14.25" customHeight="1" x14ac:dyDescent="0.35">
      <c r="A139" s="5" t="s">
        <v>268</v>
      </c>
      <c r="B139" s="2">
        <v>1311062610</v>
      </c>
      <c r="C139" s="2">
        <v>21</v>
      </c>
      <c r="D139" s="3">
        <v>29253</v>
      </c>
      <c r="E139" s="2">
        <f t="shared" ca="1" si="4"/>
        <v>42</v>
      </c>
      <c r="F139" s="2" t="s">
        <v>25</v>
      </c>
      <c r="G139" s="2" t="s">
        <v>16</v>
      </c>
      <c r="H139" s="3">
        <v>40553</v>
      </c>
      <c r="I139" s="2">
        <f t="shared" ca="1" si="5"/>
        <v>11</v>
      </c>
      <c r="J139" s="2"/>
      <c r="K139" s="2" t="s">
        <v>17</v>
      </c>
      <c r="L139" s="2" t="s">
        <v>18</v>
      </c>
      <c r="M139" s="2" t="s">
        <v>141</v>
      </c>
      <c r="N139" s="2" t="s">
        <v>165</v>
      </c>
      <c r="O139" s="2" t="s">
        <v>179</v>
      </c>
      <c r="P139" s="2" t="s">
        <v>34</v>
      </c>
      <c r="Q139" s="6" t="s">
        <v>23</v>
      </c>
      <c r="R139"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140" spans="1:18" ht="14.25" customHeight="1" x14ac:dyDescent="0.35">
      <c r="A140" s="5" t="s">
        <v>269</v>
      </c>
      <c r="B140" s="2">
        <v>1304055987</v>
      </c>
      <c r="C140" s="2">
        <v>17</v>
      </c>
      <c r="D140" s="3">
        <v>31755</v>
      </c>
      <c r="E140" s="2">
        <f t="shared" ca="1" si="4"/>
        <v>35</v>
      </c>
      <c r="F140" s="2" t="s">
        <v>25</v>
      </c>
      <c r="G140" s="2" t="s">
        <v>16</v>
      </c>
      <c r="H140" s="3">
        <v>41099</v>
      </c>
      <c r="I140" s="2">
        <f t="shared" ca="1" si="5"/>
        <v>10</v>
      </c>
      <c r="J140" s="2"/>
      <c r="K140" s="2" t="s">
        <v>17</v>
      </c>
      <c r="L140" s="2" t="s">
        <v>18</v>
      </c>
      <c r="M140" s="2" t="s">
        <v>141</v>
      </c>
      <c r="N140" s="2" t="s">
        <v>165</v>
      </c>
      <c r="O140" s="2" t="s">
        <v>181</v>
      </c>
      <c r="P140" s="2" t="s">
        <v>204</v>
      </c>
      <c r="Q140" s="6" t="s">
        <v>23</v>
      </c>
      <c r="R140"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141" spans="1:18" ht="14.25" customHeight="1" x14ac:dyDescent="0.35">
      <c r="A141" s="5" t="s">
        <v>270</v>
      </c>
      <c r="B141" s="2">
        <v>1408069409</v>
      </c>
      <c r="C141" s="2">
        <v>19</v>
      </c>
      <c r="D141" s="3">
        <v>28872</v>
      </c>
      <c r="E141" s="2">
        <f t="shared" ca="1" si="4"/>
        <v>43</v>
      </c>
      <c r="F141" s="2" t="s">
        <v>15</v>
      </c>
      <c r="G141" s="2" t="s">
        <v>29</v>
      </c>
      <c r="H141" s="3">
        <v>40812</v>
      </c>
      <c r="I141" s="2">
        <f t="shared" ca="1" si="5"/>
        <v>10</v>
      </c>
      <c r="J141" s="2" t="s">
        <v>194</v>
      </c>
      <c r="K141" s="2" t="s">
        <v>171</v>
      </c>
      <c r="L141" s="2" t="s">
        <v>41</v>
      </c>
      <c r="M141" s="2" t="s">
        <v>141</v>
      </c>
      <c r="N141" s="2" t="s">
        <v>165</v>
      </c>
      <c r="O141" s="2" t="s">
        <v>184</v>
      </c>
      <c r="P141" s="2" t="s">
        <v>45</v>
      </c>
      <c r="Q141" s="6" t="s">
        <v>23</v>
      </c>
      <c r="R141"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142" spans="1:18" ht="14.25" customHeight="1" x14ac:dyDescent="0.35">
      <c r="A142" s="5" t="s">
        <v>271</v>
      </c>
      <c r="B142" s="2">
        <v>1107027575</v>
      </c>
      <c r="C142" s="2">
        <v>15</v>
      </c>
      <c r="D142" s="3">
        <v>29877</v>
      </c>
      <c r="E142" s="2">
        <f t="shared" ca="1" si="4"/>
        <v>40</v>
      </c>
      <c r="F142" s="2" t="s">
        <v>25</v>
      </c>
      <c r="G142" s="2" t="s">
        <v>29</v>
      </c>
      <c r="H142" s="3">
        <v>40595</v>
      </c>
      <c r="I142" s="2">
        <f t="shared" ca="1" si="5"/>
        <v>11</v>
      </c>
      <c r="J142" s="3">
        <v>40641</v>
      </c>
      <c r="K142" s="2" t="s">
        <v>152</v>
      </c>
      <c r="L142" s="2" t="s">
        <v>64</v>
      </c>
      <c r="M142" s="2" t="s">
        <v>141</v>
      </c>
      <c r="N142" s="2" t="s">
        <v>165</v>
      </c>
      <c r="O142" s="2" t="s">
        <v>186</v>
      </c>
      <c r="P142" s="2" t="s">
        <v>187</v>
      </c>
      <c r="Q142" s="6" t="s">
        <v>50</v>
      </c>
      <c r="R142"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143" spans="1:18" ht="14.25" customHeight="1" x14ac:dyDescent="0.35">
      <c r="A143" s="5" t="s">
        <v>272</v>
      </c>
      <c r="B143" s="2">
        <v>1206042315</v>
      </c>
      <c r="C143" s="2">
        <v>15.25</v>
      </c>
      <c r="D143" s="3">
        <v>29671</v>
      </c>
      <c r="E143" s="2">
        <f t="shared" ca="1" si="4"/>
        <v>41</v>
      </c>
      <c r="F143" s="2" t="s">
        <v>15</v>
      </c>
      <c r="G143" s="2" t="s">
        <v>16</v>
      </c>
      <c r="H143" s="3">
        <v>40729</v>
      </c>
      <c r="I143" s="2">
        <f t="shared" ca="1" si="5"/>
        <v>11</v>
      </c>
      <c r="J143" s="2" t="s">
        <v>38</v>
      </c>
      <c r="K143" s="2" t="s">
        <v>155</v>
      </c>
      <c r="L143" s="2" t="s">
        <v>41</v>
      </c>
      <c r="M143" s="2" t="s">
        <v>141</v>
      </c>
      <c r="N143" s="2" t="s">
        <v>165</v>
      </c>
      <c r="O143" s="2" t="s">
        <v>166</v>
      </c>
      <c r="P143" s="2" t="s">
        <v>30</v>
      </c>
      <c r="Q143" s="6" t="s">
        <v>35</v>
      </c>
      <c r="R143"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144" spans="1:18" ht="14.25" customHeight="1" x14ac:dyDescent="0.35">
      <c r="A144" s="5" t="s">
        <v>273</v>
      </c>
      <c r="B144" s="2">
        <v>1101023353</v>
      </c>
      <c r="C144" s="2">
        <v>20</v>
      </c>
      <c r="D144" s="3">
        <v>27689</v>
      </c>
      <c r="E144" s="2">
        <f t="shared" ca="1" si="4"/>
        <v>46</v>
      </c>
      <c r="F144" s="2" t="s">
        <v>15</v>
      </c>
      <c r="G144" s="2" t="s">
        <v>16</v>
      </c>
      <c r="H144" s="3">
        <v>42051</v>
      </c>
      <c r="I144" s="2">
        <f t="shared" ca="1" si="5"/>
        <v>7</v>
      </c>
      <c r="J144" s="2"/>
      <c r="K144" s="2" t="s">
        <v>17</v>
      </c>
      <c r="L144" s="2" t="s">
        <v>76</v>
      </c>
      <c r="M144" s="2" t="s">
        <v>141</v>
      </c>
      <c r="N144" s="2" t="s">
        <v>165</v>
      </c>
      <c r="O144" s="2" t="s">
        <v>169</v>
      </c>
      <c r="P144" s="2" t="s">
        <v>27</v>
      </c>
      <c r="Q144" s="6" t="s">
        <v>50</v>
      </c>
      <c r="R144"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145" spans="1:18" ht="14.25" customHeight="1" x14ac:dyDescent="0.35">
      <c r="A145" s="5" t="s">
        <v>274</v>
      </c>
      <c r="B145" s="2">
        <v>1001138521</v>
      </c>
      <c r="C145" s="2">
        <v>19</v>
      </c>
      <c r="D145" s="3">
        <v>26709</v>
      </c>
      <c r="E145" s="2">
        <f t="shared" ca="1" si="4"/>
        <v>49</v>
      </c>
      <c r="F145" s="2" t="s">
        <v>15</v>
      </c>
      <c r="G145" s="2" t="s">
        <v>29</v>
      </c>
      <c r="H145" s="3">
        <v>40854</v>
      </c>
      <c r="I145" s="2">
        <f t="shared" ca="1" si="5"/>
        <v>10</v>
      </c>
      <c r="J145" s="2" t="s">
        <v>275</v>
      </c>
      <c r="K145" s="2" t="s">
        <v>131</v>
      </c>
      <c r="L145" s="2" t="s">
        <v>41</v>
      </c>
      <c r="M145" s="2" t="s">
        <v>141</v>
      </c>
      <c r="N145" s="2" t="s">
        <v>165</v>
      </c>
      <c r="O145" s="2" t="s">
        <v>172</v>
      </c>
      <c r="P145" s="2" t="s">
        <v>22</v>
      </c>
      <c r="Q145" s="6" t="s">
        <v>100</v>
      </c>
      <c r="R145"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4</v>
      </c>
    </row>
    <row r="146" spans="1:18" ht="14.25" customHeight="1" x14ac:dyDescent="0.35">
      <c r="A146" s="5" t="s">
        <v>276</v>
      </c>
      <c r="B146" s="2">
        <v>1201031032</v>
      </c>
      <c r="C146" s="2">
        <v>15</v>
      </c>
      <c r="D146" s="3">
        <v>26612</v>
      </c>
      <c r="E146" s="2">
        <f t="shared" ca="1" si="4"/>
        <v>49</v>
      </c>
      <c r="F146" s="2" t="s">
        <v>25</v>
      </c>
      <c r="G146" s="2" t="s">
        <v>139</v>
      </c>
      <c r="H146" s="3">
        <v>41176</v>
      </c>
      <c r="I146" s="2">
        <f t="shared" ca="1" si="5"/>
        <v>9</v>
      </c>
      <c r="J146" s="2" t="s">
        <v>277</v>
      </c>
      <c r="K146" s="2" t="s">
        <v>84</v>
      </c>
      <c r="L146" s="2" t="s">
        <v>41</v>
      </c>
      <c r="M146" s="2" t="s">
        <v>141</v>
      </c>
      <c r="N146" s="2" t="s">
        <v>165</v>
      </c>
      <c r="O146" s="2" t="s">
        <v>175</v>
      </c>
      <c r="P146" s="2" t="s">
        <v>278</v>
      </c>
      <c r="Q146" s="6" t="s">
        <v>35</v>
      </c>
      <c r="R146"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147" spans="1:18" ht="14.25" customHeight="1" x14ac:dyDescent="0.35">
      <c r="A147" s="5" t="s">
        <v>279</v>
      </c>
      <c r="B147" s="2">
        <v>1209049259</v>
      </c>
      <c r="C147" s="2">
        <v>17</v>
      </c>
      <c r="D147" s="3">
        <v>31600</v>
      </c>
      <c r="E147" s="2">
        <f t="shared" ca="1" si="4"/>
        <v>36</v>
      </c>
      <c r="F147" s="2" t="s">
        <v>15</v>
      </c>
      <c r="G147" s="2" t="s">
        <v>29</v>
      </c>
      <c r="H147" s="3">
        <v>41645</v>
      </c>
      <c r="I147" s="2">
        <f t="shared" ca="1" si="5"/>
        <v>8</v>
      </c>
      <c r="J147" s="2"/>
      <c r="K147" s="2" t="s">
        <v>17</v>
      </c>
      <c r="L147" s="2" t="s">
        <v>18</v>
      </c>
      <c r="M147" s="2" t="s">
        <v>141</v>
      </c>
      <c r="N147" s="2" t="s">
        <v>165</v>
      </c>
      <c r="O147" s="2" t="s">
        <v>177</v>
      </c>
      <c r="P147" s="2" t="s">
        <v>204</v>
      </c>
      <c r="Q147" s="6" t="s">
        <v>23</v>
      </c>
      <c r="R147"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148" spans="1:18" ht="14.25" customHeight="1" x14ac:dyDescent="0.35">
      <c r="A148" s="5" t="s">
        <v>280</v>
      </c>
      <c r="B148" s="2">
        <v>1308060754</v>
      </c>
      <c r="C148" s="2">
        <v>23</v>
      </c>
      <c r="D148" s="3">
        <v>27340</v>
      </c>
      <c r="E148" s="2">
        <f t="shared" ca="1" si="4"/>
        <v>47</v>
      </c>
      <c r="F148" s="2" t="s">
        <v>15</v>
      </c>
      <c r="G148" s="2" t="s">
        <v>16</v>
      </c>
      <c r="H148" s="3">
        <v>41589</v>
      </c>
      <c r="I148" s="2">
        <f t="shared" ca="1" si="5"/>
        <v>8</v>
      </c>
      <c r="J148" s="2"/>
      <c r="K148" s="2" t="s">
        <v>17</v>
      </c>
      <c r="L148" s="2" t="s">
        <v>18</v>
      </c>
      <c r="M148" s="2" t="s">
        <v>141</v>
      </c>
      <c r="N148" s="2" t="s">
        <v>165</v>
      </c>
      <c r="O148" s="2" t="s">
        <v>179</v>
      </c>
      <c r="P148" s="2" t="s">
        <v>136</v>
      </c>
      <c r="Q148" s="6" t="s">
        <v>23</v>
      </c>
      <c r="R148"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149" spans="1:18" ht="14.25" customHeight="1" x14ac:dyDescent="0.35">
      <c r="A149" s="5" t="s">
        <v>281</v>
      </c>
      <c r="B149" s="2">
        <v>1401064327</v>
      </c>
      <c r="C149" s="2">
        <v>20</v>
      </c>
      <c r="D149" s="3">
        <v>28451</v>
      </c>
      <c r="E149" s="2">
        <f t="shared" ca="1" si="4"/>
        <v>44</v>
      </c>
      <c r="F149" s="2" t="s">
        <v>15</v>
      </c>
      <c r="G149" s="2" t="s">
        <v>16</v>
      </c>
      <c r="H149" s="3">
        <v>40694</v>
      </c>
      <c r="I149" s="2">
        <f t="shared" ca="1" si="5"/>
        <v>11</v>
      </c>
      <c r="J149" s="2"/>
      <c r="K149" s="2" t="s">
        <v>17</v>
      </c>
      <c r="L149" s="2" t="s">
        <v>18</v>
      </c>
      <c r="M149" s="2" t="s">
        <v>141</v>
      </c>
      <c r="N149" s="2" t="s">
        <v>165</v>
      </c>
      <c r="O149" s="2" t="s">
        <v>181</v>
      </c>
      <c r="P149" s="2" t="s">
        <v>53</v>
      </c>
      <c r="Q149" s="6" t="s">
        <v>50</v>
      </c>
      <c r="R149"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150" spans="1:18" ht="14.25" customHeight="1" x14ac:dyDescent="0.35">
      <c r="A150" s="5" t="s">
        <v>282</v>
      </c>
      <c r="B150" s="2">
        <v>909015167</v>
      </c>
      <c r="C150" s="2">
        <v>24</v>
      </c>
      <c r="D150" s="3">
        <v>31784</v>
      </c>
      <c r="E150" s="2">
        <f t="shared" ca="1" si="4"/>
        <v>35</v>
      </c>
      <c r="F150" s="2" t="s">
        <v>15</v>
      </c>
      <c r="G150" s="2" t="s">
        <v>16</v>
      </c>
      <c r="H150" s="3">
        <v>41281</v>
      </c>
      <c r="I150" s="2">
        <f t="shared" ca="1" si="5"/>
        <v>9</v>
      </c>
      <c r="J150" s="2"/>
      <c r="K150" s="2" t="s">
        <v>17</v>
      </c>
      <c r="L150" s="2" t="s">
        <v>18</v>
      </c>
      <c r="M150" s="2" t="s">
        <v>141</v>
      </c>
      <c r="N150" s="2" t="s">
        <v>165</v>
      </c>
      <c r="O150" s="2" t="s">
        <v>184</v>
      </c>
      <c r="P150" s="2" t="s">
        <v>45</v>
      </c>
      <c r="Q150" s="6" t="s">
        <v>23</v>
      </c>
      <c r="R150"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151" spans="1:18" ht="14.25" customHeight="1" x14ac:dyDescent="0.35">
      <c r="A151" s="5" t="s">
        <v>283</v>
      </c>
      <c r="B151" s="2">
        <v>1409070245</v>
      </c>
      <c r="C151" s="2">
        <v>14</v>
      </c>
      <c r="D151" s="3">
        <v>24988</v>
      </c>
      <c r="E151" s="2">
        <f t="shared" ca="1" si="4"/>
        <v>54</v>
      </c>
      <c r="F151" s="2" t="s">
        <v>15</v>
      </c>
      <c r="G151" s="2" t="s">
        <v>29</v>
      </c>
      <c r="H151" s="3">
        <v>41001</v>
      </c>
      <c r="I151" s="2">
        <f t="shared" ca="1" si="5"/>
        <v>10</v>
      </c>
      <c r="J151" s="3">
        <v>42319</v>
      </c>
      <c r="K151" s="2" t="s">
        <v>131</v>
      </c>
      <c r="L151" s="2" t="s">
        <v>41</v>
      </c>
      <c r="M151" s="2" t="s">
        <v>141</v>
      </c>
      <c r="N151" s="2" t="s">
        <v>165</v>
      </c>
      <c r="O151" s="2" t="s">
        <v>186</v>
      </c>
      <c r="P151" s="2" t="s">
        <v>22</v>
      </c>
      <c r="Q151" s="6" t="s">
        <v>23</v>
      </c>
      <c r="R151"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152" spans="1:18" ht="14.25" customHeight="1" x14ac:dyDescent="0.35">
      <c r="A152" s="5" t="s">
        <v>284</v>
      </c>
      <c r="B152" s="2">
        <v>1109029256</v>
      </c>
      <c r="C152" s="2">
        <v>20</v>
      </c>
      <c r="D152" s="3">
        <v>28025</v>
      </c>
      <c r="E152" s="2">
        <f t="shared" ca="1" si="4"/>
        <v>46</v>
      </c>
      <c r="F152" s="2" t="s">
        <v>15</v>
      </c>
      <c r="G152" s="2" t="s">
        <v>29</v>
      </c>
      <c r="H152" s="3">
        <v>42093</v>
      </c>
      <c r="I152" s="2">
        <f t="shared" ca="1" si="5"/>
        <v>7</v>
      </c>
      <c r="J152" s="2"/>
      <c r="K152" s="2" t="s">
        <v>17</v>
      </c>
      <c r="L152" s="2" t="s">
        <v>18</v>
      </c>
      <c r="M152" s="2" t="s">
        <v>141</v>
      </c>
      <c r="N152" s="2" t="s">
        <v>165</v>
      </c>
      <c r="O152" s="2" t="s">
        <v>166</v>
      </c>
      <c r="P152" s="2" t="s">
        <v>45</v>
      </c>
      <c r="Q152" s="6" t="s">
        <v>35</v>
      </c>
      <c r="R152"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153" spans="1:18" ht="14.25" customHeight="1" x14ac:dyDescent="0.35">
      <c r="A153" s="5" t="s">
        <v>285</v>
      </c>
      <c r="B153" s="2">
        <v>1102024121</v>
      </c>
      <c r="C153" s="2">
        <v>15</v>
      </c>
      <c r="D153" s="3">
        <v>30870</v>
      </c>
      <c r="E153" s="2">
        <f t="shared" ca="1" si="4"/>
        <v>38</v>
      </c>
      <c r="F153" s="2" t="s">
        <v>15</v>
      </c>
      <c r="G153" s="2" t="s">
        <v>26</v>
      </c>
      <c r="H153" s="3">
        <v>41365</v>
      </c>
      <c r="I153" s="2">
        <f t="shared" ca="1" si="5"/>
        <v>9</v>
      </c>
      <c r="J153" s="2"/>
      <c r="K153" s="2" t="s">
        <v>17</v>
      </c>
      <c r="L153" s="2" t="s">
        <v>18</v>
      </c>
      <c r="M153" s="2" t="s">
        <v>141</v>
      </c>
      <c r="N153" s="2" t="s">
        <v>165</v>
      </c>
      <c r="O153" s="2" t="s">
        <v>169</v>
      </c>
      <c r="P153" s="2" t="s">
        <v>167</v>
      </c>
      <c r="Q153" s="6" t="s">
        <v>23</v>
      </c>
      <c r="R153"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154" spans="1:18" ht="14.25" customHeight="1" x14ac:dyDescent="0.35">
      <c r="A154" s="5" t="s">
        <v>286</v>
      </c>
      <c r="B154" s="2">
        <v>1204033041</v>
      </c>
      <c r="C154" s="2">
        <v>18</v>
      </c>
      <c r="D154" s="3">
        <v>32630</v>
      </c>
      <c r="E154" s="2">
        <f t="shared" ca="1" si="4"/>
        <v>33</v>
      </c>
      <c r="F154" s="2" t="s">
        <v>25</v>
      </c>
      <c r="G154" s="2" t="s">
        <v>29</v>
      </c>
      <c r="H154" s="3">
        <v>40812</v>
      </c>
      <c r="I154" s="2">
        <f t="shared" ca="1" si="5"/>
        <v>10</v>
      </c>
      <c r="J154" s="3">
        <v>41733</v>
      </c>
      <c r="K154" s="2" t="s">
        <v>171</v>
      </c>
      <c r="L154" s="2" t="s">
        <v>41</v>
      </c>
      <c r="M154" s="2" t="s">
        <v>141</v>
      </c>
      <c r="N154" s="2" t="s">
        <v>165</v>
      </c>
      <c r="O154" s="2" t="s">
        <v>172</v>
      </c>
      <c r="P154" s="2" t="s">
        <v>22</v>
      </c>
      <c r="Q154" s="6" t="s">
        <v>23</v>
      </c>
      <c r="R154"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155" spans="1:18" ht="14.25" customHeight="1" x14ac:dyDescent="0.35">
      <c r="A155" s="5" t="s">
        <v>287</v>
      </c>
      <c r="B155" s="2">
        <v>1204033041</v>
      </c>
      <c r="C155" s="2">
        <v>22</v>
      </c>
      <c r="D155" s="3">
        <v>30403</v>
      </c>
      <c r="E155" s="2">
        <f t="shared" ca="1" si="4"/>
        <v>39</v>
      </c>
      <c r="F155" s="2" t="s">
        <v>25</v>
      </c>
      <c r="G155" s="2" t="s">
        <v>16</v>
      </c>
      <c r="H155" s="3">
        <v>41365</v>
      </c>
      <c r="I155" s="2">
        <f t="shared" ca="1" si="5"/>
        <v>9</v>
      </c>
      <c r="J155" s="2" t="s">
        <v>288</v>
      </c>
      <c r="K155" s="2" t="s">
        <v>249</v>
      </c>
      <c r="L155" s="2" t="s">
        <v>41</v>
      </c>
      <c r="M155" s="2" t="s">
        <v>141</v>
      </c>
      <c r="N155" s="2" t="s">
        <v>165</v>
      </c>
      <c r="O155" s="2" t="s">
        <v>175</v>
      </c>
      <c r="P155" s="2" t="s">
        <v>60</v>
      </c>
      <c r="Q155" s="6" t="s">
        <v>23</v>
      </c>
      <c r="R155"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156" spans="1:18" ht="14.25" customHeight="1" x14ac:dyDescent="0.35">
      <c r="A156" s="5" t="s">
        <v>289</v>
      </c>
      <c r="B156" s="2">
        <v>1302053044</v>
      </c>
      <c r="C156" s="2">
        <v>21</v>
      </c>
      <c r="D156" s="3">
        <v>28223</v>
      </c>
      <c r="E156" s="2">
        <f t="shared" ca="1" si="4"/>
        <v>45</v>
      </c>
      <c r="F156" s="2" t="s">
        <v>25</v>
      </c>
      <c r="G156" s="2" t="s">
        <v>16</v>
      </c>
      <c r="H156" s="3">
        <v>41771</v>
      </c>
      <c r="I156" s="2">
        <f t="shared" ca="1" si="5"/>
        <v>8</v>
      </c>
      <c r="J156" s="2"/>
      <c r="K156" s="2" t="s">
        <v>17</v>
      </c>
      <c r="L156" s="2" t="s">
        <v>76</v>
      </c>
      <c r="M156" s="2" t="s">
        <v>141</v>
      </c>
      <c r="N156" s="2" t="s">
        <v>165</v>
      </c>
      <c r="O156" s="2" t="s">
        <v>177</v>
      </c>
      <c r="P156" s="2" t="s">
        <v>136</v>
      </c>
      <c r="Q156" s="6" t="s">
        <v>23</v>
      </c>
      <c r="R156"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157" spans="1:18" ht="14.25" customHeight="1" x14ac:dyDescent="0.35">
      <c r="A157" s="5" t="s">
        <v>290</v>
      </c>
      <c r="B157" s="2">
        <v>1403066020</v>
      </c>
      <c r="C157" s="2">
        <v>15</v>
      </c>
      <c r="D157" s="3">
        <v>24626</v>
      </c>
      <c r="E157" s="2">
        <f t="shared" ca="1" si="4"/>
        <v>55</v>
      </c>
      <c r="F157" s="2" t="s">
        <v>15</v>
      </c>
      <c r="G157" s="2" t="s">
        <v>114</v>
      </c>
      <c r="H157" s="3">
        <v>41365</v>
      </c>
      <c r="I157" s="2">
        <f t="shared" ca="1" si="5"/>
        <v>9</v>
      </c>
      <c r="J157" s="2"/>
      <c r="K157" s="2" t="s">
        <v>17</v>
      </c>
      <c r="L157" s="2" t="s">
        <v>18</v>
      </c>
      <c r="M157" s="2" t="s">
        <v>141</v>
      </c>
      <c r="N157" s="2" t="s">
        <v>165</v>
      </c>
      <c r="O157" s="2" t="s">
        <v>179</v>
      </c>
      <c r="P157" s="2" t="s">
        <v>22</v>
      </c>
      <c r="Q157" s="6" t="s">
        <v>100</v>
      </c>
      <c r="R157"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4</v>
      </c>
    </row>
    <row r="158" spans="1:18" ht="14.25" customHeight="1" x14ac:dyDescent="0.35">
      <c r="A158" s="5" t="s">
        <v>291</v>
      </c>
      <c r="B158" s="2">
        <v>1203032357</v>
      </c>
      <c r="C158" s="2">
        <v>19</v>
      </c>
      <c r="D158" s="3">
        <v>30870</v>
      </c>
      <c r="E158" s="2">
        <f t="shared" ca="1" si="4"/>
        <v>38</v>
      </c>
      <c r="F158" s="2" t="s">
        <v>15</v>
      </c>
      <c r="G158" s="2" t="s">
        <v>29</v>
      </c>
      <c r="H158" s="3">
        <v>41463</v>
      </c>
      <c r="I158" s="2">
        <f t="shared" ca="1" si="5"/>
        <v>9</v>
      </c>
      <c r="J158" s="2"/>
      <c r="K158" s="2" t="s">
        <v>17</v>
      </c>
      <c r="L158" s="2" t="s">
        <v>18</v>
      </c>
      <c r="M158" s="2" t="s">
        <v>141</v>
      </c>
      <c r="N158" s="2" t="s">
        <v>165</v>
      </c>
      <c r="O158" s="2" t="s">
        <v>181</v>
      </c>
      <c r="P158" s="2" t="s">
        <v>85</v>
      </c>
      <c r="Q158" s="6" t="s">
        <v>23</v>
      </c>
      <c r="R158"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159" spans="1:18" ht="14.25" customHeight="1" x14ac:dyDescent="0.35">
      <c r="A159" s="5" t="s">
        <v>292</v>
      </c>
      <c r="B159" s="2">
        <v>1206044851</v>
      </c>
      <c r="C159" s="2">
        <v>18.5</v>
      </c>
      <c r="D159" s="3">
        <v>29494</v>
      </c>
      <c r="E159" s="2">
        <f t="shared" ca="1" si="4"/>
        <v>41</v>
      </c>
      <c r="F159" s="2" t="s">
        <v>15</v>
      </c>
      <c r="G159" s="2" t="s">
        <v>29</v>
      </c>
      <c r="H159" s="3">
        <v>41729</v>
      </c>
      <c r="I159" s="2">
        <f t="shared" ca="1" si="5"/>
        <v>8</v>
      </c>
      <c r="J159" s="3">
        <v>42374</v>
      </c>
      <c r="K159" s="2" t="s">
        <v>63</v>
      </c>
      <c r="L159" s="2" t="s">
        <v>64</v>
      </c>
      <c r="M159" s="2" t="s">
        <v>141</v>
      </c>
      <c r="N159" s="2" t="s">
        <v>165</v>
      </c>
      <c r="O159" s="2" t="s">
        <v>184</v>
      </c>
      <c r="P159" s="2" t="s">
        <v>91</v>
      </c>
      <c r="Q159" s="6" t="s">
        <v>218</v>
      </c>
      <c r="R159"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1</v>
      </c>
    </row>
    <row r="160" spans="1:18" ht="14.25" customHeight="1" x14ac:dyDescent="0.35">
      <c r="A160" s="5" t="s">
        <v>293</v>
      </c>
      <c r="B160" s="2">
        <v>1404066949</v>
      </c>
      <c r="C160" s="2">
        <v>16</v>
      </c>
      <c r="D160" s="3">
        <v>28105</v>
      </c>
      <c r="E160" s="2">
        <f t="shared" ca="1" si="4"/>
        <v>45</v>
      </c>
      <c r="F160" s="2" t="s">
        <v>25</v>
      </c>
      <c r="G160" s="2" t="s">
        <v>16</v>
      </c>
      <c r="H160" s="3">
        <v>41547</v>
      </c>
      <c r="I160" s="2">
        <f t="shared" ca="1" si="5"/>
        <v>8</v>
      </c>
      <c r="J160" s="2"/>
      <c r="K160" s="2" t="s">
        <v>17</v>
      </c>
      <c r="L160" s="2" t="s">
        <v>18</v>
      </c>
      <c r="M160" s="2" t="s">
        <v>141</v>
      </c>
      <c r="N160" s="2" t="s">
        <v>165</v>
      </c>
      <c r="O160" s="2" t="s">
        <v>186</v>
      </c>
      <c r="P160" s="2" t="s">
        <v>136</v>
      </c>
      <c r="Q160" s="6" t="s">
        <v>100</v>
      </c>
      <c r="R160"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4</v>
      </c>
    </row>
    <row r="161" spans="1:18" ht="14.25" customHeight="1" x14ac:dyDescent="0.35">
      <c r="A161" s="5" t="s">
        <v>294</v>
      </c>
      <c r="B161" s="2">
        <v>1103024335</v>
      </c>
      <c r="C161" s="2">
        <v>22</v>
      </c>
      <c r="D161" s="3">
        <v>29183</v>
      </c>
      <c r="E161" s="2">
        <f t="shared" ca="1" si="4"/>
        <v>42</v>
      </c>
      <c r="F161" s="2" t="s">
        <v>25</v>
      </c>
      <c r="G161" s="2" t="s">
        <v>29</v>
      </c>
      <c r="H161" s="3">
        <v>41687</v>
      </c>
      <c r="I161" s="2">
        <f t="shared" ca="1" si="5"/>
        <v>8</v>
      </c>
      <c r="J161" s="2"/>
      <c r="K161" s="2" t="s">
        <v>17</v>
      </c>
      <c r="L161" s="2" t="s">
        <v>18</v>
      </c>
      <c r="M161" s="2" t="s">
        <v>141</v>
      </c>
      <c r="N161" s="2" t="s">
        <v>165</v>
      </c>
      <c r="O161" s="2" t="s">
        <v>166</v>
      </c>
      <c r="P161" s="2" t="s">
        <v>167</v>
      </c>
      <c r="Q161" s="6" t="s">
        <v>97</v>
      </c>
      <c r="R161"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2</v>
      </c>
    </row>
    <row r="162" spans="1:18" ht="14.25" customHeight="1" x14ac:dyDescent="0.35">
      <c r="A162" s="5" t="s">
        <v>295</v>
      </c>
      <c r="B162" s="2">
        <v>1109029531</v>
      </c>
      <c r="C162" s="2">
        <v>18</v>
      </c>
      <c r="D162" s="3">
        <v>28976</v>
      </c>
      <c r="E162" s="2">
        <f t="shared" ca="1" si="4"/>
        <v>43</v>
      </c>
      <c r="F162" s="2" t="s">
        <v>15</v>
      </c>
      <c r="G162" s="2" t="s">
        <v>16</v>
      </c>
      <c r="H162" s="3">
        <v>40581</v>
      </c>
      <c r="I162" s="2">
        <f t="shared" ca="1" si="5"/>
        <v>11</v>
      </c>
      <c r="J162" s="3">
        <v>41974</v>
      </c>
      <c r="K162" s="2" t="s">
        <v>131</v>
      </c>
      <c r="L162" s="2" t="s">
        <v>41</v>
      </c>
      <c r="M162" s="2" t="s">
        <v>141</v>
      </c>
      <c r="N162" s="2" t="s">
        <v>165</v>
      </c>
      <c r="O162" s="2" t="s">
        <v>169</v>
      </c>
      <c r="P162" s="2" t="s">
        <v>187</v>
      </c>
      <c r="Q162" s="6" t="s">
        <v>23</v>
      </c>
      <c r="R162"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163" spans="1:18" ht="14.25" customHeight="1" x14ac:dyDescent="0.35">
      <c r="A163" s="5" t="s">
        <v>296</v>
      </c>
      <c r="B163" s="2">
        <v>1307060058</v>
      </c>
      <c r="C163" s="2">
        <v>24</v>
      </c>
      <c r="D163" s="3">
        <v>32219</v>
      </c>
      <c r="E163" s="2">
        <f t="shared" ca="1" si="4"/>
        <v>34</v>
      </c>
      <c r="F163" s="2" t="s">
        <v>25</v>
      </c>
      <c r="G163" s="2" t="s">
        <v>29</v>
      </c>
      <c r="H163" s="3">
        <v>40553</v>
      </c>
      <c r="I163" s="2">
        <f t="shared" ca="1" si="5"/>
        <v>11</v>
      </c>
      <c r="J163" s="2" t="s">
        <v>297</v>
      </c>
      <c r="K163" s="2" t="s">
        <v>40</v>
      </c>
      <c r="L163" s="2" t="s">
        <v>41</v>
      </c>
      <c r="M163" s="2" t="s">
        <v>141</v>
      </c>
      <c r="N163" s="2" t="s">
        <v>165</v>
      </c>
      <c r="O163" s="2" t="s">
        <v>172</v>
      </c>
      <c r="P163" s="2" t="s">
        <v>67</v>
      </c>
      <c r="Q163" s="6" t="s">
        <v>97</v>
      </c>
      <c r="R163"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2</v>
      </c>
    </row>
    <row r="164" spans="1:18" ht="14.25" customHeight="1" x14ac:dyDescent="0.35">
      <c r="A164" s="5" t="s">
        <v>298</v>
      </c>
      <c r="B164" s="2">
        <v>1109029186</v>
      </c>
      <c r="C164" s="2">
        <v>22</v>
      </c>
      <c r="D164" s="3">
        <v>31613</v>
      </c>
      <c r="E164" s="2">
        <f t="shared" ca="1" si="4"/>
        <v>36</v>
      </c>
      <c r="F164" s="2" t="s">
        <v>15</v>
      </c>
      <c r="G164" s="2" t="s">
        <v>29</v>
      </c>
      <c r="H164" s="3">
        <v>40679</v>
      </c>
      <c r="I164" s="2">
        <f t="shared" ca="1" si="5"/>
        <v>11</v>
      </c>
      <c r="J164" s="2" t="s">
        <v>299</v>
      </c>
      <c r="K164" s="2" t="s">
        <v>119</v>
      </c>
      <c r="L164" s="2" t="s">
        <v>41</v>
      </c>
      <c r="M164" s="2" t="s">
        <v>141</v>
      </c>
      <c r="N164" s="2" t="s">
        <v>165</v>
      </c>
      <c r="O164" s="2" t="s">
        <v>175</v>
      </c>
      <c r="P164" s="2" t="s">
        <v>167</v>
      </c>
      <c r="Q164" s="6" t="s">
        <v>23</v>
      </c>
      <c r="R164"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165" spans="1:18" ht="14.25" customHeight="1" x14ac:dyDescent="0.35">
      <c r="A165" s="5" t="s">
        <v>300</v>
      </c>
      <c r="B165" s="2">
        <v>1307059944</v>
      </c>
      <c r="C165" s="2">
        <v>17</v>
      </c>
      <c r="D165" s="3">
        <v>26930</v>
      </c>
      <c r="E165" s="2">
        <f t="shared" ca="1" si="4"/>
        <v>49</v>
      </c>
      <c r="F165" s="2" t="s">
        <v>15</v>
      </c>
      <c r="G165" s="2" t="s">
        <v>16</v>
      </c>
      <c r="H165" s="3">
        <v>40294</v>
      </c>
      <c r="I165" s="2">
        <f t="shared" ca="1" si="5"/>
        <v>12</v>
      </c>
      <c r="J165" s="2"/>
      <c r="K165" s="2" t="s">
        <v>17</v>
      </c>
      <c r="L165" s="2" t="s">
        <v>18</v>
      </c>
      <c r="M165" s="2" t="s">
        <v>141</v>
      </c>
      <c r="N165" s="2" t="s">
        <v>165</v>
      </c>
      <c r="O165" s="2" t="s">
        <v>177</v>
      </c>
      <c r="P165" s="2" t="s">
        <v>67</v>
      </c>
      <c r="Q165" s="6" t="s">
        <v>23</v>
      </c>
      <c r="R165"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166" spans="1:18" ht="14.25" customHeight="1" x14ac:dyDescent="0.35">
      <c r="A166" s="5" t="s">
        <v>301</v>
      </c>
      <c r="B166" s="2">
        <v>1305057440</v>
      </c>
      <c r="C166" s="2">
        <v>18</v>
      </c>
      <c r="D166" s="3">
        <v>32208</v>
      </c>
      <c r="E166" s="2">
        <f t="shared" ca="1" si="4"/>
        <v>34</v>
      </c>
      <c r="F166" s="2" t="s">
        <v>25</v>
      </c>
      <c r="G166" s="2" t="s">
        <v>16</v>
      </c>
      <c r="H166" s="3">
        <v>40729</v>
      </c>
      <c r="I166" s="2">
        <f t="shared" ca="1" si="5"/>
        <v>11</v>
      </c>
      <c r="J166" s="2" t="s">
        <v>302</v>
      </c>
      <c r="K166" s="2" t="s">
        <v>249</v>
      </c>
      <c r="L166" s="2" t="s">
        <v>41</v>
      </c>
      <c r="M166" s="2" t="s">
        <v>141</v>
      </c>
      <c r="N166" s="2" t="s">
        <v>165</v>
      </c>
      <c r="O166" s="2" t="s">
        <v>179</v>
      </c>
      <c r="P166" s="2" t="s">
        <v>67</v>
      </c>
      <c r="Q166" s="6" t="s">
        <v>23</v>
      </c>
      <c r="R166"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167" spans="1:18" ht="14.25" customHeight="1" x14ac:dyDescent="0.35">
      <c r="A167" s="5" t="s">
        <v>303</v>
      </c>
      <c r="B167" s="2">
        <v>1001735072</v>
      </c>
      <c r="C167" s="2">
        <v>17</v>
      </c>
      <c r="D167" s="3">
        <v>29913</v>
      </c>
      <c r="E167" s="2">
        <f t="shared" ca="1" si="4"/>
        <v>40</v>
      </c>
      <c r="F167" s="2" t="s">
        <v>25</v>
      </c>
      <c r="G167" s="2" t="s">
        <v>29</v>
      </c>
      <c r="H167" s="3">
        <v>39391</v>
      </c>
      <c r="I167" s="2">
        <f t="shared" ca="1" si="5"/>
        <v>14</v>
      </c>
      <c r="J167" s="2"/>
      <c r="K167" s="2" t="s">
        <v>17</v>
      </c>
      <c r="L167" s="2" t="s">
        <v>18</v>
      </c>
      <c r="M167" s="2" t="s">
        <v>141</v>
      </c>
      <c r="N167" s="2" t="s">
        <v>165</v>
      </c>
      <c r="O167" s="2" t="s">
        <v>181</v>
      </c>
      <c r="P167" s="2" t="s">
        <v>67</v>
      </c>
      <c r="Q167" s="6" t="s">
        <v>23</v>
      </c>
      <c r="R167"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168" spans="1:18" ht="14.25" customHeight="1" x14ac:dyDescent="0.35">
      <c r="A168" s="5" t="s">
        <v>304</v>
      </c>
      <c r="B168" s="2">
        <v>1102024274</v>
      </c>
      <c r="C168" s="2">
        <v>19</v>
      </c>
      <c r="D168" s="3">
        <v>30970</v>
      </c>
      <c r="E168" s="2">
        <f t="shared" ca="1" si="4"/>
        <v>37</v>
      </c>
      <c r="F168" s="2" t="s">
        <v>15</v>
      </c>
      <c r="G168" s="2" t="s">
        <v>26</v>
      </c>
      <c r="H168" s="3">
        <v>40679</v>
      </c>
      <c r="I168" s="2">
        <f t="shared" ca="1" si="5"/>
        <v>11</v>
      </c>
      <c r="J168" s="3">
        <v>40639</v>
      </c>
      <c r="K168" s="2" t="s">
        <v>131</v>
      </c>
      <c r="L168" s="2" t="s">
        <v>41</v>
      </c>
      <c r="M168" s="2" t="s">
        <v>141</v>
      </c>
      <c r="N168" s="2" t="s">
        <v>165</v>
      </c>
      <c r="O168" s="2" t="s">
        <v>184</v>
      </c>
      <c r="P168" s="2" t="s">
        <v>187</v>
      </c>
      <c r="Q168" s="6" t="s">
        <v>35</v>
      </c>
      <c r="R168"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169" spans="1:18" ht="14.25" customHeight="1" x14ac:dyDescent="0.35">
      <c r="A169" s="5" t="s">
        <v>305</v>
      </c>
      <c r="B169" s="2">
        <v>1401064562</v>
      </c>
      <c r="C169" s="2">
        <v>16</v>
      </c>
      <c r="D169" s="3">
        <v>22451</v>
      </c>
      <c r="E169" s="2">
        <f t="shared" ca="1" si="4"/>
        <v>61</v>
      </c>
      <c r="F169" s="2" t="s">
        <v>25</v>
      </c>
      <c r="G169" s="2" t="s">
        <v>29</v>
      </c>
      <c r="H169" s="3">
        <v>41645</v>
      </c>
      <c r="I169" s="2">
        <f t="shared" ca="1" si="5"/>
        <v>8</v>
      </c>
      <c r="J169" s="2"/>
      <c r="K169" s="2" t="s">
        <v>17</v>
      </c>
      <c r="L169" s="2" t="s">
        <v>18</v>
      </c>
      <c r="M169" s="2" t="s">
        <v>141</v>
      </c>
      <c r="N169" s="2" t="s">
        <v>165</v>
      </c>
      <c r="O169" s="2" t="s">
        <v>186</v>
      </c>
      <c r="P169" s="2" t="s">
        <v>60</v>
      </c>
      <c r="Q169" s="6" t="s">
        <v>23</v>
      </c>
      <c r="R169"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170" spans="1:18" ht="14.25" customHeight="1" x14ac:dyDescent="0.35">
      <c r="A170" s="5" t="s">
        <v>306</v>
      </c>
      <c r="B170" s="2">
        <v>1011022926</v>
      </c>
      <c r="C170" s="2">
        <v>16</v>
      </c>
      <c r="D170" s="3">
        <v>25833</v>
      </c>
      <c r="E170" s="2">
        <f t="shared" ca="1" si="4"/>
        <v>52</v>
      </c>
      <c r="F170" s="2" t="s">
        <v>15</v>
      </c>
      <c r="G170" s="2" t="s">
        <v>26</v>
      </c>
      <c r="H170" s="3">
        <v>41176</v>
      </c>
      <c r="I170" s="2">
        <f t="shared" ca="1" si="5"/>
        <v>9</v>
      </c>
      <c r="J170" s="2" t="s">
        <v>307</v>
      </c>
      <c r="K170" s="2" t="s">
        <v>155</v>
      </c>
      <c r="L170" s="2" t="s">
        <v>41</v>
      </c>
      <c r="M170" s="2" t="s">
        <v>141</v>
      </c>
      <c r="N170" s="2" t="s">
        <v>165</v>
      </c>
      <c r="O170" s="2" t="s">
        <v>184</v>
      </c>
      <c r="P170" s="2" t="s">
        <v>147</v>
      </c>
      <c r="Q170" s="6" t="s">
        <v>23</v>
      </c>
      <c r="R170"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171" spans="1:18" ht="14.25" customHeight="1" x14ac:dyDescent="0.35">
      <c r="A171" s="5" t="s">
        <v>308</v>
      </c>
      <c r="B171" s="2">
        <v>1208048229</v>
      </c>
      <c r="C171" s="2">
        <v>21</v>
      </c>
      <c r="D171" s="3">
        <v>31047</v>
      </c>
      <c r="E171" s="2">
        <f t="shared" ca="1" si="4"/>
        <v>37</v>
      </c>
      <c r="F171" s="2" t="s">
        <v>25</v>
      </c>
      <c r="G171" s="2" t="s">
        <v>26</v>
      </c>
      <c r="H171" s="3">
        <v>40812</v>
      </c>
      <c r="I171" s="2">
        <f t="shared" ca="1" si="5"/>
        <v>10</v>
      </c>
      <c r="J171" s="3">
        <v>41094</v>
      </c>
      <c r="K171" s="2" t="s">
        <v>249</v>
      </c>
      <c r="L171" s="2" t="s">
        <v>41</v>
      </c>
      <c r="M171" s="2" t="s">
        <v>141</v>
      </c>
      <c r="N171" s="2" t="s">
        <v>165</v>
      </c>
      <c r="O171" s="2" t="s">
        <v>166</v>
      </c>
      <c r="P171" s="2" t="s">
        <v>34</v>
      </c>
      <c r="Q171" s="6" t="s">
        <v>23</v>
      </c>
      <c r="R171"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172" spans="1:18" ht="14.25" customHeight="1" x14ac:dyDescent="0.35">
      <c r="A172" s="5" t="s">
        <v>309</v>
      </c>
      <c r="B172" s="2">
        <v>1211050793</v>
      </c>
      <c r="C172" s="2">
        <v>20</v>
      </c>
      <c r="D172" s="3">
        <v>30154</v>
      </c>
      <c r="E172" s="2">
        <f t="shared" ca="1" si="4"/>
        <v>40</v>
      </c>
      <c r="F172" s="2" t="s">
        <v>25</v>
      </c>
      <c r="G172" s="2" t="s">
        <v>26</v>
      </c>
      <c r="H172" s="3">
        <v>40679</v>
      </c>
      <c r="I172" s="2">
        <f t="shared" ca="1" si="5"/>
        <v>11</v>
      </c>
      <c r="J172" s="2" t="s">
        <v>310</v>
      </c>
      <c r="K172" s="2" t="s">
        <v>146</v>
      </c>
      <c r="L172" s="2" t="s">
        <v>41</v>
      </c>
      <c r="M172" s="2" t="s">
        <v>141</v>
      </c>
      <c r="N172" s="2" t="s">
        <v>165</v>
      </c>
      <c r="O172" s="2" t="s">
        <v>169</v>
      </c>
      <c r="P172" s="2" t="s">
        <v>91</v>
      </c>
      <c r="Q172" s="6" t="s">
        <v>23</v>
      </c>
      <c r="R172"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173" spans="1:18" ht="14.25" customHeight="1" x14ac:dyDescent="0.35">
      <c r="A173" s="5" t="s">
        <v>311</v>
      </c>
      <c r="B173" s="2">
        <v>1405067642</v>
      </c>
      <c r="C173" s="2">
        <v>22</v>
      </c>
      <c r="D173" s="3">
        <v>26676</v>
      </c>
      <c r="E173" s="2">
        <f t="shared" ca="1" si="4"/>
        <v>49</v>
      </c>
      <c r="F173" s="2" t="s">
        <v>15</v>
      </c>
      <c r="G173" s="2" t="s">
        <v>16</v>
      </c>
      <c r="H173" s="3">
        <v>40875</v>
      </c>
      <c r="I173" s="2">
        <f t="shared" ca="1" si="5"/>
        <v>10</v>
      </c>
      <c r="J173" s="2"/>
      <c r="K173" s="2" t="s">
        <v>17</v>
      </c>
      <c r="L173" s="2" t="s">
        <v>18</v>
      </c>
      <c r="M173" s="2" t="s">
        <v>141</v>
      </c>
      <c r="N173" s="2" t="s">
        <v>165</v>
      </c>
      <c r="O173" s="2" t="s">
        <v>172</v>
      </c>
      <c r="P173" s="2" t="s">
        <v>67</v>
      </c>
      <c r="Q173" s="6" t="s">
        <v>100</v>
      </c>
      <c r="R173"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4</v>
      </c>
    </row>
    <row r="174" spans="1:18" ht="14.25" customHeight="1" x14ac:dyDescent="0.35">
      <c r="A174" s="5" t="s">
        <v>312</v>
      </c>
      <c r="B174" s="2">
        <v>1206038000</v>
      </c>
      <c r="C174" s="2">
        <v>24</v>
      </c>
      <c r="D174" s="3">
        <v>27036</v>
      </c>
      <c r="E174" s="2">
        <f t="shared" ca="1" si="4"/>
        <v>48</v>
      </c>
      <c r="F174" s="2" t="s">
        <v>25</v>
      </c>
      <c r="G174" s="2" t="s">
        <v>16</v>
      </c>
      <c r="H174" s="3">
        <v>40553</v>
      </c>
      <c r="I174" s="2">
        <f t="shared" ca="1" si="5"/>
        <v>11</v>
      </c>
      <c r="J174" s="2" t="s">
        <v>313</v>
      </c>
      <c r="K174" s="2" t="s">
        <v>152</v>
      </c>
      <c r="L174" s="2" t="s">
        <v>41</v>
      </c>
      <c r="M174" s="2" t="s">
        <v>141</v>
      </c>
      <c r="N174" s="2" t="s">
        <v>165</v>
      </c>
      <c r="O174" s="2" t="s">
        <v>175</v>
      </c>
      <c r="P174" s="2" t="s">
        <v>71</v>
      </c>
      <c r="Q174" s="6" t="s">
        <v>23</v>
      </c>
      <c r="R174"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175" spans="1:18" ht="14.25" customHeight="1" x14ac:dyDescent="0.35">
      <c r="A175" s="5" t="s">
        <v>314</v>
      </c>
      <c r="B175" s="2">
        <v>1403065625</v>
      </c>
      <c r="C175" s="2">
        <v>16</v>
      </c>
      <c r="D175" s="3">
        <v>31054</v>
      </c>
      <c r="E175" s="2">
        <f t="shared" ca="1" si="4"/>
        <v>37</v>
      </c>
      <c r="F175" s="2" t="s">
        <v>15</v>
      </c>
      <c r="G175" s="2" t="s">
        <v>16</v>
      </c>
      <c r="H175" s="3">
        <v>40553</v>
      </c>
      <c r="I175" s="2">
        <f t="shared" ca="1" si="5"/>
        <v>11</v>
      </c>
      <c r="J175" s="2" t="s">
        <v>315</v>
      </c>
      <c r="K175" s="2" t="s">
        <v>152</v>
      </c>
      <c r="L175" s="2" t="s">
        <v>64</v>
      </c>
      <c r="M175" s="2" t="s">
        <v>141</v>
      </c>
      <c r="N175" s="2" t="s">
        <v>165</v>
      </c>
      <c r="O175" s="2" t="s">
        <v>177</v>
      </c>
      <c r="P175" s="2" t="s">
        <v>71</v>
      </c>
      <c r="Q175" s="6" t="s">
        <v>97</v>
      </c>
      <c r="R175"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2</v>
      </c>
    </row>
    <row r="176" spans="1:18" ht="14.25" customHeight="1" x14ac:dyDescent="0.35">
      <c r="A176" s="5" t="s">
        <v>316</v>
      </c>
      <c r="B176" s="2">
        <v>1011022887</v>
      </c>
      <c r="C176" s="2">
        <v>17</v>
      </c>
      <c r="D176" s="3">
        <v>31075</v>
      </c>
      <c r="E176" s="2">
        <f t="shared" ca="1" si="4"/>
        <v>37</v>
      </c>
      <c r="F176" s="2" t="s">
        <v>25</v>
      </c>
      <c r="G176" s="2" t="s">
        <v>139</v>
      </c>
      <c r="H176" s="3">
        <v>41463</v>
      </c>
      <c r="I176" s="2">
        <f t="shared" ca="1" si="5"/>
        <v>9</v>
      </c>
      <c r="J176" s="2"/>
      <c r="K176" s="2" t="s">
        <v>17</v>
      </c>
      <c r="L176" s="2" t="s">
        <v>18</v>
      </c>
      <c r="M176" s="2" t="s">
        <v>141</v>
      </c>
      <c r="N176" s="2" t="s">
        <v>165</v>
      </c>
      <c r="O176" s="2" t="s">
        <v>179</v>
      </c>
      <c r="P176" s="2" t="s">
        <v>60</v>
      </c>
      <c r="Q176" s="6" t="s">
        <v>61</v>
      </c>
      <c r="R176"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5</v>
      </c>
    </row>
    <row r="177" spans="1:18" ht="14.25" customHeight="1" x14ac:dyDescent="0.35">
      <c r="A177" s="5" t="s">
        <v>317</v>
      </c>
      <c r="B177" s="2">
        <v>710007555</v>
      </c>
      <c r="C177" s="2">
        <v>17</v>
      </c>
      <c r="D177" s="3">
        <v>27368</v>
      </c>
      <c r="E177" s="2">
        <f t="shared" ca="1" si="4"/>
        <v>47</v>
      </c>
      <c r="F177" s="2" t="s">
        <v>15</v>
      </c>
      <c r="G177" s="2" t="s">
        <v>114</v>
      </c>
      <c r="H177" s="3">
        <v>41645</v>
      </c>
      <c r="I177" s="2">
        <f t="shared" ca="1" si="5"/>
        <v>8</v>
      </c>
      <c r="J177" s="2"/>
      <c r="K177" s="2" t="s">
        <v>17</v>
      </c>
      <c r="L177" s="2" t="s">
        <v>18</v>
      </c>
      <c r="M177" s="2" t="s">
        <v>141</v>
      </c>
      <c r="N177" s="2" t="s">
        <v>165</v>
      </c>
      <c r="O177" s="2" t="s">
        <v>181</v>
      </c>
      <c r="P177" s="2" t="s">
        <v>27</v>
      </c>
      <c r="Q177" s="6" t="s">
        <v>23</v>
      </c>
      <c r="R177"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178" spans="1:18" ht="14.25" customHeight="1" x14ac:dyDescent="0.35">
      <c r="A178" s="5" t="s">
        <v>318</v>
      </c>
      <c r="B178" s="2">
        <v>1405067492</v>
      </c>
      <c r="C178" s="2">
        <v>18</v>
      </c>
      <c r="D178" s="3">
        <v>31854</v>
      </c>
      <c r="E178" s="2">
        <f t="shared" ca="1" si="4"/>
        <v>35</v>
      </c>
      <c r="F178" s="2" t="s">
        <v>25</v>
      </c>
      <c r="G178" s="2" t="s">
        <v>29</v>
      </c>
      <c r="H178" s="3">
        <v>40637</v>
      </c>
      <c r="I178" s="2">
        <f t="shared" ca="1" si="5"/>
        <v>11</v>
      </c>
      <c r="J178" s="2" t="s">
        <v>256</v>
      </c>
      <c r="K178" s="2" t="s">
        <v>131</v>
      </c>
      <c r="L178" s="2" t="s">
        <v>41</v>
      </c>
      <c r="M178" s="2" t="s">
        <v>141</v>
      </c>
      <c r="N178" s="2" t="s">
        <v>165</v>
      </c>
      <c r="O178" s="2" t="s">
        <v>184</v>
      </c>
      <c r="P178" s="2" t="s">
        <v>67</v>
      </c>
      <c r="Q178" s="6" t="s">
        <v>23</v>
      </c>
      <c r="R178"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179" spans="1:18" ht="14.25" customHeight="1" x14ac:dyDescent="0.35">
      <c r="A179" s="5" t="s">
        <v>319</v>
      </c>
      <c r="B179" s="2">
        <v>1410070998</v>
      </c>
      <c r="C179" s="2">
        <v>20</v>
      </c>
      <c r="D179" s="3">
        <v>24995</v>
      </c>
      <c r="E179" s="2">
        <f t="shared" ca="1" si="4"/>
        <v>54</v>
      </c>
      <c r="F179" s="2" t="s">
        <v>15</v>
      </c>
      <c r="G179" s="2" t="s">
        <v>29</v>
      </c>
      <c r="H179" s="3">
        <v>42555</v>
      </c>
      <c r="I179" s="2">
        <f t="shared" ca="1" si="5"/>
        <v>6</v>
      </c>
      <c r="J179" s="2"/>
      <c r="K179" s="2" t="s">
        <v>126</v>
      </c>
      <c r="L179" s="2" t="s">
        <v>127</v>
      </c>
      <c r="M179" s="2" t="s">
        <v>141</v>
      </c>
      <c r="N179" s="2" t="s">
        <v>165</v>
      </c>
      <c r="O179" s="2" t="s">
        <v>186</v>
      </c>
      <c r="P179" s="2" t="s">
        <v>22</v>
      </c>
      <c r="Q179" s="6" t="s">
        <v>35</v>
      </c>
      <c r="R179"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180" spans="1:18" ht="14.25" customHeight="1" x14ac:dyDescent="0.35">
      <c r="A180" s="5" t="s">
        <v>320</v>
      </c>
      <c r="B180" s="2">
        <v>1308060535</v>
      </c>
      <c r="C180" s="2">
        <v>21</v>
      </c>
      <c r="D180" s="3">
        <v>27384</v>
      </c>
      <c r="E180" s="2">
        <f t="shared" ca="1" si="4"/>
        <v>47</v>
      </c>
      <c r="F180" s="2" t="s">
        <v>25</v>
      </c>
      <c r="G180" s="2" t="s">
        <v>29</v>
      </c>
      <c r="H180" s="3">
        <v>39818</v>
      </c>
      <c r="I180" s="2">
        <f t="shared" ca="1" si="5"/>
        <v>13</v>
      </c>
      <c r="J180" s="2" t="s">
        <v>321</v>
      </c>
      <c r="K180" s="2" t="s">
        <v>207</v>
      </c>
      <c r="L180" s="2" t="s">
        <v>41</v>
      </c>
      <c r="M180" s="2" t="s">
        <v>141</v>
      </c>
      <c r="N180" s="2" t="s">
        <v>165</v>
      </c>
      <c r="O180" s="2" t="s">
        <v>166</v>
      </c>
      <c r="P180" s="2" t="s">
        <v>173</v>
      </c>
      <c r="Q180" s="6" t="s">
        <v>23</v>
      </c>
      <c r="R180"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181" spans="1:18" ht="14.25" customHeight="1" x14ac:dyDescent="0.35">
      <c r="A181" s="5" t="s">
        <v>322</v>
      </c>
      <c r="B181" s="2">
        <v>1302053362</v>
      </c>
      <c r="C181" s="2">
        <v>21</v>
      </c>
      <c r="D181" s="3">
        <v>32334</v>
      </c>
      <c r="E181" s="2">
        <f t="shared" ca="1" si="4"/>
        <v>34</v>
      </c>
      <c r="F181" s="2" t="s">
        <v>15</v>
      </c>
      <c r="G181" s="2" t="s">
        <v>16</v>
      </c>
      <c r="H181" s="3">
        <v>41911</v>
      </c>
      <c r="I181" s="2">
        <f t="shared" ca="1" si="5"/>
        <v>7</v>
      </c>
      <c r="J181" s="2"/>
      <c r="K181" s="2" t="s">
        <v>17</v>
      </c>
      <c r="L181" s="2" t="s">
        <v>18</v>
      </c>
      <c r="M181" s="2" t="s">
        <v>141</v>
      </c>
      <c r="N181" s="2" t="s">
        <v>165</v>
      </c>
      <c r="O181" s="2" t="s">
        <v>169</v>
      </c>
      <c r="P181" s="2" t="s">
        <v>136</v>
      </c>
      <c r="Q181" s="6" t="s">
        <v>23</v>
      </c>
      <c r="R181"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182" spans="1:18" ht="14.25" customHeight="1" x14ac:dyDescent="0.35">
      <c r="A182" s="5" t="s">
        <v>323</v>
      </c>
      <c r="B182" s="2">
        <v>807010161</v>
      </c>
      <c r="C182" s="2">
        <v>15.2</v>
      </c>
      <c r="D182" s="3">
        <v>27463</v>
      </c>
      <c r="E182" s="2">
        <f t="shared" ca="1" si="4"/>
        <v>47</v>
      </c>
      <c r="F182" s="2" t="s">
        <v>15</v>
      </c>
      <c r="G182" s="2" t="s">
        <v>29</v>
      </c>
      <c r="H182" s="3">
        <v>41547</v>
      </c>
      <c r="I182" s="2">
        <f t="shared" ca="1" si="5"/>
        <v>8</v>
      </c>
      <c r="J182" s="2"/>
      <c r="K182" s="2" t="s">
        <v>17</v>
      </c>
      <c r="L182" s="2" t="s">
        <v>76</v>
      </c>
      <c r="M182" s="2" t="s">
        <v>141</v>
      </c>
      <c r="N182" s="2" t="s">
        <v>165</v>
      </c>
      <c r="O182" s="2" t="s">
        <v>172</v>
      </c>
      <c r="P182" s="2" t="s">
        <v>67</v>
      </c>
      <c r="Q182" s="6" t="s">
        <v>23</v>
      </c>
      <c r="R182"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183" spans="1:18" ht="14.25" customHeight="1" x14ac:dyDescent="0.35">
      <c r="A183" s="5" t="s">
        <v>324</v>
      </c>
      <c r="B183" s="2">
        <v>1205033102</v>
      </c>
      <c r="C183" s="2">
        <v>15</v>
      </c>
      <c r="D183" s="3">
        <v>31283</v>
      </c>
      <c r="E183" s="2">
        <f t="shared" ca="1" si="4"/>
        <v>37</v>
      </c>
      <c r="F183" s="2" t="s">
        <v>15</v>
      </c>
      <c r="G183" s="2" t="s">
        <v>16</v>
      </c>
      <c r="H183" s="3">
        <v>41505</v>
      </c>
      <c r="I183" s="2">
        <f t="shared" ca="1" si="5"/>
        <v>9</v>
      </c>
      <c r="J183" s="2"/>
      <c r="K183" s="2" t="s">
        <v>17</v>
      </c>
      <c r="L183" s="2" t="s">
        <v>18</v>
      </c>
      <c r="M183" s="2" t="s">
        <v>141</v>
      </c>
      <c r="N183" s="2" t="s">
        <v>165</v>
      </c>
      <c r="O183" s="2" t="s">
        <v>175</v>
      </c>
      <c r="P183" s="2" t="s">
        <v>204</v>
      </c>
      <c r="Q183" s="6" t="s">
        <v>23</v>
      </c>
      <c r="R183"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184" spans="1:18" ht="14.25" customHeight="1" x14ac:dyDescent="0.35">
      <c r="A184" s="5" t="s">
        <v>325</v>
      </c>
      <c r="B184" s="2">
        <v>1501071909</v>
      </c>
      <c r="C184" s="2">
        <v>24.5</v>
      </c>
      <c r="D184" s="3">
        <v>23775</v>
      </c>
      <c r="E184" s="2">
        <f t="shared" ca="1" si="4"/>
        <v>57</v>
      </c>
      <c r="F184" s="2" t="s">
        <v>15</v>
      </c>
      <c r="G184" s="2" t="s">
        <v>29</v>
      </c>
      <c r="H184" s="3">
        <v>41589</v>
      </c>
      <c r="I184" s="2">
        <f t="shared" ca="1" si="5"/>
        <v>8</v>
      </c>
      <c r="J184" s="2"/>
      <c r="K184" s="2" t="s">
        <v>17</v>
      </c>
      <c r="L184" s="2" t="s">
        <v>18</v>
      </c>
      <c r="M184" s="2" t="s">
        <v>141</v>
      </c>
      <c r="N184" s="2" t="s">
        <v>165</v>
      </c>
      <c r="O184" s="2" t="s">
        <v>177</v>
      </c>
      <c r="P184" s="2" t="s">
        <v>60</v>
      </c>
      <c r="Q184" s="6" t="s">
        <v>23</v>
      </c>
      <c r="R184"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185" spans="1:18" ht="14.25" customHeight="1" x14ac:dyDescent="0.35">
      <c r="A185" s="5" t="s">
        <v>326</v>
      </c>
      <c r="B185" s="2">
        <v>1410071137</v>
      </c>
      <c r="C185" s="2">
        <v>16</v>
      </c>
      <c r="D185" s="3">
        <v>25039</v>
      </c>
      <c r="E185" s="2">
        <f t="shared" ca="1" si="4"/>
        <v>54</v>
      </c>
      <c r="F185" s="2" t="s">
        <v>15</v>
      </c>
      <c r="G185" s="2" t="s">
        <v>16</v>
      </c>
      <c r="H185" s="3">
        <v>40959</v>
      </c>
      <c r="I185" s="2">
        <f t="shared" ca="1" si="5"/>
        <v>10</v>
      </c>
      <c r="J185" s="2"/>
      <c r="K185" s="2" t="s">
        <v>17</v>
      </c>
      <c r="L185" s="2" t="s">
        <v>18</v>
      </c>
      <c r="M185" s="2" t="s">
        <v>141</v>
      </c>
      <c r="N185" s="2" t="s">
        <v>165</v>
      </c>
      <c r="O185" s="2" t="s">
        <v>179</v>
      </c>
      <c r="P185" s="2" t="s">
        <v>147</v>
      </c>
      <c r="Q185" s="6" t="s">
        <v>218</v>
      </c>
      <c r="R185"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1</v>
      </c>
    </row>
    <row r="186" spans="1:18" ht="14.25" customHeight="1" x14ac:dyDescent="0.35">
      <c r="A186" s="5" t="s">
        <v>327</v>
      </c>
      <c r="B186" s="2">
        <v>1405067138</v>
      </c>
      <c r="C186" s="2">
        <v>21</v>
      </c>
      <c r="D186" s="3">
        <v>26749</v>
      </c>
      <c r="E186" s="2">
        <f t="shared" ca="1" si="4"/>
        <v>49</v>
      </c>
      <c r="F186" s="2" t="s">
        <v>15</v>
      </c>
      <c r="G186" s="2" t="s">
        <v>26</v>
      </c>
      <c r="H186" s="3">
        <v>41407</v>
      </c>
      <c r="I186" s="2">
        <f t="shared" ca="1" si="5"/>
        <v>9</v>
      </c>
      <c r="J186" s="2" t="s">
        <v>328</v>
      </c>
      <c r="K186" s="2" t="s">
        <v>155</v>
      </c>
      <c r="L186" s="2" t="s">
        <v>41</v>
      </c>
      <c r="M186" s="2" t="s">
        <v>141</v>
      </c>
      <c r="N186" s="2" t="s">
        <v>165</v>
      </c>
      <c r="O186" s="2" t="s">
        <v>181</v>
      </c>
      <c r="P186" s="2" t="s">
        <v>167</v>
      </c>
      <c r="Q186" s="6" t="s">
        <v>100</v>
      </c>
      <c r="R186"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4</v>
      </c>
    </row>
    <row r="187" spans="1:18" ht="14.25" customHeight="1" x14ac:dyDescent="0.35">
      <c r="A187" s="5" t="s">
        <v>329</v>
      </c>
      <c r="B187" s="2">
        <v>1111030244</v>
      </c>
      <c r="C187" s="2">
        <v>14</v>
      </c>
      <c r="D187" s="3">
        <v>30188</v>
      </c>
      <c r="E187" s="2">
        <f t="shared" ca="1" si="4"/>
        <v>40</v>
      </c>
      <c r="F187" s="2" t="s">
        <v>15</v>
      </c>
      <c r="G187" s="2" t="s">
        <v>26</v>
      </c>
      <c r="H187" s="3">
        <v>40553</v>
      </c>
      <c r="I187" s="2">
        <f t="shared" ca="1" si="5"/>
        <v>11</v>
      </c>
      <c r="J187" s="2"/>
      <c r="K187" s="2" t="s">
        <v>17</v>
      </c>
      <c r="L187" s="2" t="s">
        <v>18</v>
      </c>
      <c r="M187" s="2" t="s">
        <v>141</v>
      </c>
      <c r="N187" s="2" t="s">
        <v>165</v>
      </c>
      <c r="O187" s="2" t="s">
        <v>184</v>
      </c>
      <c r="P187" s="2" t="s">
        <v>173</v>
      </c>
      <c r="Q187" s="6" t="s">
        <v>23</v>
      </c>
      <c r="R187"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188" spans="1:18" ht="14.25" customHeight="1" x14ac:dyDescent="0.35">
      <c r="A188" s="5" t="s">
        <v>330</v>
      </c>
      <c r="B188" s="2">
        <v>1106026896</v>
      </c>
      <c r="C188" s="2">
        <v>22</v>
      </c>
      <c r="D188" s="3">
        <v>31120</v>
      </c>
      <c r="E188" s="2">
        <f t="shared" ca="1" si="4"/>
        <v>37</v>
      </c>
      <c r="F188" s="2" t="s">
        <v>25</v>
      </c>
      <c r="G188" s="2" t="s">
        <v>16</v>
      </c>
      <c r="H188" s="3">
        <v>41687</v>
      </c>
      <c r="I188" s="2">
        <f t="shared" ca="1" si="5"/>
        <v>8</v>
      </c>
      <c r="J188" s="2"/>
      <c r="K188" s="2" t="s">
        <v>17</v>
      </c>
      <c r="L188" s="2" t="s">
        <v>18</v>
      </c>
      <c r="M188" s="2" t="s">
        <v>141</v>
      </c>
      <c r="N188" s="2" t="s">
        <v>165</v>
      </c>
      <c r="O188" s="2" t="s">
        <v>186</v>
      </c>
      <c r="P188" s="2" t="s">
        <v>136</v>
      </c>
      <c r="Q188" s="6" t="s">
        <v>23</v>
      </c>
      <c r="R188"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189" spans="1:18" ht="14.25" customHeight="1" x14ac:dyDescent="0.35">
      <c r="A189" s="5" t="s">
        <v>331</v>
      </c>
      <c r="B189" s="2">
        <v>1201031310</v>
      </c>
      <c r="C189" s="2">
        <v>19</v>
      </c>
      <c r="D189" s="3">
        <v>30231</v>
      </c>
      <c r="E189" s="2">
        <f t="shared" ca="1" si="4"/>
        <v>39</v>
      </c>
      <c r="F189" s="2" t="s">
        <v>25</v>
      </c>
      <c r="G189" s="2" t="s">
        <v>16</v>
      </c>
      <c r="H189" s="3">
        <v>42009</v>
      </c>
      <c r="I189" s="2">
        <f t="shared" ca="1" si="5"/>
        <v>7</v>
      </c>
      <c r="J189" s="2"/>
      <c r="K189" s="2" t="s">
        <v>17</v>
      </c>
      <c r="L189" s="2" t="s">
        <v>18</v>
      </c>
      <c r="M189" s="2" t="s">
        <v>141</v>
      </c>
      <c r="N189" s="2" t="s">
        <v>165</v>
      </c>
      <c r="O189" s="2" t="s">
        <v>166</v>
      </c>
      <c r="P189" s="2" t="s">
        <v>173</v>
      </c>
      <c r="Q189" s="6" t="s">
        <v>50</v>
      </c>
      <c r="R189"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190" spans="1:18" ht="14.25" customHeight="1" x14ac:dyDescent="0.35">
      <c r="A190" s="5" t="s">
        <v>332</v>
      </c>
      <c r="B190" s="2">
        <v>1407069061</v>
      </c>
      <c r="C190" s="2">
        <v>14</v>
      </c>
      <c r="D190" s="3">
        <v>25065</v>
      </c>
      <c r="E190" s="2">
        <f t="shared" ca="1" si="4"/>
        <v>54</v>
      </c>
      <c r="F190" s="2" t="s">
        <v>15</v>
      </c>
      <c r="G190" s="2" t="s">
        <v>29</v>
      </c>
      <c r="H190" s="3">
        <v>41043</v>
      </c>
      <c r="I190" s="2">
        <f t="shared" ca="1" si="5"/>
        <v>10</v>
      </c>
      <c r="J190" s="2"/>
      <c r="K190" s="2" t="s">
        <v>17</v>
      </c>
      <c r="L190" s="2" t="s">
        <v>18</v>
      </c>
      <c r="M190" s="2" t="s">
        <v>141</v>
      </c>
      <c r="N190" s="2" t="s">
        <v>165</v>
      </c>
      <c r="O190" s="2" t="s">
        <v>169</v>
      </c>
      <c r="P190" s="2" t="s">
        <v>71</v>
      </c>
      <c r="Q190" s="6" t="s">
        <v>23</v>
      </c>
      <c r="R190"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191" spans="1:18" ht="14.25" customHeight="1" x14ac:dyDescent="0.35">
      <c r="A191" s="5" t="s">
        <v>333</v>
      </c>
      <c r="B191" s="2">
        <v>1405067501</v>
      </c>
      <c r="C191" s="2">
        <v>15</v>
      </c>
      <c r="D191" s="3">
        <v>27487</v>
      </c>
      <c r="E191" s="2">
        <f t="shared" ca="1" si="4"/>
        <v>47</v>
      </c>
      <c r="F191" s="2" t="s">
        <v>15</v>
      </c>
      <c r="G191" s="2" t="s">
        <v>16</v>
      </c>
      <c r="H191" s="3">
        <v>39930</v>
      </c>
      <c r="I191" s="2">
        <f t="shared" ca="1" si="5"/>
        <v>13</v>
      </c>
      <c r="J191" s="3">
        <v>41278</v>
      </c>
      <c r="K191" s="2" t="s">
        <v>131</v>
      </c>
      <c r="L191" s="2" t="s">
        <v>41</v>
      </c>
      <c r="M191" s="2" t="s">
        <v>141</v>
      </c>
      <c r="N191" s="2" t="s">
        <v>165</v>
      </c>
      <c r="O191" s="2" t="s">
        <v>172</v>
      </c>
      <c r="P191" s="2" t="s">
        <v>22</v>
      </c>
      <c r="Q191" s="6" t="s">
        <v>23</v>
      </c>
      <c r="R191"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192" spans="1:18" ht="14.25" customHeight="1" x14ac:dyDescent="0.35">
      <c r="A192" s="5" t="s">
        <v>334</v>
      </c>
      <c r="B192" s="2">
        <v>1404066739</v>
      </c>
      <c r="C192" s="2">
        <v>20</v>
      </c>
      <c r="D192" s="3">
        <v>23871</v>
      </c>
      <c r="E192" s="2">
        <f t="shared" ca="1" si="4"/>
        <v>57</v>
      </c>
      <c r="F192" s="2" t="s">
        <v>15</v>
      </c>
      <c r="G192" s="2" t="s">
        <v>29</v>
      </c>
      <c r="H192" s="3">
        <v>40729</v>
      </c>
      <c r="I192" s="2">
        <f t="shared" ca="1" si="5"/>
        <v>11</v>
      </c>
      <c r="J192" s="3">
        <v>40672</v>
      </c>
      <c r="K192" s="2" t="s">
        <v>171</v>
      </c>
      <c r="L192" s="2" t="s">
        <v>41</v>
      </c>
      <c r="M192" s="2" t="s">
        <v>141</v>
      </c>
      <c r="N192" s="2" t="s">
        <v>165</v>
      </c>
      <c r="O192" s="2" t="s">
        <v>175</v>
      </c>
      <c r="P192" s="2" t="s">
        <v>147</v>
      </c>
      <c r="Q192" s="6" t="s">
        <v>35</v>
      </c>
      <c r="R192"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193" spans="1:18" ht="14.25" customHeight="1" x14ac:dyDescent="0.35">
      <c r="A193" s="5" t="s">
        <v>335</v>
      </c>
      <c r="B193" s="2">
        <v>1103024504</v>
      </c>
      <c r="C193" s="2">
        <v>20</v>
      </c>
      <c r="D193" s="3">
        <v>30527</v>
      </c>
      <c r="E193" s="2">
        <f t="shared" ca="1" si="4"/>
        <v>39</v>
      </c>
      <c r="F193" s="2" t="s">
        <v>15</v>
      </c>
      <c r="G193" s="2" t="s">
        <v>26</v>
      </c>
      <c r="H193" s="3">
        <v>40553</v>
      </c>
      <c r="I193" s="2">
        <f t="shared" ca="1" si="5"/>
        <v>11</v>
      </c>
      <c r="J193" s="2" t="s">
        <v>336</v>
      </c>
      <c r="K193" s="2" t="s">
        <v>131</v>
      </c>
      <c r="L193" s="2" t="s">
        <v>41</v>
      </c>
      <c r="M193" s="2" t="s">
        <v>141</v>
      </c>
      <c r="N193" s="2" t="s">
        <v>165</v>
      </c>
      <c r="O193" s="2" t="s">
        <v>177</v>
      </c>
      <c r="P193" s="2" t="s">
        <v>187</v>
      </c>
      <c r="Q193" s="6" t="s">
        <v>50</v>
      </c>
      <c r="R193"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194" spans="1:18" ht="14.25" customHeight="1" x14ac:dyDescent="0.35">
      <c r="A194" s="5" t="s">
        <v>337</v>
      </c>
      <c r="B194" s="2">
        <v>1409070255</v>
      </c>
      <c r="C194" s="2">
        <v>24</v>
      </c>
      <c r="D194" s="3">
        <v>24628</v>
      </c>
      <c r="E194" s="2">
        <f t="shared" ca="1" si="4"/>
        <v>55</v>
      </c>
      <c r="F194" s="2" t="s">
        <v>15</v>
      </c>
      <c r="G194" s="2" t="s">
        <v>26</v>
      </c>
      <c r="H194" s="3">
        <v>41323</v>
      </c>
      <c r="I194" s="2">
        <f t="shared" ca="1" si="5"/>
        <v>9</v>
      </c>
      <c r="J194" s="2"/>
      <c r="K194" s="2" t="s">
        <v>17</v>
      </c>
      <c r="L194" s="2" t="s">
        <v>18</v>
      </c>
      <c r="M194" s="2" t="s">
        <v>141</v>
      </c>
      <c r="N194" s="2" t="s">
        <v>165</v>
      </c>
      <c r="O194" s="2" t="s">
        <v>179</v>
      </c>
      <c r="P194" s="2" t="s">
        <v>147</v>
      </c>
      <c r="Q194" s="6" t="s">
        <v>23</v>
      </c>
      <c r="R194"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195" spans="1:18" ht="14.25" customHeight="1" x14ac:dyDescent="0.35">
      <c r="A195" s="5" t="s">
        <v>339</v>
      </c>
      <c r="B195" s="2">
        <v>1012023152</v>
      </c>
      <c r="C195" s="2">
        <v>22</v>
      </c>
      <c r="D195" s="3">
        <v>30452</v>
      </c>
      <c r="E195" s="2">
        <f t="shared" ref="E195:E258" ca="1" si="6">INT((TODAY()-D195)/365)</f>
        <v>39</v>
      </c>
      <c r="F195" s="2" t="s">
        <v>15</v>
      </c>
      <c r="G195" s="2" t="s">
        <v>29</v>
      </c>
      <c r="H195" s="3">
        <v>41687</v>
      </c>
      <c r="I195" s="2">
        <f t="shared" ref="I195:I258" ca="1" si="7">INT((TODAY()-H195)/365)</f>
        <v>8</v>
      </c>
      <c r="J195" s="2"/>
      <c r="K195" s="2" t="s">
        <v>17</v>
      </c>
      <c r="L195" s="2" t="s">
        <v>18</v>
      </c>
      <c r="M195" s="2" t="s">
        <v>141</v>
      </c>
      <c r="N195" s="2" t="s">
        <v>165</v>
      </c>
      <c r="O195" s="2" t="s">
        <v>181</v>
      </c>
      <c r="P195" s="2" t="s">
        <v>91</v>
      </c>
      <c r="Q195" s="6" t="s">
        <v>35</v>
      </c>
      <c r="R195"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196" spans="1:18" ht="14.25" customHeight="1" x14ac:dyDescent="0.35">
      <c r="A196" s="5" t="s">
        <v>340</v>
      </c>
      <c r="B196" s="2">
        <v>1203032235</v>
      </c>
      <c r="C196" s="2">
        <v>19</v>
      </c>
      <c r="D196" s="3">
        <v>31808</v>
      </c>
      <c r="E196" s="2">
        <f t="shared" ca="1" si="6"/>
        <v>35</v>
      </c>
      <c r="F196" s="2" t="s">
        <v>25</v>
      </c>
      <c r="G196" s="2" t="s">
        <v>26</v>
      </c>
      <c r="H196" s="3">
        <v>41134</v>
      </c>
      <c r="I196" s="2">
        <f t="shared" ca="1" si="7"/>
        <v>10</v>
      </c>
      <c r="J196" s="3">
        <v>42492</v>
      </c>
      <c r="K196" s="2" t="s">
        <v>341</v>
      </c>
      <c r="L196" s="2" t="s">
        <v>41</v>
      </c>
      <c r="M196" s="2" t="s">
        <v>141</v>
      </c>
      <c r="N196" s="2" t="s">
        <v>165</v>
      </c>
      <c r="O196" s="2" t="s">
        <v>184</v>
      </c>
      <c r="P196" s="2" t="s">
        <v>107</v>
      </c>
      <c r="Q196" s="6" t="s">
        <v>100</v>
      </c>
      <c r="R196"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4</v>
      </c>
    </row>
    <row r="197" spans="1:18" ht="14.25" customHeight="1" x14ac:dyDescent="0.35">
      <c r="A197" s="5" t="s">
        <v>342</v>
      </c>
      <c r="B197" s="2">
        <v>1011022814</v>
      </c>
      <c r="C197" s="2">
        <v>21</v>
      </c>
      <c r="D197" s="3">
        <v>31566</v>
      </c>
      <c r="E197" s="2">
        <f t="shared" ca="1" si="6"/>
        <v>36</v>
      </c>
      <c r="F197" s="2" t="s">
        <v>15</v>
      </c>
      <c r="G197" s="2" t="s">
        <v>16</v>
      </c>
      <c r="H197" s="3">
        <v>40812</v>
      </c>
      <c r="I197" s="2">
        <f t="shared" ca="1" si="7"/>
        <v>10</v>
      </c>
      <c r="J197" s="3">
        <v>42584</v>
      </c>
      <c r="K197" s="2" t="s">
        <v>343</v>
      </c>
      <c r="L197" s="2" t="s">
        <v>64</v>
      </c>
      <c r="M197" s="2" t="s">
        <v>141</v>
      </c>
      <c r="N197" s="2" t="s">
        <v>165</v>
      </c>
      <c r="O197" s="2" t="s">
        <v>186</v>
      </c>
      <c r="P197" s="2" t="s">
        <v>187</v>
      </c>
      <c r="Q197" s="6" t="s">
        <v>100</v>
      </c>
      <c r="R197"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4</v>
      </c>
    </row>
    <row r="198" spans="1:18" ht="14.25" customHeight="1" x14ac:dyDescent="0.35">
      <c r="A198" s="5" t="s">
        <v>344</v>
      </c>
      <c r="B198" s="2">
        <v>1106026474</v>
      </c>
      <c r="C198" s="2">
        <v>20</v>
      </c>
      <c r="D198" s="3">
        <v>31143</v>
      </c>
      <c r="E198" s="2">
        <f t="shared" ca="1" si="6"/>
        <v>37</v>
      </c>
      <c r="F198" s="2" t="s">
        <v>15</v>
      </c>
      <c r="G198" s="2" t="s">
        <v>29</v>
      </c>
      <c r="H198" s="3">
        <v>42190</v>
      </c>
      <c r="I198" s="2">
        <f t="shared" ca="1" si="7"/>
        <v>7</v>
      </c>
      <c r="J198" s="2"/>
      <c r="K198" s="2" t="s">
        <v>126</v>
      </c>
      <c r="L198" s="2" t="s">
        <v>127</v>
      </c>
      <c r="M198" s="2" t="s">
        <v>141</v>
      </c>
      <c r="N198" s="2" t="s">
        <v>165</v>
      </c>
      <c r="O198" s="2" t="s">
        <v>166</v>
      </c>
      <c r="P198" s="2" t="s">
        <v>204</v>
      </c>
      <c r="Q198" s="6" t="s">
        <v>35</v>
      </c>
      <c r="R198"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199" spans="1:18" ht="14.25" customHeight="1" x14ac:dyDescent="0.35">
      <c r="A199" s="5" t="s">
        <v>345</v>
      </c>
      <c r="B199" s="2">
        <v>1101023619</v>
      </c>
      <c r="C199" s="2">
        <v>15</v>
      </c>
      <c r="D199" s="3">
        <v>29435</v>
      </c>
      <c r="E199" s="2">
        <f t="shared" ca="1" si="6"/>
        <v>42</v>
      </c>
      <c r="F199" s="2" t="s">
        <v>15</v>
      </c>
      <c r="G199" s="2" t="s">
        <v>29</v>
      </c>
      <c r="H199" s="3">
        <v>41134</v>
      </c>
      <c r="I199" s="2">
        <f t="shared" ca="1" si="7"/>
        <v>10</v>
      </c>
      <c r="J199" s="3">
        <v>42013</v>
      </c>
      <c r="K199" s="2" t="s">
        <v>40</v>
      </c>
      <c r="L199" s="2" t="s">
        <v>41</v>
      </c>
      <c r="M199" s="2" t="s">
        <v>141</v>
      </c>
      <c r="N199" s="2" t="s">
        <v>165</v>
      </c>
      <c r="O199" s="2" t="s">
        <v>169</v>
      </c>
      <c r="P199" s="2" t="s">
        <v>45</v>
      </c>
      <c r="Q199" s="6" t="s">
        <v>97</v>
      </c>
      <c r="R199"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2</v>
      </c>
    </row>
    <row r="200" spans="1:18" ht="14.25" customHeight="1" x14ac:dyDescent="0.35">
      <c r="A200" s="5" t="s">
        <v>346</v>
      </c>
      <c r="B200" s="2">
        <v>1307060212</v>
      </c>
      <c r="C200" s="2">
        <v>23</v>
      </c>
      <c r="D200" s="3">
        <v>31921</v>
      </c>
      <c r="E200" s="2">
        <f t="shared" ca="1" si="6"/>
        <v>35</v>
      </c>
      <c r="F200" s="2" t="s">
        <v>25</v>
      </c>
      <c r="G200" s="2" t="s">
        <v>29</v>
      </c>
      <c r="H200" s="3">
        <v>40553</v>
      </c>
      <c r="I200" s="2">
        <f t="shared" ca="1" si="7"/>
        <v>11</v>
      </c>
      <c r="J200" s="2" t="s">
        <v>347</v>
      </c>
      <c r="K200" s="2" t="s">
        <v>84</v>
      </c>
      <c r="L200" s="2" t="s">
        <v>41</v>
      </c>
      <c r="M200" s="2" t="s">
        <v>141</v>
      </c>
      <c r="N200" s="2" t="s">
        <v>165</v>
      </c>
      <c r="O200" s="2" t="s">
        <v>172</v>
      </c>
      <c r="P200" s="2" t="s">
        <v>204</v>
      </c>
      <c r="Q200" s="6" t="s">
        <v>50</v>
      </c>
      <c r="R200"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201" spans="1:18" ht="14.25" customHeight="1" x14ac:dyDescent="0.35">
      <c r="A201" s="5" t="s">
        <v>348</v>
      </c>
      <c r="B201" s="2">
        <v>1101023839</v>
      </c>
      <c r="C201" s="2">
        <v>21</v>
      </c>
      <c r="D201" s="3">
        <v>23994</v>
      </c>
      <c r="E201" s="2">
        <f t="shared" ca="1" si="6"/>
        <v>57</v>
      </c>
      <c r="F201" s="2" t="s">
        <v>25</v>
      </c>
      <c r="G201" s="2" t="s">
        <v>16</v>
      </c>
      <c r="H201" s="3">
        <v>40679</v>
      </c>
      <c r="I201" s="2">
        <f t="shared" ca="1" si="7"/>
        <v>11</v>
      </c>
      <c r="J201" s="3">
        <v>42194</v>
      </c>
      <c r="K201" s="2" t="s">
        <v>155</v>
      </c>
      <c r="L201" s="2" t="s">
        <v>41</v>
      </c>
      <c r="M201" s="2" t="s">
        <v>141</v>
      </c>
      <c r="N201" s="2" t="s">
        <v>165</v>
      </c>
      <c r="O201" s="2" t="s">
        <v>175</v>
      </c>
      <c r="P201" s="2" t="s">
        <v>27</v>
      </c>
      <c r="Q201" s="6" t="s">
        <v>23</v>
      </c>
      <c r="R201"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202" spans="1:18" ht="14.25" customHeight="1" x14ac:dyDescent="0.35">
      <c r="A202" s="5" t="s">
        <v>349</v>
      </c>
      <c r="B202" s="2">
        <v>1308060671</v>
      </c>
      <c r="C202" s="2">
        <v>16</v>
      </c>
      <c r="D202" s="3">
        <v>25478</v>
      </c>
      <c r="E202" s="2">
        <f t="shared" ca="1" si="6"/>
        <v>52</v>
      </c>
      <c r="F202" s="2" t="s">
        <v>15</v>
      </c>
      <c r="G202" s="2" t="s">
        <v>29</v>
      </c>
      <c r="H202" s="3">
        <v>40917</v>
      </c>
      <c r="I202" s="2">
        <f t="shared" ca="1" si="7"/>
        <v>10</v>
      </c>
      <c r="J202" s="2" t="s">
        <v>350</v>
      </c>
      <c r="K202" s="2" t="s">
        <v>207</v>
      </c>
      <c r="L202" s="2" t="s">
        <v>41</v>
      </c>
      <c r="M202" s="2" t="s">
        <v>141</v>
      </c>
      <c r="N202" s="2" t="s">
        <v>165</v>
      </c>
      <c r="O202" s="2" t="s">
        <v>177</v>
      </c>
      <c r="P202" s="2" t="s">
        <v>22</v>
      </c>
      <c r="Q202" s="6" t="s">
        <v>23</v>
      </c>
      <c r="R202"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203" spans="1:18" ht="14.25" customHeight="1" x14ac:dyDescent="0.35">
      <c r="A203" s="5" t="s">
        <v>351</v>
      </c>
      <c r="B203" s="2">
        <v>1001268402</v>
      </c>
      <c r="C203" s="2">
        <v>22</v>
      </c>
      <c r="D203" s="3">
        <v>30075</v>
      </c>
      <c r="E203" s="2">
        <f t="shared" ca="1" si="6"/>
        <v>40</v>
      </c>
      <c r="F203" s="2" t="s">
        <v>15</v>
      </c>
      <c r="G203" s="2" t="s">
        <v>29</v>
      </c>
      <c r="H203" s="3">
        <v>39693</v>
      </c>
      <c r="I203" s="2">
        <f t="shared" ca="1" si="7"/>
        <v>14</v>
      </c>
      <c r="J203" s="2" t="s">
        <v>352</v>
      </c>
      <c r="K203" s="2" t="s">
        <v>131</v>
      </c>
      <c r="L203" s="2" t="s">
        <v>41</v>
      </c>
      <c r="M203" s="2" t="s">
        <v>141</v>
      </c>
      <c r="N203" s="2" t="s">
        <v>165</v>
      </c>
      <c r="O203" s="2" t="s">
        <v>179</v>
      </c>
      <c r="P203" s="2" t="s">
        <v>67</v>
      </c>
      <c r="Q203" s="6" t="s">
        <v>218</v>
      </c>
      <c r="R203"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1</v>
      </c>
    </row>
    <row r="204" spans="1:18" ht="14.25" customHeight="1" x14ac:dyDescent="0.35">
      <c r="A204" s="5" t="s">
        <v>353</v>
      </c>
      <c r="B204" s="2">
        <v>1211051232</v>
      </c>
      <c r="C204" s="2">
        <v>15</v>
      </c>
      <c r="D204" s="3">
        <v>28719</v>
      </c>
      <c r="E204" s="2">
        <f t="shared" ca="1" si="6"/>
        <v>44</v>
      </c>
      <c r="F204" s="2" t="s">
        <v>15</v>
      </c>
      <c r="G204" s="2" t="s">
        <v>139</v>
      </c>
      <c r="H204" s="3">
        <v>41911</v>
      </c>
      <c r="I204" s="2">
        <f t="shared" ca="1" si="7"/>
        <v>7</v>
      </c>
      <c r="J204" s="2"/>
      <c r="K204" s="2" t="s">
        <v>17</v>
      </c>
      <c r="L204" s="2" t="s">
        <v>18</v>
      </c>
      <c r="M204" s="2" t="s">
        <v>141</v>
      </c>
      <c r="N204" s="2" t="s">
        <v>165</v>
      </c>
      <c r="O204" s="2" t="s">
        <v>181</v>
      </c>
      <c r="P204" s="2" t="s">
        <v>136</v>
      </c>
      <c r="Q204" s="6" t="s">
        <v>23</v>
      </c>
      <c r="R204"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205" spans="1:18" ht="14.25" customHeight="1" x14ac:dyDescent="0.35">
      <c r="A205" s="5" t="s">
        <v>354</v>
      </c>
      <c r="B205" s="2">
        <v>1005019209</v>
      </c>
      <c r="C205" s="2">
        <v>29</v>
      </c>
      <c r="D205" s="3">
        <v>32405</v>
      </c>
      <c r="E205" s="2">
        <f t="shared" ca="1" si="6"/>
        <v>34</v>
      </c>
      <c r="F205" s="2" t="s">
        <v>15</v>
      </c>
      <c r="G205" s="2" t="s">
        <v>16</v>
      </c>
      <c r="H205" s="3">
        <v>40729</v>
      </c>
      <c r="I205" s="2">
        <f t="shared" ca="1" si="7"/>
        <v>11</v>
      </c>
      <c r="J205" s="2" t="s">
        <v>154</v>
      </c>
      <c r="K205" s="2" t="s">
        <v>84</v>
      </c>
      <c r="L205" s="2" t="s">
        <v>41</v>
      </c>
      <c r="M205" s="2" t="s">
        <v>141</v>
      </c>
      <c r="N205" s="2" t="s">
        <v>355</v>
      </c>
      <c r="O205" s="2" t="s">
        <v>184</v>
      </c>
      <c r="P205" s="2" t="s">
        <v>204</v>
      </c>
      <c r="Q205" s="6" t="s">
        <v>50</v>
      </c>
      <c r="R205"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206" spans="1:18" ht="14.25" customHeight="1" x14ac:dyDescent="0.35">
      <c r="A206" s="5" t="s">
        <v>356</v>
      </c>
      <c r="B206" s="2">
        <v>1303054329</v>
      </c>
      <c r="C206" s="2">
        <v>27</v>
      </c>
      <c r="D206" s="3">
        <v>24214</v>
      </c>
      <c r="E206" s="2">
        <f t="shared" ca="1" si="6"/>
        <v>56</v>
      </c>
      <c r="F206" s="2" t="s">
        <v>15</v>
      </c>
      <c r="G206" s="2" t="s">
        <v>16</v>
      </c>
      <c r="H206" s="3">
        <v>42572</v>
      </c>
      <c r="I206" s="2">
        <f t="shared" ca="1" si="7"/>
        <v>6</v>
      </c>
      <c r="J206" s="2"/>
      <c r="K206" s="2" t="s">
        <v>126</v>
      </c>
      <c r="L206" s="2" t="s">
        <v>127</v>
      </c>
      <c r="M206" s="2" t="s">
        <v>141</v>
      </c>
      <c r="N206" s="2" t="s">
        <v>355</v>
      </c>
      <c r="O206" s="2" t="s">
        <v>186</v>
      </c>
      <c r="P206" s="2" t="s">
        <v>60</v>
      </c>
      <c r="Q206" s="6" t="s">
        <v>100</v>
      </c>
      <c r="R206"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4</v>
      </c>
    </row>
    <row r="207" spans="1:18" ht="14.25" customHeight="1" x14ac:dyDescent="0.35">
      <c r="A207" s="5" t="s">
        <v>357</v>
      </c>
      <c r="B207" s="2">
        <v>1403066125</v>
      </c>
      <c r="C207" s="2">
        <v>27</v>
      </c>
      <c r="D207" s="3">
        <v>33137</v>
      </c>
      <c r="E207" s="2">
        <f t="shared" ca="1" si="6"/>
        <v>32</v>
      </c>
      <c r="F207" s="2" t="s">
        <v>15</v>
      </c>
      <c r="G207" s="2" t="s">
        <v>29</v>
      </c>
      <c r="H207" s="3">
        <v>40637</v>
      </c>
      <c r="I207" s="2">
        <f t="shared" ca="1" si="7"/>
        <v>11</v>
      </c>
      <c r="J207" s="2"/>
      <c r="K207" s="2" t="s">
        <v>17</v>
      </c>
      <c r="L207" s="2" t="s">
        <v>18</v>
      </c>
      <c r="M207" s="2" t="s">
        <v>141</v>
      </c>
      <c r="N207" s="2" t="s">
        <v>355</v>
      </c>
      <c r="O207" s="2" t="s">
        <v>166</v>
      </c>
      <c r="P207" s="2" t="s">
        <v>45</v>
      </c>
      <c r="Q207" s="6" t="s">
        <v>97</v>
      </c>
      <c r="R207"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2</v>
      </c>
    </row>
    <row r="208" spans="1:18" ht="14.25" customHeight="1" x14ac:dyDescent="0.35">
      <c r="A208" s="5" t="s">
        <v>358</v>
      </c>
      <c r="B208" s="2">
        <v>1008021030</v>
      </c>
      <c r="C208" s="2">
        <v>26</v>
      </c>
      <c r="D208" s="3">
        <v>24488</v>
      </c>
      <c r="E208" s="2">
        <f t="shared" ca="1" si="6"/>
        <v>55</v>
      </c>
      <c r="F208" s="2" t="s">
        <v>15</v>
      </c>
      <c r="G208" s="2" t="s">
        <v>29</v>
      </c>
      <c r="H208" s="3">
        <v>40553</v>
      </c>
      <c r="I208" s="2">
        <f t="shared" ca="1" si="7"/>
        <v>11</v>
      </c>
      <c r="J208" s="3">
        <v>41733</v>
      </c>
      <c r="K208" s="2" t="s">
        <v>40</v>
      </c>
      <c r="L208" s="2" t="s">
        <v>41</v>
      </c>
      <c r="M208" s="2" t="s">
        <v>141</v>
      </c>
      <c r="N208" s="2" t="s">
        <v>355</v>
      </c>
      <c r="O208" s="2" t="s">
        <v>169</v>
      </c>
      <c r="P208" s="2" t="s">
        <v>67</v>
      </c>
      <c r="Q208" s="6" t="s">
        <v>50</v>
      </c>
      <c r="R208"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209" spans="1:18" ht="14.25" customHeight="1" x14ac:dyDescent="0.35">
      <c r="A209" s="5" t="s">
        <v>359</v>
      </c>
      <c r="B209" s="2">
        <v>1101023457</v>
      </c>
      <c r="C209" s="2">
        <v>22</v>
      </c>
      <c r="D209" s="3">
        <v>30525</v>
      </c>
      <c r="E209" s="2">
        <f t="shared" ca="1" si="6"/>
        <v>39</v>
      </c>
      <c r="F209" s="2" t="s">
        <v>25</v>
      </c>
      <c r="G209" s="2" t="s">
        <v>29</v>
      </c>
      <c r="H209" s="3">
        <v>41911</v>
      </c>
      <c r="I209" s="2">
        <f t="shared" ca="1" si="7"/>
        <v>7</v>
      </c>
      <c r="J209" s="2"/>
      <c r="K209" s="2" t="s">
        <v>17</v>
      </c>
      <c r="L209" s="2" t="s">
        <v>18</v>
      </c>
      <c r="M209" s="2" t="s">
        <v>141</v>
      </c>
      <c r="N209" s="2" t="s">
        <v>355</v>
      </c>
      <c r="O209" s="2" t="s">
        <v>172</v>
      </c>
      <c r="P209" s="2" t="s">
        <v>173</v>
      </c>
      <c r="Q209" s="6" t="s">
        <v>23</v>
      </c>
      <c r="R209"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210" spans="1:18" ht="14.25" customHeight="1" x14ac:dyDescent="0.35">
      <c r="A210" s="5" t="s">
        <v>360</v>
      </c>
      <c r="B210" s="2">
        <v>1011022820</v>
      </c>
      <c r="C210" s="2">
        <v>25</v>
      </c>
      <c r="D210" s="3">
        <v>29282</v>
      </c>
      <c r="E210" s="2">
        <f t="shared" ca="1" si="6"/>
        <v>42</v>
      </c>
      <c r="F210" s="2" t="s">
        <v>15</v>
      </c>
      <c r="G210" s="2" t="s">
        <v>29</v>
      </c>
      <c r="H210" s="3">
        <v>40973</v>
      </c>
      <c r="I210" s="2">
        <f t="shared" ca="1" si="7"/>
        <v>10</v>
      </c>
      <c r="J210" s="2"/>
      <c r="K210" s="2" t="s">
        <v>17</v>
      </c>
      <c r="L210" s="2" t="s">
        <v>18</v>
      </c>
      <c r="M210" s="2" t="s">
        <v>141</v>
      </c>
      <c r="N210" s="2" t="s">
        <v>355</v>
      </c>
      <c r="O210" s="2" t="s">
        <v>175</v>
      </c>
      <c r="P210" s="2" t="s">
        <v>60</v>
      </c>
      <c r="Q210" s="6" t="s">
        <v>23</v>
      </c>
      <c r="R210"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211" spans="1:18" ht="14.25" customHeight="1" x14ac:dyDescent="0.35">
      <c r="A211" s="5" t="s">
        <v>361</v>
      </c>
      <c r="B211" s="2">
        <v>1301052449</v>
      </c>
      <c r="C211" s="2">
        <v>26</v>
      </c>
      <c r="D211" s="3">
        <v>28356</v>
      </c>
      <c r="E211" s="2">
        <f t="shared" ca="1" si="6"/>
        <v>45</v>
      </c>
      <c r="F211" s="2" t="s">
        <v>25</v>
      </c>
      <c r="G211" s="2" t="s">
        <v>16</v>
      </c>
      <c r="H211" s="3">
        <v>40637</v>
      </c>
      <c r="I211" s="2">
        <f t="shared" ca="1" si="7"/>
        <v>11</v>
      </c>
      <c r="J211" s="2"/>
      <c r="K211" s="2" t="s">
        <v>17</v>
      </c>
      <c r="L211" s="2" t="s">
        <v>18</v>
      </c>
      <c r="M211" s="2" t="s">
        <v>141</v>
      </c>
      <c r="N211" s="2" t="s">
        <v>355</v>
      </c>
      <c r="O211" s="2" t="s">
        <v>177</v>
      </c>
      <c r="P211" s="2" t="s">
        <v>362</v>
      </c>
      <c r="Q211" s="6" t="s">
        <v>23</v>
      </c>
      <c r="R211"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212" spans="1:18" ht="14.25" customHeight="1" x14ac:dyDescent="0.35">
      <c r="A212" s="5" t="s">
        <v>363</v>
      </c>
      <c r="B212" s="2">
        <v>1012023226</v>
      </c>
      <c r="C212" s="2">
        <v>25</v>
      </c>
      <c r="D212" s="3">
        <v>29829</v>
      </c>
      <c r="E212" s="2">
        <f t="shared" ca="1" si="6"/>
        <v>41</v>
      </c>
      <c r="F212" s="2" t="s">
        <v>15</v>
      </c>
      <c r="G212" s="2" t="s">
        <v>16</v>
      </c>
      <c r="H212" s="3">
        <v>40679</v>
      </c>
      <c r="I212" s="2">
        <f t="shared" ca="1" si="7"/>
        <v>11</v>
      </c>
      <c r="J212" s="3">
        <v>41456</v>
      </c>
      <c r="K212" s="2" t="s">
        <v>155</v>
      </c>
      <c r="L212" s="2" t="s">
        <v>41</v>
      </c>
      <c r="M212" s="2" t="s">
        <v>141</v>
      </c>
      <c r="N212" s="2" t="s">
        <v>355</v>
      </c>
      <c r="O212" s="2" t="s">
        <v>179</v>
      </c>
      <c r="P212" s="2" t="s">
        <v>173</v>
      </c>
      <c r="Q212" s="6" t="s">
        <v>50</v>
      </c>
      <c r="R212"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213" spans="1:18" ht="14.25" customHeight="1" x14ac:dyDescent="0.35">
      <c r="A213" s="5" t="s">
        <v>364</v>
      </c>
      <c r="B213" s="2">
        <v>1209048697</v>
      </c>
      <c r="C213" s="2">
        <v>26</v>
      </c>
      <c r="D213" s="3">
        <v>28819</v>
      </c>
      <c r="E213" s="2">
        <f t="shared" ca="1" si="6"/>
        <v>43</v>
      </c>
      <c r="F213" s="2" t="s">
        <v>25</v>
      </c>
      <c r="G213" s="2" t="s">
        <v>16</v>
      </c>
      <c r="H213" s="3">
        <v>40420</v>
      </c>
      <c r="I213" s="2">
        <f t="shared" ca="1" si="7"/>
        <v>12</v>
      </c>
      <c r="J213" s="2" t="s">
        <v>38</v>
      </c>
      <c r="K213" s="2" t="s">
        <v>40</v>
      </c>
      <c r="L213" s="2" t="s">
        <v>41</v>
      </c>
      <c r="M213" s="2" t="s">
        <v>141</v>
      </c>
      <c r="N213" s="2" t="s">
        <v>355</v>
      </c>
      <c r="O213" s="2" t="s">
        <v>181</v>
      </c>
      <c r="P213" s="2" t="s">
        <v>53</v>
      </c>
      <c r="Q213" s="6" t="s">
        <v>23</v>
      </c>
      <c r="R213"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214" spans="1:18" ht="14.25" customHeight="1" x14ac:dyDescent="0.35">
      <c r="A214" s="5" t="s">
        <v>366</v>
      </c>
      <c r="B214" s="2">
        <v>1201031274</v>
      </c>
      <c r="C214" s="2">
        <v>25</v>
      </c>
      <c r="D214" s="3">
        <v>29112</v>
      </c>
      <c r="E214" s="2">
        <f t="shared" ca="1" si="6"/>
        <v>43</v>
      </c>
      <c r="F214" s="2" t="s">
        <v>25</v>
      </c>
      <c r="G214" s="2" t="s">
        <v>29</v>
      </c>
      <c r="H214" s="3">
        <v>40854</v>
      </c>
      <c r="I214" s="2">
        <f t="shared" ca="1" si="7"/>
        <v>10</v>
      </c>
      <c r="J214" s="2"/>
      <c r="K214" s="2" t="s">
        <v>17</v>
      </c>
      <c r="L214" s="2" t="s">
        <v>18</v>
      </c>
      <c r="M214" s="2" t="s">
        <v>141</v>
      </c>
      <c r="N214" s="2" t="s">
        <v>355</v>
      </c>
      <c r="O214" s="2" t="s">
        <v>184</v>
      </c>
      <c r="P214" s="2" t="s">
        <v>204</v>
      </c>
      <c r="Q214" s="6" t="s">
        <v>50</v>
      </c>
      <c r="R214"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215" spans="1:18" ht="14.25" customHeight="1" x14ac:dyDescent="0.35">
      <c r="A215" s="5" t="s">
        <v>367</v>
      </c>
      <c r="B215" s="2">
        <v>1104025179</v>
      </c>
      <c r="C215" s="2">
        <v>29</v>
      </c>
      <c r="D215" s="3">
        <v>18684</v>
      </c>
      <c r="E215" s="2">
        <f t="shared" ca="1" si="6"/>
        <v>71</v>
      </c>
      <c r="F215" s="2" t="s">
        <v>15</v>
      </c>
      <c r="G215" s="2" t="s">
        <v>114</v>
      </c>
      <c r="H215" s="3">
        <v>40637</v>
      </c>
      <c r="I215" s="2">
        <f t="shared" ca="1" si="7"/>
        <v>11</v>
      </c>
      <c r="J215" s="3">
        <v>42105</v>
      </c>
      <c r="K215" s="2" t="s">
        <v>249</v>
      </c>
      <c r="L215" s="2" t="s">
        <v>41</v>
      </c>
      <c r="M215" s="2" t="s">
        <v>141</v>
      </c>
      <c r="N215" s="2" t="s">
        <v>355</v>
      </c>
      <c r="O215" s="2" t="s">
        <v>186</v>
      </c>
      <c r="P215" s="2" t="s">
        <v>67</v>
      </c>
      <c r="Q215" s="6" t="s">
        <v>23</v>
      </c>
      <c r="R215"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216" spans="1:18" ht="14.25" customHeight="1" x14ac:dyDescent="0.35">
      <c r="A216" s="5" t="s">
        <v>368</v>
      </c>
      <c r="B216" s="2">
        <v>1105025661</v>
      </c>
      <c r="C216" s="2">
        <v>24</v>
      </c>
      <c r="D216" s="3">
        <v>32745</v>
      </c>
      <c r="E216" s="2">
        <f t="shared" ca="1" si="6"/>
        <v>33</v>
      </c>
      <c r="F216" s="2" t="s">
        <v>15</v>
      </c>
      <c r="G216" s="2" t="s">
        <v>114</v>
      </c>
      <c r="H216" s="3">
        <v>41827</v>
      </c>
      <c r="I216" s="2">
        <f t="shared" ca="1" si="7"/>
        <v>8</v>
      </c>
      <c r="J216" s="2"/>
      <c r="K216" s="2" t="s">
        <v>17</v>
      </c>
      <c r="L216" s="2" t="s">
        <v>18</v>
      </c>
      <c r="M216" s="2" t="s">
        <v>141</v>
      </c>
      <c r="N216" s="2" t="s">
        <v>355</v>
      </c>
      <c r="O216" s="2" t="s">
        <v>166</v>
      </c>
      <c r="P216" s="2" t="s">
        <v>34</v>
      </c>
      <c r="Q216" s="6" t="s">
        <v>218</v>
      </c>
      <c r="R216"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1</v>
      </c>
    </row>
    <row r="217" spans="1:18" ht="14.25" customHeight="1" x14ac:dyDescent="0.35">
      <c r="A217" s="5" t="s">
        <v>369</v>
      </c>
      <c r="B217" s="2">
        <v>1108028428</v>
      </c>
      <c r="C217" s="2">
        <v>27</v>
      </c>
      <c r="D217" s="3">
        <v>28755</v>
      </c>
      <c r="E217" s="2">
        <f t="shared" ca="1" si="6"/>
        <v>44</v>
      </c>
      <c r="F217" s="2" t="s">
        <v>15</v>
      </c>
      <c r="G217" s="2" t="s">
        <v>16</v>
      </c>
      <c r="H217" s="3">
        <v>41827</v>
      </c>
      <c r="I217" s="2">
        <f t="shared" ca="1" si="7"/>
        <v>8</v>
      </c>
      <c r="J217" s="2"/>
      <c r="K217" s="2" t="s">
        <v>17</v>
      </c>
      <c r="L217" s="2" t="s">
        <v>18</v>
      </c>
      <c r="M217" s="2" t="s">
        <v>141</v>
      </c>
      <c r="N217" s="2" t="s">
        <v>355</v>
      </c>
      <c r="O217" s="2" t="s">
        <v>169</v>
      </c>
      <c r="P217" s="2" t="s">
        <v>91</v>
      </c>
      <c r="Q217" s="6" t="s">
        <v>23</v>
      </c>
      <c r="R217"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218" spans="1:18" ht="14.25" customHeight="1" x14ac:dyDescent="0.35">
      <c r="A218" s="5" t="s">
        <v>370</v>
      </c>
      <c r="B218" s="2">
        <v>1402065085</v>
      </c>
      <c r="C218" s="2">
        <v>24</v>
      </c>
      <c r="D218" s="3">
        <v>32047</v>
      </c>
      <c r="E218" s="2">
        <f t="shared" ca="1" si="6"/>
        <v>34</v>
      </c>
      <c r="F218" s="2" t="s">
        <v>15</v>
      </c>
      <c r="G218" s="2" t="s">
        <v>29</v>
      </c>
      <c r="H218" s="3">
        <v>41687</v>
      </c>
      <c r="I218" s="2">
        <f t="shared" ca="1" si="7"/>
        <v>8</v>
      </c>
      <c r="J218" s="2"/>
      <c r="K218" s="2" t="s">
        <v>17</v>
      </c>
      <c r="L218" s="2" t="s">
        <v>18</v>
      </c>
      <c r="M218" s="2" t="s">
        <v>141</v>
      </c>
      <c r="N218" s="2" t="s">
        <v>355</v>
      </c>
      <c r="O218" s="2" t="s">
        <v>172</v>
      </c>
      <c r="P218" s="2" t="s">
        <v>204</v>
      </c>
      <c r="Q218" s="6" t="s">
        <v>23</v>
      </c>
      <c r="R218"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219" spans="1:18" ht="14.25" customHeight="1" x14ac:dyDescent="0.35">
      <c r="A219" s="5" t="s">
        <v>371</v>
      </c>
      <c r="B219" s="2">
        <v>1109029103</v>
      </c>
      <c r="C219" s="2">
        <v>29</v>
      </c>
      <c r="D219" s="3">
        <v>29860</v>
      </c>
      <c r="E219" s="2">
        <f t="shared" ca="1" si="6"/>
        <v>40</v>
      </c>
      <c r="F219" s="2" t="s">
        <v>25</v>
      </c>
      <c r="G219" s="2" t="s">
        <v>29</v>
      </c>
      <c r="H219" s="3">
        <v>40679</v>
      </c>
      <c r="I219" s="2">
        <f t="shared" ca="1" si="7"/>
        <v>11</v>
      </c>
      <c r="J219" s="2" t="s">
        <v>372</v>
      </c>
      <c r="K219" s="2" t="s">
        <v>84</v>
      </c>
      <c r="L219" s="2" t="s">
        <v>41</v>
      </c>
      <c r="M219" s="2" t="s">
        <v>141</v>
      </c>
      <c r="N219" s="2" t="s">
        <v>355</v>
      </c>
      <c r="O219" s="2" t="s">
        <v>175</v>
      </c>
      <c r="P219" s="2" t="s">
        <v>187</v>
      </c>
      <c r="Q219" s="6" t="s">
        <v>23</v>
      </c>
      <c r="R219"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220" spans="1:18" ht="14.25" customHeight="1" x14ac:dyDescent="0.35">
      <c r="A220" s="5" t="s">
        <v>373</v>
      </c>
      <c r="B220" s="2">
        <v>1012023204</v>
      </c>
      <c r="C220" s="2">
        <v>24</v>
      </c>
      <c r="D220" s="3">
        <v>30628</v>
      </c>
      <c r="E220" s="2">
        <f t="shared" ca="1" si="6"/>
        <v>38</v>
      </c>
      <c r="F220" s="2" t="s">
        <v>15</v>
      </c>
      <c r="G220" s="2" t="s">
        <v>16</v>
      </c>
      <c r="H220" s="3">
        <v>40637</v>
      </c>
      <c r="I220" s="2">
        <f t="shared" ca="1" si="7"/>
        <v>11</v>
      </c>
      <c r="J220" s="3">
        <v>41153</v>
      </c>
      <c r="K220" s="2" t="s">
        <v>40</v>
      </c>
      <c r="L220" s="2" t="s">
        <v>41</v>
      </c>
      <c r="M220" s="2" t="s">
        <v>141</v>
      </c>
      <c r="N220" s="2" t="s">
        <v>355</v>
      </c>
      <c r="O220" s="2" t="s">
        <v>177</v>
      </c>
      <c r="P220" s="2" t="s">
        <v>173</v>
      </c>
      <c r="Q220" s="6" t="s">
        <v>23</v>
      </c>
      <c r="R220"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221" spans="1:18" ht="14.25" customHeight="1" x14ac:dyDescent="0.35">
      <c r="A221" s="5" t="s">
        <v>374</v>
      </c>
      <c r="B221" s="2">
        <v>1411071324</v>
      </c>
      <c r="C221" s="2">
        <v>29</v>
      </c>
      <c r="D221" s="3">
        <v>23662</v>
      </c>
      <c r="E221" s="2">
        <f t="shared" ca="1" si="6"/>
        <v>57</v>
      </c>
      <c r="F221" s="2" t="s">
        <v>25</v>
      </c>
      <c r="G221" s="2" t="s">
        <v>16</v>
      </c>
      <c r="H221" s="3">
        <v>40294</v>
      </c>
      <c r="I221" s="2">
        <f t="shared" ca="1" si="7"/>
        <v>12</v>
      </c>
      <c r="J221" s="2" t="s">
        <v>375</v>
      </c>
      <c r="K221" s="2" t="s">
        <v>40</v>
      </c>
      <c r="L221" s="2" t="s">
        <v>41</v>
      </c>
      <c r="M221" s="2" t="s">
        <v>141</v>
      </c>
      <c r="N221" s="2" t="s">
        <v>355</v>
      </c>
      <c r="O221" s="2" t="s">
        <v>179</v>
      </c>
      <c r="P221" s="2" t="s">
        <v>22</v>
      </c>
      <c r="Q221" s="6" t="s">
        <v>218</v>
      </c>
      <c r="R221"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1</v>
      </c>
    </row>
    <row r="222" spans="1:18" ht="14.25" customHeight="1" x14ac:dyDescent="0.35">
      <c r="A222" s="5" t="s">
        <v>376</v>
      </c>
      <c r="B222" s="2">
        <v>1001549006</v>
      </c>
      <c r="C222" s="2">
        <v>24.25</v>
      </c>
      <c r="D222" s="3">
        <v>31557</v>
      </c>
      <c r="E222" s="2">
        <f t="shared" ca="1" si="6"/>
        <v>36</v>
      </c>
      <c r="F222" s="2" t="s">
        <v>15</v>
      </c>
      <c r="G222" s="2" t="s">
        <v>16</v>
      </c>
      <c r="H222" s="3">
        <v>41771</v>
      </c>
      <c r="I222" s="2">
        <f t="shared" ca="1" si="7"/>
        <v>8</v>
      </c>
      <c r="J222" s="2"/>
      <c r="K222" s="2" t="s">
        <v>17</v>
      </c>
      <c r="L222" s="2" t="s">
        <v>76</v>
      </c>
      <c r="M222" s="2" t="s">
        <v>141</v>
      </c>
      <c r="N222" s="2" t="s">
        <v>355</v>
      </c>
      <c r="O222" s="2" t="s">
        <v>181</v>
      </c>
      <c r="P222" s="2" t="s">
        <v>91</v>
      </c>
      <c r="Q222" s="6" t="s">
        <v>23</v>
      </c>
      <c r="R222"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223" spans="1:18" ht="14.25" customHeight="1" x14ac:dyDescent="0.35">
      <c r="A223" s="5" t="s">
        <v>377</v>
      </c>
      <c r="B223" s="2">
        <v>1108028351</v>
      </c>
      <c r="C223" s="2">
        <v>27</v>
      </c>
      <c r="D223" s="3">
        <v>30658</v>
      </c>
      <c r="E223" s="2">
        <f t="shared" ca="1" si="6"/>
        <v>38</v>
      </c>
      <c r="F223" s="2" t="s">
        <v>15</v>
      </c>
      <c r="G223" s="2" t="s">
        <v>114</v>
      </c>
      <c r="H223" s="3">
        <v>41547</v>
      </c>
      <c r="I223" s="2">
        <f t="shared" ca="1" si="7"/>
        <v>8</v>
      </c>
      <c r="J223" s="2"/>
      <c r="K223" s="2" t="s">
        <v>17</v>
      </c>
      <c r="L223" s="2" t="s">
        <v>76</v>
      </c>
      <c r="M223" s="2" t="s">
        <v>141</v>
      </c>
      <c r="N223" s="2" t="s">
        <v>355</v>
      </c>
      <c r="O223" s="2" t="s">
        <v>184</v>
      </c>
      <c r="P223" s="2" t="s">
        <v>173</v>
      </c>
      <c r="Q223" s="6" t="s">
        <v>23</v>
      </c>
      <c r="R223"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224" spans="1:18" ht="14.25" customHeight="1" x14ac:dyDescent="0.35">
      <c r="A224" s="5" t="s">
        <v>378</v>
      </c>
      <c r="B224" s="2">
        <v>1307059937</v>
      </c>
      <c r="C224" s="2">
        <v>24</v>
      </c>
      <c r="D224" s="3">
        <v>32365</v>
      </c>
      <c r="E224" s="2">
        <f t="shared" ca="1" si="6"/>
        <v>34</v>
      </c>
      <c r="F224" s="2" t="s">
        <v>25</v>
      </c>
      <c r="G224" s="2" t="s">
        <v>29</v>
      </c>
      <c r="H224" s="3">
        <v>41589</v>
      </c>
      <c r="I224" s="2">
        <f t="shared" ca="1" si="7"/>
        <v>8</v>
      </c>
      <c r="J224" s="2"/>
      <c r="K224" s="2" t="s">
        <v>17</v>
      </c>
      <c r="L224" s="2" t="s">
        <v>18</v>
      </c>
      <c r="M224" s="2" t="s">
        <v>141</v>
      </c>
      <c r="N224" s="2" t="s">
        <v>355</v>
      </c>
      <c r="O224" s="2" t="s">
        <v>186</v>
      </c>
      <c r="P224" s="2" t="s">
        <v>204</v>
      </c>
      <c r="Q224" s="6" t="s">
        <v>23</v>
      </c>
      <c r="R224"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225" spans="1:18" ht="14.25" customHeight="1" x14ac:dyDescent="0.35">
      <c r="A225" s="5" t="s">
        <v>379</v>
      </c>
      <c r="B225" s="2">
        <v>1011022932</v>
      </c>
      <c r="C225" s="2">
        <v>24</v>
      </c>
      <c r="D225" s="3">
        <v>26538</v>
      </c>
      <c r="E225" s="2">
        <f t="shared" ca="1" si="6"/>
        <v>50</v>
      </c>
      <c r="F225" s="2" t="s">
        <v>15</v>
      </c>
      <c r="G225" s="2" t="s">
        <v>29</v>
      </c>
      <c r="H225" s="3">
        <v>40553</v>
      </c>
      <c r="I225" s="2">
        <f t="shared" ca="1" si="7"/>
        <v>11</v>
      </c>
      <c r="J225" s="2" t="s">
        <v>338</v>
      </c>
      <c r="K225" s="2" t="s">
        <v>84</v>
      </c>
      <c r="L225" s="2" t="s">
        <v>41</v>
      </c>
      <c r="M225" s="2" t="s">
        <v>141</v>
      </c>
      <c r="N225" s="2" t="s">
        <v>355</v>
      </c>
      <c r="O225" s="2" t="s">
        <v>186</v>
      </c>
      <c r="P225" s="2" t="s">
        <v>45</v>
      </c>
      <c r="Q225" s="6" t="s">
        <v>23</v>
      </c>
      <c r="R225"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226" spans="1:18" ht="14.25" customHeight="1" x14ac:dyDescent="0.35">
      <c r="A226" s="5" t="s">
        <v>380</v>
      </c>
      <c r="B226" s="2">
        <v>1207046956</v>
      </c>
      <c r="C226" s="2">
        <v>28</v>
      </c>
      <c r="D226" s="3">
        <v>30728</v>
      </c>
      <c r="E226" s="2">
        <f t="shared" ca="1" si="6"/>
        <v>38</v>
      </c>
      <c r="F226" s="2" t="s">
        <v>15</v>
      </c>
      <c r="G226" s="2" t="s">
        <v>16</v>
      </c>
      <c r="H226" s="3">
        <v>40770</v>
      </c>
      <c r="I226" s="2">
        <f t="shared" ca="1" si="7"/>
        <v>11</v>
      </c>
      <c r="J226" s="3">
        <v>41094</v>
      </c>
      <c r="K226" s="2" t="s">
        <v>207</v>
      </c>
      <c r="L226" s="2" t="s">
        <v>41</v>
      </c>
      <c r="M226" s="2" t="s">
        <v>141</v>
      </c>
      <c r="N226" s="2" t="s">
        <v>355</v>
      </c>
      <c r="O226" s="2" t="s">
        <v>166</v>
      </c>
      <c r="P226" s="2" t="s">
        <v>71</v>
      </c>
      <c r="Q226" s="6" t="s">
        <v>23</v>
      </c>
      <c r="R226"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227" spans="1:18" ht="14.25" customHeight="1" x14ac:dyDescent="0.35">
      <c r="A227" s="5" t="s">
        <v>381</v>
      </c>
      <c r="B227" s="2">
        <v>1106026433</v>
      </c>
      <c r="C227" s="2">
        <v>25</v>
      </c>
      <c r="D227" s="3">
        <v>30752</v>
      </c>
      <c r="E227" s="2">
        <f t="shared" ca="1" si="6"/>
        <v>38</v>
      </c>
      <c r="F227" s="2" t="s">
        <v>15</v>
      </c>
      <c r="G227" s="2" t="s">
        <v>29</v>
      </c>
      <c r="H227" s="3">
        <v>42527</v>
      </c>
      <c r="I227" s="2">
        <f t="shared" ca="1" si="7"/>
        <v>6</v>
      </c>
      <c r="J227" s="2"/>
      <c r="K227" s="2" t="s">
        <v>126</v>
      </c>
      <c r="L227" s="2" t="s">
        <v>127</v>
      </c>
      <c r="M227" s="2" t="s">
        <v>141</v>
      </c>
      <c r="N227" s="2" t="s">
        <v>355</v>
      </c>
      <c r="O227" s="2" t="s">
        <v>169</v>
      </c>
      <c r="P227" s="2" t="s">
        <v>85</v>
      </c>
      <c r="Q227" s="6" t="s">
        <v>35</v>
      </c>
      <c r="R227"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228" spans="1:18" ht="14.25" customHeight="1" x14ac:dyDescent="0.35">
      <c r="A228" s="5" t="s">
        <v>382</v>
      </c>
      <c r="B228" s="2">
        <v>1103024924</v>
      </c>
      <c r="C228" s="2">
        <v>28</v>
      </c>
      <c r="D228" s="3">
        <v>33731</v>
      </c>
      <c r="E228" s="2">
        <f t="shared" ca="1" si="6"/>
        <v>30</v>
      </c>
      <c r="F228" s="2" t="s">
        <v>15</v>
      </c>
      <c r="G228" s="2" t="s">
        <v>114</v>
      </c>
      <c r="H228" s="3">
        <v>42160</v>
      </c>
      <c r="I228" s="2">
        <f t="shared" ca="1" si="7"/>
        <v>7</v>
      </c>
      <c r="J228" s="2"/>
      <c r="K228" s="2" t="s">
        <v>126</v>
      </c>
      <c r="L228" s="2" t="s">
        <v>127</v>
      </c>
      <c r="M228" s="2" t="s">
        <v>141</v>
      </c>
      <c r="N228" s="2" t="s">
        <v>355</v>
      </c>
      <c r="O228" s="2" t="s">
        <v>172</v>
      </c>
      <c r="P228" s="2" t="s">
        <v>53</v>
      </c>
      <c r="Q228" s="6" t="s">
        <v>35</v>
      </c>
      <c r="R228"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229" spans="1:18" ht="14.25" customHeight="1" x14ac:dyDescent="0.35">
      <c r="A229" s="5" t="s">
        <v>383</v>
      </c>
      <c r="B229" s="2">
        <v>1306058509</v>
      </c>
      <c r="C229" s="2">
        <v>23</v>
      </c>
      <c r="D229" s="3">
        <v>28025</v>
      </c>
      <c r="E229" s="2">
        <f t="shared" ca="1" si="6"/>
        <v>46</v>
      </c>
      <c r="F229" s="2" t="s">
        <v>15</v>
      </c>
      <c r="G229" s="2" t="s">
        <v>26</v>
      </c>
      <c r="H229" s="3">
        <v>40595</v>
      </c>
      <c r="I229" s="2">
        <f t="shared" ca="1" si="7"/>
        <v>11</v>
      </c>
      <c r="J229" s="3">
        <v>41278</v>
      </c>
      <c r="K229" s="2" t="s">
        <v>155</v>
      </c>
      <c r="L229" s="2" t="s">
        <v>41</v>
      </c>
      <c r="M229" s="2" t="s">
        <v>141</v>
      </c>
      <c r="N229" s="2" t="s">
        <v>355</v>
      </c>
      <c r="O229" s="2" t="s">
        <v>175</v>
      </c>
      <c r="P229" s="2" t="s">
        <v>67</v>
      </c>
      <c r="Q229" s="6" t="s">
        <v>23</v>
      </c>
      <c r="R229"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230" spans="1:18" ht="14.25" customHeight="1" x14ac:dyDescent="0.35">
      <c r="A230" s="5" t="s">
        <v>384</v>
      </c>
      <c r="B230" s="2">
        <v>1008020942</v>
      </c>
      <c r="C230" s="2">
        <v>22.5</v>
      </c>
      <c r="D230" s="3">
        <v>31722</v>
      </c>
      <c r="E230" s="2">
        <f t="shared" ca="1" si="6"/>
        <v>35</v>
      </c>
      <c r="F230" s="2" t="s">
        <v>15</v>
      </c>
      <c r="G230" s="2" t="s">
        <v>26</v>
      </c>
      <c r="H230" s="3">
        <v>40729</v>
      </c>
      <c r="I230" s="2">
        <f t="shared" ca="1" si="7"/>
        <v>11</v>
      </c>
      <c r="J230" s="2"/>
      <c r="K230" s="2" t="s">
        <v>17</v>
      </c>
      <c r="L230" s="2" t="s">
        <v>18</v>
      </c>
      <c r="M230" s="2" t="s">
        <v>141</v>
      </c>
      <c r="N230" s="2" t="s">
        <v>355</v>
      </c>
      <c r="O230" s="2" t="s">
        <v>177</v>
      </c>
      <c r="P230" s="2" t="s">
        <v>167</v>
      </c>
      <c r="Q230" s="6" t="s">
        <v>100</v>
      </c>
      <c r="R230"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4</v>
      </c>
    </row>
    <row r="231" spans="1:18" ht="14.25" customHeight="1" x14ac:dyDescent="0.35">
      <c r="A231" s="5" t="s">
        <v>385</v>
      </c>
      <c r="B231" s="2">
        <v>1306057810</v>
      </c>
      <c r="C231" s="2">
        <v>25</v>
      </c>
      <c r="D231" s="3">
        <v>25454</v>
      </c>
      <c r="E231" s="2">
        <f t="shared" ca="1" si="6"/>
        <v>53</v>
      </c>
      <c r="F231" s="2" t="s">
        <v>15</v>
      </c>
      <c r="G231" s="2" t="s">
        <v>29</v>
      </c>
      <c r="H231" s="3">
        <v>41827</v>
      </c>
      <c r="I231" s="2">
        <f t="shared" ca="1" si="7"/>
        <v>8</v>
      </c>
      <c r="J231" s="2"/>
      <c r="K231" s="2" t="s">
        <v>17</v>
      </c>
      <c r="L231" s="2" t="s">
        <v>18</v>
      </c>
      <c r="M231" s="2" t="s">
        <v>141</v>
      </c>
      <c r="N231" s="2" t="s">
        <v>355</v>
      </c>
      <c r="O231" s="2" t="s">
        <v>179</v>
      </c>
      <c r="P231" s="2" t="s">
        <v>91</v>
      </c>
      <c r="Q231" s="6" t="s">
        <v>61</v>
      </c>
      <c r="R231"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5</v>
      </c>
    </row>
    <row r="232" spans="1:18" ht="14.25" customHeight="1" x14ac:dyDescent="0.35">
      <c r="A232" s="5" t="s">
        <v>386</v>
      </c>
      <c r="B232" s="2">
        <v>1010022030</v>
      </c>
      <c r="C232" s="2">
        <v>22</v>
      </c>
      <c r="D232" s="3">
        <v>29061</v>
      </c>
      <c r="E232" s="2">
        <f t="shared" ca="1" si="6"/>
        <v>43</v>
      </c>
      <c r="F232" s="2" t="s">
        <v>15</v>
      </c>
      <c r="G232" s="2" t="s">
        <v>26</v>
      </c>
      <c r="H232" s="3">
        <v>41281</v>
      </c>
      <c r="I232" s="2">
        <f t="shared" ca="1" si="7"/>
        <v>9</v>
      </c>
      <c r="J232" s="2" t="s">
        <v>200</v>
      </c>
      <c r="K232" s="2" t="s">
        <v>131</v>
      </c>
      <c r="L232" s="2" t="s">
        <v>41</v>
      </c>
      <c r="M232" s="2" t="s">
        <v>141</v>
      </c>
      <c r="N232" s="2" t="s">
        <v>355</v>
      </c>
      <c r="O232" s="2" t="s">
        <v>181</v>
      </c>
      <c r="P232" s="2" t="s">
        <v>71</v>
      </c>
      <c r="Q232" s="6" t="s">
        <v>23</v>
      </c>
      <c r="R232"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233" spans="1:18" ht="14.25" customHeight="1" x14ac:dyDescent="0.35">
      <c r="A233" s="5" t="s">
        <v>387</v>
      </c>
      <c r="B233" s="2">
        <v>1104025486</v>
      </c>
      <c r="C233" s="2">
        <v>28</v>
      </c>
      <c r="D233" s="3">
        <v>30811</v>
      </c>
      <c r="E233" s="2">
        <f t="shared" ca="1" si="6"/>
        <v>38</v>
      </c>
      <c r="F233" s="2" t="s">
        <v>25</v>
      </c>
      <c r="G233" s="2" t="s">
        <v>16</v>
      </c>
      <c r="H233" s="3">
        <v>41001</v>
      </c>
      <c r="I233" s="2">
        <f t="shared" ca="1" si="7"/>
        <v>10</v>
      </c>
      <c r="J233" s="2" t="s">
        <v>388</v>
      </c>
      <c r="K233" s="2" t="s">
        <v>249</v>
      </c>
      <c r="L233" s="2" t="s">
        <v>41</v>
      </c>
      <c r="M233" s="2" t="s">
        <v>141</v>
      </c>
      <c r="N233" s="2" t="s">
        <v>355</v>
      </c>
      <c r="O233" s="2" t="s">
        <v>184</v>
      </c>
      <c r="P233" s="2" t="s">
        <v>173</v>
      </c>
      <c r="Q233" s="6" t="s">
        <v>23</v>
      </c>
      <c r="R233"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234" spans="1:18" ht="14.25" customHeight="1" x14ac:dyDescent="0.35">
      <c r="A234" s="5" t="s">
        <v>389</v>
      </c>
      <c r="B234" s="2">
        <v>1405067565</v>
      </c>
      <c r="C234" s="2">
        <v>22</v>
      </c>
      <c r="D234" s="3">
        <v>28933</v>
      </c>
      <c r="E234" s="2">
        <f t="shared" ca="1" si="6"/>
        <v>43</v>
      </c>
      <c r="F234" s="2" t="s">
        <v>25</v>
      </c>
      <c r="G234" s="2" t="s">
        <v>16</v>
      </c>
      <c r="H234" s="3">
        <v>41463</v>
      </c>
      <c r="I234" s="2">
        <f t="shared" ca="1" si="7"/>
        <v>9</v>
      </c>
      <c r="J234" s="2"/>
      <c r="K234" s="2" t="s">
        <v>17</v>
      </c>
      <c r="L234" s="2" t="s">
        <v>76</v>
      </c>
      <c r="M234" s="2" t="s">
        <v>141</v>
      </c>
      <c r="N234" s="2" t="s">
        <v>355</v>
      </c>
      <c r="O234" s="2" t="s">
        <v>186</v>
      </c>
      <c r="P234" s="2" t="s">
        <v>107</v>
      </c>
      <c r="Q234" s="6" t="s">
        <v>23</v>
      </c>
      <c r="R234"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235" spans="1:18" ht="14.25" customHeight="1" x14ac:dyDescent="0.35">
      <c r="A235" s="5" t="s">
        <v>390</v>
      </c>
      <c r="B235" s="2">
        <v>1305056276</v>
      </c>
      <c r="C235" s="2">
        <v>24</v>
      </c>
      <c r="D235" s="3">
        <v>28120</v>
      </c>
      <c r="E235" s="2">
        <f t="shared" ca="1" si="6"/>
        <v>45</v>
      </c>
      <c r="F235" s="2" t="s">
        <v>15</v>
      </c>
      <c r="G235" s="2" t="s">
        <v>139</v>
      </c>
      <c r="H235" s="3">
        <v>41463</v>
      </c>
      <c r="I235" s="2">
        <f t="shared" ca="1" si="7"/>
        <v>9</v>
      </c>
      <c r="J235" s="2" t="s">
        <v>391</v>
      </c>
      <c r="K235" s="2" t="s">
        <v>249</v>
      </c>
      <c r="L235" s="2" t="s">
        <v>41</v>
      </c>
      <c r="M235" s="2" t="s">
        <v>141</v>
      </c>
      <c r="N235" s="2" t="s">
        <v>355</v>
      </c>
      <c r="O235" s="2" t="s">
        <v>166</v>
      </c>
      <c r="P235" s="2" t="s">
        <v>136</v>
      </c>
      <c r="Q235" s="6" t="s">
        <v>35</v>
      </c>
      <c r="R235"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236" spans="1:18" ht="14.25" customHeight="1" x14ac:dyDescent="0.35">
      <c r="A236" s="5" t="s">
        <v>392</v>
      </c>
      <c r="B236" s="2">
        <v>1001504432</v>
      </c>
      <c r="C236" s="2">
        <v>26.1</v>
      </c>
      <c r="D236" s="3">
        <v>30038</v>
      </c>
      <c r="E236" s="2">
        <f t="shared" ca="1" si="6"/>
        <v>40</v>
      </c>
      <c r="F236" s="2" t="s">
        <v>15</v>
      </c>
      <c r="G236" s="2" t="s">
        <v>29</v>
      </c>
      <c r="H236" s="3">
        <v>41505</v>
      </c>
      <c r="I236" s="2">
        <f t="shared" ca="1" si="7"/>
        <v>9</v>
      </c>
      <c r="J236" s="2"/>
      <c r="K236" s="2" t="s">
        <v>17</v>
      </c>
      <c r="L236" s="2" t="s">
        <v>18</v>
      </c>
      <c r="M236" s="2" t="s">
        <v>141</v>
      </c>
      <c r="N236" s="2" t="s">
        <v>355</v>
      </c>
      <c r="O236" s="2" t="s">
        <v>169</v>
      </c>
      <c r="P236" s="2" t="s">
        <v>71</v>
      </c>
      <c r="Q236" s="6" t="s">
        <v>100</v>
      </c>
      <c r="R236"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4</v>
      </c>
    </row>
    <row r="237" spans="1:18" ht="14.25" customHeight="1" x14ac:dyDescent="0.35">
      <c r="A237" s="5" t="s">
        <v>393</v>
      </c>
      <c r="B237" s="2">
        <v>1110029623</v>
      </c>
      <c r="C237" s="2">
        <v>23</v>
      </c>
      <c r="D237" s="3">
        <v>27997</v>
      </c>
      <c r="E237" s="2">
        <f t="shared" ca="1" si="6"/>
        <v>46</v>
      </c>
      <c r="F237" s="2" t="s">
        <v>15</v>
      </c>
      <c r="G237" s="2" t="s">
        <v>16</v>
      </c>
      <c r="H237" s="3">
        <v>42501</v>
      </c>
      <c r="I237" s="2">
        <f t="shared" ca="1" si="7"/>
        <v>6</v>
      </c>
      <c r="J237" s="2"/>
      <c r="K237" s="2" t="s">
        <v>126</v>
      </c>
      <c r="L237" s="2" t="s">
        <v>127</v>
      </c>
      <c r="M237" s="2" t="s">
        <v>141</v>
      </c>
      <c r="N237" s="2" t="s">
        <v>355</v>
      </c>
      <c r="O237" s="2" t="s">
        <v>172</v>
      </c>
      <c r="P237" s="2" t="s">
        <v>85</v>
      </c>
      <c r="Q237" s="6" t="s">
        <v>35</v>
      </c>
      <c r="R237"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238" spans="1:18" ht="14.25" customHeight="1" x14ac:dyDescent="0.35">
      <c r="A238" s="5" t="s">
        <v>394</v>
      </c>
      <c r="B238" s="2">
        <v>1304055986</v>
      </c>
      <c r="C238" s="2">
        <v>23</v>
      </c>
      <c r="D238" s="3">
        <v>31756</v>
      </c>
      <c r="E238" s="2">
        <f t="shared" ca="1" si="6"/>
        <v>35</v>
      </c>
      <c r="F238" s="2" t="s">
        <v>15</v>
      </c>
      <c r="G238" s="2" t="s">
        <v>16</v>
      </c>
      <c r="H238" s="3">
        <v>40729</v>
      </c>
      <c r="I238" s="2">
        <f t="shared" ca="1" si="7"/>
        <v>11</v>
      </c>
      <c r="J238" s="2" t="s">
        <v>395</v>
      </c>
      <c r="K238" s="2" t="s">
        <v>131</v>
      </c>
      <c r="L238" s="2" t="s">
        <v>41</v>
      </c>
      <c r="M238" s="2" t="s">
        <v>141</v>
      </c>
      <c r="N238" s="2" t="s">
        <v>355</v>
      </c>
      <c r="O238" s="2" t="s">
        <v>175</v>
      </c>
      <c r="P238" s="2" t="s">
        <v>204</v>
      </c>
      <c r="Q238" s="6" t="s">
        <v>35</v>
      </c>
      <c r="R238"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239" spans="1:18" ht="14.25" customHeight="1" x14ac:dyDescent="0.35">
      <c r="A239" s="5" t="s">
        <v>396</v>
      </c>
      <c r="B239" s="2">
        <v>1406067957</v>
      </c>
      <c r="C239" s="2">
        <v>26</v>
      </c>
      <c r="D239" s="3">
        <v>31918</v>
      </c>
      <c r="E239" s="2">
        <f t="shared" ca="1" si="6"/>
        <v>35</v>
      </c>
      <c r="F239" s="2" t="s">
        <v>15</v>
      </c>
      <c r="G239" s="2" t="s">
        <v>29</v>
      </c>
      <c r="H239" s="3">
        <v>42093</v>
      </c>
      <c r="I239" s="2">
        <f t="shared" ca="1" si="7"/>
        <v>7</v>
      </c>
      <c r="J239" s="2"/>
      <c r="K239" s="2" t="s">
        <v>17</v>
      </c>
      <c r="L239" s="2" t="s">
        <v>18</v>
      </c>
      <c r="M239" s="2" t="s">
        <v>141</v>
      </c>
      <c r="N239" s="2" t="s">
        <v>355</v>
      </c>
      <c r="O239" s="2" t="s">
        <v>177</v>
      </c>
      <c r="P239" s="2" t="s">
        <v>204</v>
      </c>
      <c r="Q239" s="6" t="s">
        <v>35</v>
      </c>
      <c r="R239"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240" spans="1:18" ht="14.25" customHeight="1" x14ac:dyDescent="0.35">
      <c r="A240" s="5" t="s">
        <v>397</v>
      </c>
      <c r="B240" s="2">
        <v>1205033439</v>
      </c>
      <c r="C240" s="2">
        <v>25</v>
      </c>
      <c r="D240" s="3">
        <v>31227</v>
      </c>
      <c r="E240" s="2">
        <f t="shared" ca="1" si="6"/>
        <v>37</v>
      </c>
      <c r="F240" s="2" t="s">
        <v>25</v>
      </c>
      <c r="G240" s="2" t="s">
        <v>29</v>
      </c>
      <c r="H240" s="3">
        <v>40770</v>
      </c>
      <c r="I240" s="2">
        <f t="shared" ca="1" si="7"/>
        <v>11</v>
      </c>
      <c r="J240" s="3">
        <v>41738</v>
      </c>
      <c r="K240" s="2" t="s">
        <v>155</v>
      </c>
      <c r="L240" s="2" t="s">
        <v>41</v>
      </c>
      <c r="M240" s="2" t="s">
        <v>141</v>
      </c>
      <c r="N240" s="2" t="s">
        <v>355</v>
      </c>
      <c r="O240" s="2" t="s">
        <v>179</v>
      </c>
      <c r="P240" s="2" t="s">
        <v>167</v>
      </c>
      <c r="Q240" s="6" t="s">
        <v>218</v>
      </c>
      <c r="R240"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1</v>
      </c>
    </row>
    <row r="241" spans="1:18" ht="14.25" customHeight="1" x14ac:dyDescent="0.35">
      <c r="A241" s="5" t="s">
        <v>398</v>
      </c>
      <c r="B241" s="2">
        <v>1404066711</v>
      </c>
      <c r="C241" s="2">
        <v>27</v>
      </c>
      <c r="D241" s="3">
        <v>33833</v>
      </c>
      <c r="E241" s="2">
        <f t="shared" ca="1" si="6"/>
        <v>30</v>
      </c>
      <c r="F241" s="2" t="s">
        <v>25</v>
      </c>
      <c r="G241" s="2" t="s">
        <v>16</v>
      </c>
      <c r="H241" s="3">
        <v>40854</v>
      </c>
      <c r="I241" s="2">
        <f t="shared" ca="1" si="7"/>
        <v>10</v>
      </c>
      <c r="J241" s="2"/>
      <c r="K241" s="2" t="s">
        <v>17</v>
      </c>
      <c r="L241" s="2" t="s">
        <v>18</v>
      </c>
      <c r="M241" s="2" t="s">
        <v>141</v>
      </c>
      <c r="N241" s="2" t="s">
        <v>355</v>
      </c>
      <c r="O241" s="2" t="s">
        <v>181</v>
      </c>
      <c r="P241" s="2" t="s">
        <v>91</v>
      </c>
      <c r="Q241" s="6" t="s">
        <v>23</v>
      </c>
      <c r="R241"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242" spans="1:18" ht="14.25" customHeight="1" x14ac:dyDescent="0.35">
      <c r="A242" s="5" t="s">
        <v>399</v>
      </c>
      <c r="B242" s="2">
        <v>1001103149</v>
      </c>
      <c r="C242" s="2">
        <v>25</v>
      </c>
      <c r="D242" s="3">
        <v>25682</v>
      </c>
      <c r="E242" s="2">
        <f t="shared" ca="1" si="6"/>
        <v>52</v>
      </c>
      <c r="F242" s="2" t="s">
        <v>15</v>
      </c>
      <c r="G242" s="2" t="s">
        <v>29</v>
      </c>
      <c r="H242" s="3">
        <v>41407</v>
      </c>
      <c r="I242" s="2">
        <f t="shared" ca="1" si="7"/>
        <v>9</v>
      </c>
      <c r="J242" s="2"/>
      <c r="K242" s="2" t="s">
        <v>17</v>
      </c>
      <c r="L242" s="2" t="s">
        <v>18</v>
      </c>
      <c r="M242" s="2" t="s">
        <v>141</v>
      </c>
      <c r="N242" s="2" t="s">
        <v>355</v>
      </c>
      <c r="O242" s="2" t="s">
        <v>184</v>
      </c>
      <c r="P242" s="2" t="s">
        <v>147</v>
      </c>
      <c r="Q242" s="6" t="s">
        <v>61</v>
      </c>
      <c r="R242"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5</v>
      </c>
    </row>
    <row r="243" spans="1:18" ht="14.25" customHeight="1" x14ac:dyDescent="0.35">
      <c r="A243" s="5" t="s">
        <v>400</v>
      </c>
      <c r="B243" s="2">
        <v>1408069503</v>
      </c>
      <c r="C243" s="2">
        <v>26</v>
      </c>
      <c r="D243" s="3">
        <v>28097</v>
      </c>
      <c r="E243" s="2">
        <f t="shared" ca="1" si="6"/>
        <v>45</v>
      </c>
      <c r="F243" s="2" t="s">
        <v>25</v>
      </c>
      <c r="G243" s="2" t="s">
        <v>29</v>
      </c>
      <c r="H243" s="3">
        <v>40917</v>
      </c>
      <c r="I243" s="2">
        <f t="shared" ca="1" si="7"/>
        <v>10</v>
      </c>
      <c r="J243" s="2"/>
      <c r="K243" s="2" t="s">
        <v>17</v>
      </c>
      <c r="L243" s="2" t="s">
        <v>76</v>
      </c>
      <c r="M243" s="2" t="s">
        <v>141</v>
      </c>
      <c r="N243" s="2" t="s">
        <v>355</v>
      </c>
      <c r="O243" s="2" t="s">
        <v>186</v>
      </c>
      <c r="P243" s="2" t="s">
        <v>22</v>
      </c>
      <c r="Q243" s="6" t="s">
        <v>23</v>
      </c>
      <c r="R243"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244" spans="1:18" ht="14.25" customHeight="1" x14ac:dyDescent="0.35">
      <c r="A244" s="5" t="s">
        <v>401</v>
      </c>
      <c r="B244" s="2">
        <v>1301052436</v>
      </c>
      <c r="C244" s="2">
        <v>29</v>
      </c>
      <c r="D244" s="3">
        <v>27364</v>
      </c>
      <c r="E244" s="2">
        <f t="shared" ca="1" si="6"/>
        <v>47</v>
      </c>
      <c r="F244" s="2" t="s">
        <v>25</v>
      </c>
      <c r="G244" s="2" t="s">
        <v>114</v>
      </c>
      <c r="H244" s="3">
        <v>41407</v>
      </c>
      <c r="I244" s="2">
        <f t="shared" ca="1" si="7"/>
        <v>9</v>
      </c>
      <c r="J244" s="2"/>
      <c r="K244" s="2" t="s">
        <v>17</v>
      </c>
      <c r="L244" s="2" t="s">
        <v>18</v>
      </c>
      <c r="M244" s="2" t="s">
        <v>141</v>
      </c>
      <c r="N244" s="2" t="s">
        <v>355</v>
      </c>
      <c r="O244" s="2" t="s">
        <v>166</v>
      </c>
      <c r="P244" s="2" t="s">
        <v>136</v>
      </c>
      <c r="Q244" s="6" t="s">
        <v>23</v>
      </c>
      <c r="R244"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245" spans="1:18" ht="14.25" customHeight="1" x14ac:dyDescent="0.35">
      <c r="A245" s="5" t="s">
        <v>402</v>
      </c>
      <c r="B245" s="2">
        <v>1104025435</v>
      </c>
      <c r="C245" s="2">
        <v>26.39</v>
      </c>
      <c r="D245" s="3">
        <v>31374</v>
      </c>
      <c r="E245" s="2">
        <f t="shared" ca="1" si="6"/>
        <v>36</v>
      </c>
      <c r="F245" s="2" t="s">
        <v>15</v>
      </c>
      <c r="G245" s="2" t="s">
        <v>29</v>
      </c>
      <c r="H245" s="3">
        <v>41953</v>
      </c>
      <c r="I245" s="2">
        <f t="shared" ca="1" si="7"/>
        <v>7</v>
      </c>
      <c r="J245" s="2"/>
      <c r="K245" s="2" t="s">
        <v>17</v>
      </c>
      <c r="L245" s="2" t="s">
        <v>18</v>
      </c>
      <c r="M245" s="2" t="s">
        <v>141</v>
      </c>
      <c r="N245" s="2" t="s">
        <v>355</v>
      </c>
      <c r="O245" s="2" t="s">
        <v>169</v>
      </c>
      <c r="P245" s="2" t="s">
        <v>71</v>
      </c>
      <c r="Q245" s="6" t="s">
        <v>23</v>
      </c>
      <c r="R245"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246" spans="1:18" ht="14.25" customHeight="1" x14ac:dyDescent="0.35">
      <c r="A246" s="5" t="s">
        <v>403</v>
      </c>
      <c r="B246" s="2">
        <v>1001856521</v>
      </c>
      <c r="C246" s="2">
        <v>25</v>
      </c>
      <c r="D246" s="3">
        <v>19035</v>
      </c>
      <c r="E246" s="2">
        <f t="shared" ca="1" si="6"/>
        <v>70</v>
      </c>
      <c r="F246" s="2" t="s">
        <v>15</v>
      </c>
      <c r="G246" s="2" t="s">
        <v>16</v>
      </c>
      <c r="H246" s="3">
        <v>41043</v>
      </c>
      <c r="I246" s="2">
        <f t="shared" ca="1" si="7"/>
        <v>10</v>
      </c>
      <c r="J246" s="2" t="s">
        <v>194</v>
      </c>
      <c r="K246" s="2" t="s">
        <v>155</v>
      </c>
      <c r="L246" s="2" t="s">
        <v>41</v>
      </c>
      <c r="M246" s="2" t="s">
        <v>141</v>
      </c>
      <c r="N246" s="2" t="s">
        <v>355</v>
      </c>
      <c r="O246" s="2" t="s">
        <v>172</v>
      </c>
      <c r="P246" s="2" t="s">
        <v>204</v>
      </c>
      <c r="Q246" s="6" t="s">
        <v>50</v>
      </c>
      <c r="R246"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247" spans="1:18" ht="14.25" customHeight="1" x14ac:dyDescent="0.35">
      <c r="A247" s="5" t="s">
        <v>404</v>
      </c>
      <c r="B247" s="2">
        <v>1202031821</v>
      </c>
      <c r="C247" s="2">
        <v>28</v>
      </c>
      <c r="D247" s="3">
        <v>32707</v>
      </c>
      <c r="E247" s="2">
        <f t="shared" ca="1" si="6"/>
        <v>33</v>
      </c>
      <c r="F247" s="2" t="s">
        <v>15</v>
      </c>
      <c r="G247" s="2" t="s">
        <v>16</v>
      </c>
      <c r="H247" s="3">
        <v>40729</v>
      </c>
      <c r="I247" s="2">
        <f t="shared" ca="1" si="7"/>
        <v>11</v>
      </c>
      <c r="J247" s="2" t="s">
        <v>405</v>
      </c>
      <c r="K247" s="2" t="s">
        <v>155</v>
      </c>
      <c r="L247" s="2" t="s">
        <v>41</v>
      </c>
      <c r="M247" s="2" t="s">
        <v>141</v>
      </c>
      <c r="N247" s="2" t="s">
        <v>355</v>
      </c>
      <c r="O247" s="2" t="s">
        <v>175</v>
      </c>
      <c r="P247" s="2" t="s">
        <v>45</v>
      </c>
      <c r="Q247" s="6" t="s">
        <v>35</v>
      </c>
      <c r="R247"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248" spans="1:18" ht="14.25" customHeight="1" x14ac:dyDescent="0.35">
      <c r="A248" s="5" t="s">
        <v>406</v>
      </c>
      <c r="B248" s="2">
        <v>1411071406</v>
      </c>
      <c r="C248" s="2">
        <v>29</v>
      </c>
      <c r="D248" s="3">
        <v>31641</v>
      </c>
      <c r="E248" s="2">
        <f t="shared" ca="1" si="6"/>
        <v>36</v>
      </c>
      <c r="F248" s="2" t="s">
        <v>15</v>
      </c>
      <c r="G248" s="2" t="s">
        <v>16</v>
      </c>
      <c r="H248" s="3">
        <v>40679</v>
      </c>
      <c r="I248" s="2">
        <f t="shared" ca="1" si="7"/>
        <v>11</v>
      </c>
      <c r="J248" s="3">
        <v>41001</v>
      </c>
      <c r="K248" s="2" t="s">
        <v>249</v>
      </c>
      <c r="L248" s="2" t="s">
        <v>41</v>
      </c>
      <c r="M248" s="2" t="s">
        <v>141</v>
      </c>
      <c r="N248" s="2" t="s">
        <v>355</v>
      </c>
      <c r="O248" s="2" t="s">
        <v>177</v>
      </c>
      <c r="P248" s="2" t="s">
        <v>34</v>
      </c>
      <c r="Q248" s="6" t="s">
        <v>100</v>
      </c>
      <c r="R248"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4</v>
      </c>
    </row>
    <row r="249" spans="1:18" ht="14.25" customHeight="1" x14ac:dyDescent="0.35">
      <c r="A249" s="5" t="s">
        <v>407</v>
      </c>
      <c r="B249" s="2">
        <v>1103024843</v>
      </c>
      <c r="C249" s="2">
        <v>26</v>
      </c>
      <c r="D249" s="3">
        <v>28924</v>
      </c>
      <c r="E249" s="2">
        <f t="shared" ca="1" si="6"/>
        <v>43</v>
      </c>
      <c r="F249" s="2" t="s">
        <v>15</v>
      </c>
      <c r="G249" s="2" t="s">
        <v>16</v>
      </c>
      <c r="H249" s="3">
        <v>41001</v>
      </c>
      <c r="I249" s="2">
        <f t="shared" ca="1" si="7"/>
        <v>10</v>
      </c>
      <c r="J249" s="2"/>
      <c r="K249" s="2" t="s">
        <v>17</v>
      </c>
      <c r="L249" s="2" t="s">
        <v>18</v>
      </c>
      <c r="M249" s="2" t="s">
        <v>141</v>
      </c>
      <c r="N249" s="2" t="s">
        <v>355</v>
      </c>
      <c r="O249" s="2" t="s">
        <v>179</v>
      </c>
      <c r="P249" s="2" t="s">
        <v>167</v>
      </c>
      <c r="Q249" s="6" t="s">
        <v>23</v>
      </c>
      <c r="R249"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250" spans="1:18" ht="14.25" customHeight="1" x14ac:dyDescent="0.35">
      <c r="A250" s="5" t="s">
        <v>408</v>
      </c>
      <c r="B250" s="2">
        <v>1402065340</v>
      </c>
      <c r="C250" s="2">
        <v>26</v>
      </c>
      <c r="D250" s="3">
        <v>29834</v>
      </c>
      <c r="E250" s="2">
        <f t="shared" ca="1" si="6"/>
        <v>41</v>
      </c>
      <c r="F250" s="2" t="s">
        <v>15</v>
      </c>
      <c r="G250" s="2" t="s">
        <v>26</v>
      </c>
      <c r="H250" s="3">
        <v>40812</v>
      </c>
      <c r="I250" s="2">
        <f t="shared" ca="1" si="7"/>
        <v>10</v>
      </c>
      <c r="J250" s="2" t="s">
        <v>409</v>
      </c>
      <c r="K250" s="2" t="s">
        <v>171</v>
      </c>
      <c r="L250" s="2" t="s">
        <v>41</v>
      </c>
      <c r="M250" s="2" t="s">
        <v>141</v>
      </c>
      <c r="N250" s="2" t="s">
        <v>355</v>
      </c>
      <c r="O250" s="2" t="s">
        <v>181</v>
      </c>
      <c r="P250" s="2" t="s">
        <v>67</v>
      </c>
      <c r="Q250" s="6" t="s">
        <v>35</v>
      </c>
      <c r="R250"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251" spans="1:18" ht="14.25" customHeight="1" x14ac:dyDescent="0.35">
      <c r="A251" s="5" t="s">
        <v>410</v>
      </c>
      <c r="B251" s="2">
        <v>1499902991</v>
      </c>
      <c r="C251" s="2">
        <v>22</v>
      </c>
      <c r="D251" s="3">
        <v>26483</v>
      </c>
      <c r="E251" s="2">
        <f t="shared" ca="1" si="6"/>
        <v>50</v>
      </c>
      <c r="F251" s="2" t="s">
        <v>25</v>
      </c>
      <c r="G251" s="2" t="s">
        <v>16</v>
      </c>
      <c r="H251" s="3">
        <v>40729</v>
      </c>
      <c r="I251" s="2">
        <f t="shared" ca="1" si="7"/>
        <v>11</v>
      </c>
      <c r="J251" s="3">
        <v>41123</v>
      </c>
      <c r="K251" s="2" t="s">
        <v>131</v>
      </c>
      <c r="L251" s="2" t="s">
        <v>41</v>
      </c>
      <c r="M251" s="2" t="s">
        <v>141</v>
      </c>
      <c r="N251" s="2" t="s">
        <v>355</v>
      </c>
      <c r="O251" s="2" t="s">
        <v>184</v>
      </c>
      <c r="P251" s="2" t="s">
        <v>71</v>
      </c>
      <c r="Q251" s="6" t="s">
        <v>23</v>
      </c>
      <c r="R251"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252" spans="1:18" ht="14.25" customHeight="1" x14ac:dyDescent="0.35">
      <c r="A252" s="5" t="s">
        <v>411</v>
      </c>
      <c r="B252" s="2">
        <v>1106026462</v>
      </c>
      <c r="C252" s="2">
        <v>29</v>
      </c>
      <c r="D252" s="3">
        <v>31528</v>
      </c>
      <c r="E252" s="2">
        <f t="shared" ca="1" si="6"/>
        <v>36</v>
      </c>
      <c r="F252" s="2" t="s">
        <v>25</v>
      </c>
      <c r="G252" s="2" t="s">
        <v>16</v>
      </c>
      <c r="H252" s="3">
        <v>40420</v>
      </c>
      <c r="I252" s="2">
        <f t="shared" ca="1" si="7"/>
        <v>12</v>
      </c>
      <c r="J252" s="2"/>
      <c r="K252" s="2" t="s">
        <v>17</v>
      </c>
      <c r="L252" s="2" t="s">
        <v>18</v>
      </c>
      <c r="M252" s="2" t="s">
        <v>141</v>
      </c>
      <c r="N252" s="2" t="s">
        <v>355</v>
      </c>
      <c r="O252" s="2" t="s">
        <v>186</v>
      </c>
      <c r="P252" s="2" t="s">
        <v>45</v>
      </c>
      <c r="Q252" s="6" t="s">
        <v>23</v>
      </c>
      <c r="R252"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253" spans="1:18" ht="14.25" customHeight="1" x14ac:dyDescent="0.35">
      <c r="A253" s="5" t="s">
        <v>412</v>
      </c>
      <c r="B253" s="2">
        <v>1012023103</v>
      </c>
      <c r="C253" s="2">
        <v>23</v>
      </c>
      <c r="D253" s="3">
        <v>32106</v>
      </c>
      <c r="E253" s="2">
        <f t="shared" ca="1" si="6"/>
        <v>34</v>
      </c>
      <c r="F253" s="2" t="s">
        <v>15</v>
      </c>
      <c r="G253" s="2" t="s">
        <v>29</v>
      </c>
      <c r="H253" s="3">
        <v>40112</v>
      </c>
      <c r="I253" s="2">
        <f t="shared" ca="1" si="7"/>
        <v>12</v>
      </c>
      <c r="J253" s="3">
        <v>42220</v>
      </c>
      <c r="K253" s="2" t="s">
        <v>341</v>
      </c>
      <c r="L253" s="2" t="s">
        <v>41</v>
      </c>
      <c r="M253" s="2" t="s">
        <v>141</v>
      </c>
      <c r="N253" s="2" t="s">
        <v>355</v>
      </c>
      <c r="O253" s="2" t="s">
        <v>166</v>
      </c>
      <c r="P253" s="2" t="s">
        <v>45</v>
      </c>
      <c r="Q253" s="6" t="s">
        <v>23</v>
      </c>
      <c r="R253"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254" spans="1:18" ht="14.25" customHeight="1" x14ac:dyDescent="0.35">
      <c r="A254" s="5" t="s">
        <v>413</v>
      </c>
      <c r="B254" s="2">
        <v>1001970770</v>
      </c>
      <c r="C254" s="2">
        <v>22</v>
      </c>
      <c r="D254" s="3">
        <v>23314</v>
      </c>
      <c r="E254" s="2">
        <f t="shared" ca="1" si="6"/>
        <v>58</v>
      </c>
      <c r="F254" s="2" t="s">
        <v>25</v>
      </c>
      <c r="G254" s="2" t="s">
        <v>29</v>
      </c>
      <c r="H254" s="3">
        <v>41911</v>
      </c>
      <c r="I254" s="2">
        <f t="shared" ca="1" si="7"/>
        <v>7</v>
      </c>
      <c r="J254" s="2"/>
      <c r="K254" s="2" t="s">
        <v>17</v>
      </c>
      <c r="L254" s="2" t="s">
        <v>18</v>
      </c>
      <c r="M254" s="2" t="s">
        <v>141</v>
      </c>
      <c r="N254" s="2" t="s">
        <v>355</v>
      </c>
      <c r="O254" s="2" t="s">
        <v>169</v>
      </c>
      <c r="P254" s="2" t="s">
        <v>34</v>
      </c>
      <c r="Q254" s="6" t="s">
        <v>100</v>
      </c>
      <c r="R254"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4</v>
      </c>
    </row>
    <row r="255" spans="1:18" ht="14.25" customHeight="1" x14ac:dyDescent="0.35">
      <c r="A255" s="5" t="s">
        <v>414</v>
      </c>
      <c r="B255" s="2">
        <v>1406068345</v>
      </c>
      <c r="C255" s="2">
        <v>28.75</v>
      </c>
      <c r="D255" s="3">
        <v>19503</v>
      </c>
      <c r="E255" s="2">
        <f t="shared" ca="1" si="6"/>
        <v>69</v>
      </c>
      <c r="F255" s="2" t="s">
        <v>15</v>
      </c>
      <c r="G255" s="2" t="s">
        <v>16</v>
      </c>
      <c r="H255" s="3">
        <v>40679</v>
      </c>
      <c r="I255" s="2">
        <f t="shared" ca="1" si="7"/>
        <v>11</v>
      </c>
      <c r="J255" s="3">
        <v>41128</v>
      </c>
      <c r="K255" s="2" t="s">
        <v>131</v>
      </c>
      <c r="L255" s="2" t="s">
        <v>41</v>
      </c>
      <c r="M255" s="2" t="s">
        <v>141</v>
      </c>
      <c r="N255" s="2" t="s">
        <v>355</v>
      </c>
      <c r="O255" s="2" t="s">
        <v>169</v>
      </c>
      <c r="P255" s="2" t="s">
        <v>67</v>
      </c>
      <c r="Q255" s="6" t="s">
        <v>23</v>
      </c>
      <c r="R255"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256" spans="1:18" ht="14.25" customHeight="1" x14ac:dyDescent="0.35">
      <c r="A256" s="5" t="s">
        <v>415</v>
      </c>
      <c r="B256" s="2">
        <v>1011022777</v>
      </c>
      <c r="C256" s="2">
        <v>23</v>
      </c>
      <c r="D256" s="3">
        <v>27653</v>
      </c>
      <c r="E256" s="2">
        <f t="shared" ca="1" si="6"/>
        <v>47</v>
      </c>
      <c r="F256" s="2" t="s">
        <v>25</v>
      </c>
      <c r="G256" s="2" t="s">
        <v>139</v>
      </c>
      <c r="H256" s="3">
        <v>39258</v>
      </c>
      <c r="I256" s="2">
        <f t="shared" ca="1" si="7"/>
        <v>15</v>
      </c>
      <c r="J256" s="2" t="s">
        <v>365</v>
      </c>
      <c r="K256" s="2" t="s">
        <v>223</v>
      </c>
      <c r="L256" s="2" t="s">
        <v>41</v>
      </c>
      <c r="M256" s="2" t="s">
        <v>141</v>
      </c>
      <c r="N256" s="2" t="s">
        <v>355</v>
      </c>
      <c r="O256" s="2" t="s">
        <v>172</v>
      </c>
      <c r="P256" s="2" t="s">
        <v>34</v>
      </c>
      <c r="Q256" s="6" t="s">
        <v>23</v>
      </c>
      <c r="R256"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257" spans="1:18" ht="14.25" customHeight="1" x14ac:dyDescent="0.35">
      <c r="A257" s="5" t="s">
        <v>416</v>
      </c>
      <c r="B257" s="2">
        <v>1107027551</v>
      </c>
      <c r="C257" s="2">
        <v>22</v>
      </c>
      <c r="D257" s="3">
        <v>31121</v>
      </c>
      <c r="E257" s="2">
        <f t="shared" ca="1" si="6"/>
        <v>37</v>
      </c>
      <c r="F257" s="2" t="s">
        <v>15</v>
      </c>
      <c r="G257" s="2" t="s">
        <v>29</v>
      </c>
      <c r="H257" s="3">
        <v>40553</v>
      </c>
      <c r="I257" s="2">
        <f t="shared" ca="1" si="7"/>
        <v>11</v>
      </c>
      <c r="J257" s="3">
        <v>40946</v>
      </c>
      <c r="K257" s="2" t="s">
        <v>155</v>
      </c>
      <c r="L257" s="2" t="s">
        <v>41</v>
      </c>
      <c r="M257" s="2" t="s">
        <v>141</v>
      </c>
      <c r="N257" s="2" t="s">
        <v>355</v>
      </c>
      <c r="O257" s="2" t="s">
        <v>175</v>
      </c>
      <c r="P257" s="2" t="s">
        <v>85</v>
      </c>
      <c r="Q257" s="6" t="s">
        <v>23</v>
      </c>
      <c r="R257"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258" spans="1:18" ht="14.25" customHeight="1" x14ac:dyDescent="0.35">
      <c r="A258" s="5" t="s">
        <v>417</v>
      </c>
      <c r="B258" s="2">
        <v>1011022818</v>
      </c>
      <c r="C258" s="2">
        <v>22</v>
      </c>
      <c r="D258" s="3">
        <v>27800</v>
      </c>
      <c r="E258" s="2">
        <f t="shared" ca="1" si="6"/>
        <v>46</v>
      </c>
      <c r="F258" s="2" t="s">
        <v>25</v>
      </c>
      <c r="G258" s="2" t="s">
        <v>29</v>
      </c>
      <c r="H258" s="3">
        <v>41869</v>
      </c>
      <c r="I258" s="2">
        <f t="shared" ca="1" si="7"/>
        <v>8</v>
      </c>
      <c r="J258" s="2"/>
      <c r="K258" s="2" t="s">
        <v>17</v>
      </c>
      <c r="L258" s="2" t="s">
        <v>18</v>
      </c>
      <c r="M258" s="2" t="s">
        <v>141</v>
      </c>
      <c r="N258" s="2" t="s">
        <v>355</v>
      </c>
      <c r="O258" s="2" t="s">
        <v>177</v>
      </c>
      <c r="P258" s="2" t="s">
        <v>60</v>
      </c>
      <c r="Q258" s="6" t="s">
        <v>23</v>
      </c>
      <c r="R258"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259" spans="1:18" ht="14.25" customHeight="1" x14ac:dyDescent="0.35">
      <c r="A259" s="5" t="s">
        <v>418</v>
      </c>
      <c r="B259" s="2">
        <v>1405067188</v>
      </c>
      <c r="C259" s="2">
        <v>29</v>
      </c>
      <c r="D259" s="3">
        <v>21496</v>
      </c>
      <c r="E259" s="2">
        <f t="shared" ref="E259:E311" ca="1" si="8">INT((TODAY()-D259)/365)</f>
        <v>63</v>
      </c>
      <c r="F259" s="2" t="s">
        <v>25</v>
      </c>
      <c r="G259" s="2" t="s">
        <v>29</v>
      </c>
      <c r="H259" s="3">
        <v>41281</v>
      </c>
      <c r="I259" s="2">
        <f t="shared" ref="I259:I311" ca="1" si="9">INT((TODAY()-H259)/365)</f>
        <v>9</v>
      </c>
      <c r="J259" s="2" t="s">
        <v>419</v>
      </c>
      <c r="K259" s="2" t="s">
        <v>146</v>
      </c>
      <c r="L259" s="2" t="s">
        <v>41</v>
      </c>
      <c r="M259" s="2" t="s">
        <v>141</v>
      </c>
      <c r="N259" s="2" t="s">
        <v>355</v>
      </c>
      <c r="O259" s="2" t="s">
        <v>179</v>
      </c>
      <c r="P259" s="2" t="s">
        <v>91</v>
      </c>
      <c r="Q259" s="6" t="s">
        <v>100</v>
      </c>
      <c r="R259"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4</v>
      </c>
    </row>
    <row r="260" spans="1:18" ht="14.25" customHeight="1" x14ac:dyDescent="0.35">
      <c r="A260" s="5" t="s">
        <v>420</v>
      </c>
      <c r="B260" s="2">
        <v>1205033180</v>
      </c>
      <c r="C260" s="2">
        <v>22</v>
      </c>
      <c r="D260" s="3">
        <v>31157</v>
      </c>
      <c r="E260" s="2">
        <f t="shared" ca="1" si="8"/>
        <v>37</v>
      </c>
      <c r="F260" s="2" t="s">
        <v>15</v>
      </c>
      <c r="G260" s="2" t="s">
        <v>29</v>
      </c>
      <c r="H260" s="3">
        <v>41911</v>
      </c>
      <c r="I260" s="2">
        <f t="shared" ca="1" si="9"/>
        <v>7</v>
      </c>
      <c r="J260" s="2"/>
      <c r="K260" s="2" t="s">
        <v>17</v>
      </c>
      <c r="L260" s="2" t="s">
        <v>18</v>
      </c>
      <c r="M260" s="2" t="s">
        <v>141</v>
      </c>
      <c r="N260" s="2" t="s">
        <v>355</v>
      </c>
      <c r="O260" s="2" t="s">
        <v>181</v>
      </c>
      <c r="P260" s="2" t="s">
        <v>204</v>
      </c>
      <c r="Q260" s="6" t="s">
        <v>23</v>
      </c>
      <c r="R260"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261" spans="1:18" ht="14.25" customHeight="1" x14ac:dyDescent="0.35">
      <c r="A261" s="5" t="s">
        <v>421</v>
      </c>
      <c r="B261" s="2">
        <v>1012023010</v>
      </c>
      <c r="C261" s="2">
        <v>24.25</v>
      </c>
      <c r="D261" s="3">
        <v>31178</v>
      </c>
      <c r="E261" s="2">
        <f t="shared" ca="1" si="8"/>
        <v>37</v>
      </c>
      <c r="F261" s="2" t="s">
        <v>25</v>
      </c>
      <c r="G261" s="2" t="s">
        <v>29</v>
      </c>
      <c r="H261" s="3">
        <v>41827</v>
      </c>
      <c r="I261" s="2">
        <f t="shared" ca="1" si="9"/>
        <v>8</v>
      </c>
      <c r="J261" s="2"/>
      <c r="K261" s="2" t="s">
        <v>17</v>
      </c>
      <c r="L261" s="2" t="s">
        <v>18</v>
      </c>
      <c r="M261" s="2" t="s">
        <v>141</v>
      </c>
      <c r="N261" s="2" t="s">
        <v>355</v>
      </c>
      <c r="O261" s="2" t="s">
        <v>184</v>
      </c>
      <c r="P261" s="2" t="s">
        <v>85</v>
      </c>
      <c r="Q261" s="6" t="s">
        <v>23</v>
      </c>
      <c r="R261"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262" spans="1:18" ht="14.25" customHeight="1" x14ac:dyDescent="0.35">
      <c r="A262" s="5" t="s">
        <v>422</v>
      </c>
      <c r="B262" s="2">
        <v>1504073313</v>
      </c>
      <c r="C262" s="2">
        <v>55</v>
      </c>
      <c r="D262" s="3">
        <v>27582</v>
      </c>
      <c r="E262" s="2">
        <f t="shared" ca="1" si="8"/>
        <v>47</v>
      </c>
      <c r="F262" s="2" t="s">
        <v>25</v>
      </c>
      <c r="G262" s="2" t="s">
        <v>16</v>
      </c>
      <c r="H262" s="3">
        <v>41911</v>
      </c>
      <c r="I262" s="2">
        <f t="shared" ca="1" si="9"/>
        <v>7</v>
      </c>
      <c r="J262" s="2"/>
      <c r="K262" s="2" t="s">
        <v>17</v>
      </c>
      <c r="L262" s="2" t="s">
        <v>18</v>
      </c>
      <c r="M262" s="2" t="s">
        <v>423</v>
      </c>
      <c r="N262" s="2" t="s">
        <v>424</v>
      </c>
      <c r="O262" s="2" t="s">
        <v>425</v>
      </c>
      <c r="P262" s="2" t="s">
        <v>60</v>
      </c>
      <c r="Q262" s="6" t="s">
        <v>23</v>
      </c>
      <c r="R262"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263" spans="1:18" ht="14.25" customHeight="1" x14ac:dyDescent="0.35">
      <c r="A263" s="5" t="s">
        <v>426</v>
      </c>
      <c r="B263" s="2">
        <v>1504073368</v>
      </c>
      <c r="C263" s="2">
        <v>55</v>
      </c>
      <c r="D263" s="3">
        <v>23529</v>
      </c>
      <c r="E263" s="2">
        <f t="shared" ca="1" si="8"/>
        <v>58</v>
      </c>
      <c r="F263" s="2" t="s">
        <v>15</v>
      </c>
      <c r="G263" s="2" t="s">
        <v>16</v>
      </c>
      <c r="H263" s="3">
        <v>40770</v>
      </c>
      <c r="I263" s="2">
        <f t="shared" ca="1" si="9"/>
        <v>11</v>
      </c>
      <c r="J263" s="3">
        <v>41678</v>
      </c>
      <c r="K263" s="2" t="s">
        <v>131</v>
      </c>
      <c r="L263" s="2" t="s">
        <v>41</v>
      </c>
      <c r="M263" s="2" t="s">
        <v>423</v>
      </c>
      <c r="N263" s="2" t="s">
        <v>424</v>
      </c>
      <c r="O263" s="2" t="s">
        <v>427</v>
      </c>
      <c r="P263" s="2" t="s">
        <v>187</v>
      </c>
      <c r="Q263" s="6" t="s">
        <v>23</v>
      </c>
      <c r="R263"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264" spans="1:18" ht="14.25" customHeight="1" x14ac:dyDescent="0.35">
      <c r="A264" s="5" t="s">
        <v>428</v>
      </c>
      <c r="B264" s="2">
        <v>1403065721</v>
      </c>
      <c r="C264" s="2">
        <v>55</v>
      </c>
      <c r="D264" s="3">
        <v>23146</v>
      </c>
      <c r="E264" s="2">
        <f t="shared" ca="1" si="8"/>
        <v>59</v>
      </c>
      <c r="F264" s="2" t="s">
        <v>15</v>
      </c>
      <c r="G264" s="2" t="s">
        <v>29</v>
      </c>
      <c r="H264" s="3">
        <v>41869</v>
      </c>
      <c r="I264" s="2">
        <f t="shared" ca="1" si="9"/>
        <v>8</v>
      </c>
      <c r="J264" s="2"/>
      <c r="K264" s="2" t="s">
        <v>17</v>
      </c>
      <c r="L264" s="2" t="s">
        <v>18</v>
      </c>
      <c r="M264" s="2" t="s">
        <v>423</v>
      </c>
      <c r="N264" s="2" t="s">
        <v>424</v>
      </c>
      <c r="O264" s="2" t="s">
        <v>427</v>
      </c>
      <c r="P264" s="2" t="s">
        <v>147</v>
      </c>
      <c r="Q264" s="6" t="s">
        <v>23</v>
      </c>
      <c r="R264"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265" spans="1:18" ht="14.25" customHeight="1" x14ac:dyDescent="0.35">
      <c r="A265" s="5" t="s">
        <v>429</v>
      </c>
      <c r="B265" s="2">
        <v>1409070567</v>
      </c>
      <c r="C265" s="2">
        <v>55</v>
      </c>
      <c r="D265" s="3">
        <v>32455</v>
      </c>
      <c r="E265" s="2">
        <f t="shared" ca="1" si="8"/>
        <v>33</v>
      </c>
      <c r="F265" s="2" t="s">
        <v>15</v>
      </c>
      <c r="G265" s="2" t="s">
        <v>29</v>
      </c>
      <c r="H265" s="3">
        <v>40553</v>
      </c>
      <c r="I265" s="2">
        <f t="shared" ca="1" si="9"/>
        <v>11</v>
      </c>
      <c r="J265" s="2"/>
      <c r="K265" s="2" t="s">
        <v>17</v>
      </c>
      <c r="L265" s="2" t="s">
        <v>18</v>
      </c>
      <c r="M265" s="2" t="s">
        <v>423</v>
      </c>
      <c r="N265" s="2" t="s">
        <v>424</v>
      </c>
      <c r="O265" s="2" t="s">
        <v>425</v>
      </c>
      <c r="P265" s="2" t="s">
        <v>53</v>
      </c>
      <c r="Q265" s="6" t="s">
        <v>100</v>
      </c>
      <c r="R265"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4</v>
      </c>
    </row>
    <row r="266" spans="1:18" ht="14.25" customHeight="1" x14ac:dyDescent="0.35">
      <c r="A266" s="5" t="s">
        <v>430</v>
      </c>
      <c r="B266" s="2">
        <v>1408069481</v>
      </c>
      <c r="C266" s="2">
        <v>55</v>
      </c>
      <c r="D266" s="3">
        <v>31911</v>
      </c>
      <c r="E266" s="2">
        <f t="shared" ca="1" si="8"/>
        <v>35</v>
      </c>
      <c r="F266" s="2" t="s">
        <v>15</v>
      </c>
      <c r="G266" s="2" t="s">
        <v>29</v>
      </c>
      <c r="H266" s="3">
        <v>40959</v>
      </c>
      <c r="I266" s="2">
        <f t="shared" ca="1" si="9"/>
        <v>10</v>
      </c>
      <c r="J266" s="2"/>
      <c r="K266" s="2" t="s">
        <v>17</v>
      </c>
      <c r="L266" s="2" t="s">
        <v>18</v>
      </c>
      <c r="M266" s="2" t="s">
        <v>423</v>
      </c>
      <c r="N266" s="2" t="s">
        <v>424</v>
      </c>
      <c r="O266" s="2" t="s">
        <v>427</v>
      </c>
      <c r="P266" s="2" t="s">
        <v>27</v>
      </c>
      <c r="Q266" s="6" t="s">
        <v>218</v>
      </c>
      <c r="R266"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1</v>
      </c>
    </row>
    <row r="267" spans="1:18" ht="14.25" customHeight="1" x14ac:dyDescent="0.35">
      <c r="A267" s="5" t="s">
        <v>431</v>
      </c>
      <c r="B267" s="2">
        <v>1306059197</v>
      </c>
      <c r="C267" s="2">
        <v>56</v>
      </c>
      <c r="D267" s="3">
        <v>32400</v>
      </c>
      <c r="E267" s="2">
        <f t="shared" ca="1" si="8"/>
        <v>34</v>
      </c>
      <c r="F267" s="2" t="s">
        <v>25</v>
      </c>
      <c r="G267" s="2" t="s">
        <v>16</v>
      </c>
      <c r="H267" s="3">
        <v>41869</v>
      </c>
      <c r="I267" s="2">
        <f t="shared" ca="1" si="9"/>
        <v>8</v>
      </c>
      <c r="J267" s="2"/>
      <c r="K267" s="2" t="s">
        <v>17</v>
      </c>
      <c r="L267" s="2" t="s">
        <v>18</v>
      </c>
      <c r="M267" s="2" t="s">
        <v>423</v>
      </c>
      <c r="N267" s="2" t="s">
        <v>424</v>
      </c>
      <c r="O267" s="2" t="s">
        <v>427</v>
      </c>
      <c r="P267" s="2" t="s">
        <v>34</v>
      </c>
      <c r="Q267" s="6" t="s">
        <v>23</v>
      </c>
      <c r="R267"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268" spans="1:18" ht="14.25" customHeight="1" x14ac:dyDescent="0.35">
      <c r="A268" s="5" t="s">
        <v>432</v>
      </c>
      <c r="B268" s="2">
        <v>1411071302</v>
      </c>
      <c r="C268" s="2">
        <v>55</v>
      </c>
      <c r="D268" s="3">
        <v>23251</v>
      </c>
      <c r="E268" s="2">
        <f t="shared" ca="1" si="8"/>
        <v>59</v>
      </c>
      <c r="F268" s="2" t="s">
        <v>25</v>
      </c>
      <c r="G268" s="2" t="s">
        <v>29</v>
      </c>
      <c r="H268" s="3">
        <v>40792</v>
      </c>
      <c r="I268" s="2">
        <f t="shared" ca="1" si="9"/>
        <v>11</v>
      </c>
      <c r="J268" s="2"/>
      <c r="K268" s="2" t="s">
        <v>17</v>
      </c>
      <c r="L268" s="2" t="s">
        <v>18</v>
      </c>
      <c r="M268" s="2" t="s">
        <v>423</v>
      </c>
      <c r="N268" s="2" t="s">
        <v>424</v>
      </c>
      <c r="O268" s="2" t="s">
        <v>425</v>
      </c>
      <c r="P268" s="2" t="s">
        <v>45</v>
      </c>
      <c r="Q268" s="6" t="s">
        <v>23</v>
      </c>
      <c r="R268"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269" spans="1:18" ht="14.25" customHeight="1" x14ac:dyDescent="0.35">
      <c r="A269" s="5" t="s">
        <v>433</v>
      </c>
      <c r="B269" s="2">
        <v>1204032843</v>
      </c>
      <c r="C269" s="2">
        <v>55.5</v>
      </c>
      <c r="D269" s="3">
        <v>25258</v>
      </c>
      <c r="E269" s="2">
        <f t="shared" ca="1" si="8"/>
        <v>53</v>
      </c>
      <c r="F269" s="2" t="s">
        <v>25</v>
      </c>
      <c r="G269" s="2" t="s">
        <v>29</v>
      </c>
      <c r="H269" s="3">
        <v>40609</v>
      </c>
      <c r="I269" s="2">
        <f t="shared" ca="1" si="9"/>
        <v>11</v>
      </c>
      <c r="J269" s="2"/>
      <c r="K269" s="2" t="s">
        <v>17</v>
      </c>
      <c r="L269" s="2" t="s">
        <v>18</v>
      </c>
      <c r="M269" s="2" t="s">
        <v>423</v>
      </c>
      <c r="N269" s="2" t="s">
        <v>424</v>
      </c>
      <c r="O269" s="2" t="s">
        <v>427</v>
      </c>
      <c r="P269" s="2" t="s">
        <v>22</v>
      </c>
      <c r="Q269" s="6" t="s">
        <v>23</v>
      </c>
      <c r="R269"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270" spans="1:18" ht="14.25" customHeight="1" x14ac:dyDescent="0.35">
      <c r="A270" s="5" t="s">
        <v>434</v>
      </c>
      <c r="B270" s="2">
        <v>1302053046</v>
      </c>
      <c r="C270" s="2">
        <v>55</v>
      </c>
      <c r="D270" s="3">
        <v>26124</v>
      </c>
      <c r="E270" s="2">
        <f t="shared" ca="1" si="8"/>
        <v>51</v>
      </c>
      <c r="F270" s="2" t="s">
        <v>15</v>
      </c>
      <c r="G270" s="2" t="s">
        <v>139</v>
      </c>
      <c r="H270" s="3">
        <v>41827</v>
      </c>
      <c r="I270" s="2">
        <f t="shared" ca="1" si="9"/>
        <v>8</v>
      </c>
      <c r="J270" s="3">
        <v>42133</v>
      </c>
      <c r="K270" s="2" t="s">
        <v>152</v>
      </c>
      <c r="L270" s="2" t="s">
        <v>64</v>
      </c>
      <c r="M270" s="2" t="s">
        <v>423</v>
      </c>
      <c r="N270" s="2" t="s">
        <v>424</v>
      </c>
      <c r="O270" s="2" t="s">
        <v>427</v>
      </c>
      <c r="P270" s="2" t="s">
        <v>45</v>
      </c>
      <c r="Q270" s="6" t="s">
        <v>23</v>
      </c>
      <c r="R270"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271" spans="1:18" ht="14.25" customHeight="1" x14ac:dyDescent="0.35">
      <c r="A271" s="5" t="s">
        <v>435</v>
      </c>
      <c r="B271" s="2">
        <v>1203032099</v>
      </c>
      <c r="C271" s="2">
        <v>55</v>
      </c>
      <c r="D271" s="3">
        <v>32773</v>
      </c>
      <c r="E271" s="2">
        <f t="shared" ca="1" si="8"/>
        <v>33</v>
      </c>
      <c r="F271" s="2" t="s">
        <v>15</v>
      </c>
      <c r="G271" s="2" t="s">
        <v>29</v>
      </c>
      <c r="H271" s="3">
        <v>42051</v>
      </c>
      <c r="I271" s="2">
        <f t="shared" ca="1" si="9"/>
        <v>7</v>
      </c>
      <c r="J271" s="2"/>
      <c r="K271" s="2" t="s">
        <v>17</v>
      </c>
      <c r="L271" s="2" t="s">
        <v>18</v>
      </c>
      <c r="M271" s="2" t="s">
        <v>423</v>
      </c>
      <c r="N271" s="2" t="s">
        <v>424</v>
      </c>
      <c r="O271" s="2" t="s">
        <v>425</v>
      </c>
      <c r="P271" s="2" t="s">
        <v>34</v>
      </c>
      <c r="Q271" s="6" t="s">
        <v>50</v>
      </c>
      <c r="R271"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272" spans="1:18" ht="14.25" customHeight="1" x14ac:dyDescent="0.35">
      <c r="A272" s="5" t="s">
        <v>436</v>
      </c>
      <c r="B272" s="2">
        <v>1411071481</v>
      </c>
      <c r="C272" s="2">
        <v>55.5</v>
      </c>
      <c r="D272" s="3">
        <v>20009</v>
      </c>
      <c r="E272" s="2">
        <f t="shared" ca="1" si="8"/>
        <v>67</v>
      </c>
      <c r="F272" s="2" t="s">
        <v>25</v>
      </c>
      <c r="G272" s="2" t="s">
        <v>16</v>
      </c>
      <c r="H272" s="3">
        <v>41771</v>
      </c>
      <c r="I272" s="2">
        <f t="shared" ca="1" si="9"/>
        <v>8</v>
      </c>
      <c r="J272" s="2"/>
      <c r="K272" s="2" t="s">
        <v>17</v>
      </c>
      <c r="L272" s="2" t="s">
        <v>18</v>
      </c>
      <c r="M272" s="2" t="s">
        <v>423</v>
      </c>
      <c r="N272" s="2" t="s">
        <v>424</v>
      </c>
      <c r="O272" s="2" t="s">
        <v>427</v>
      </c>
      <c r="P272" s="2" t="s">
        <v>45</v>
      </c>
      <c r="Q272" s="6" t="s">
        <v>23</v>
      </c>
      <c r="R272"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273" spans="1:18" ht="14.25" customHeight="1" x14ac:dyDescent="0.35">
      <c r="A273" s="5" t="s">
        <v>437</v>
      </c>
      <c r="B273" s="2">
        <v>1001167253</v>
      </c>
      <c r="C273" s="2">
        <v>55</v>
      </c>
      <c r="D273" s="3">
        <v>25243</v>
      </c>
      <c r="E273" s="2">
        <f t="shared" ca="1" si="8"/>
        <v>53</v>
      </c>
      <c r="F273" s="2" t="s">
        <v>25</v>
      </c>
      <c r="G273" s="2" t="s">
        <v>29</v>
      </c>
      <c r="H273" s="3">
        <v>40609</v>
      </c>
      <c r="I273" s="2">
        <f t="shared" ca="1" si="9"/>
        <v>11</v>
      </c>
      <c r="J273" s="2" t="s">
        <v>438</v>
      </c>
      <c r="K273" s="2" t="s">
        <v>207</v>
      </c>
      <c r="L273" s="2" t="s">
        <v>41</v>
      </c>
      <c r="M273" s="2" t="s">
        <v>423</v>
      </c>
      <c r="N273" s="2" t="s">
        <v>424</v>
      </c>
      <c r="O273" s="2" t="s">
        <v>427</v>
      </c>
      <c r="P273" s="2" t="s">
        <v>204</v>
      </c>
      <c r="Q273" s="6" t="s">
        <v>23</v>
      </c>
      <c r="R273"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274" spans="1:18" ht="14.25" customHeight="1" x14ac:dyDescent="0.35">
      <c r="A274" s="5" t="s">
        <v>439</v>
      </c>
      <c r="B274" s="2">
        <v>1001084890</v>
      </c>
      <c r="C274" s="2">
        <v>56</v>
      </c>
      <c r="D274" s="3">
        <v>27158</v>
      </c>
      <c r="E274" s="2">
        <f t="shared" ca="1" si="8"/>
        <v>48</v>
      </c>
      <c r="F274" s="2" t="s">
        <v>25</v>
      </c>
      <c r="G274" s="2" t="s">
        <v>16</v>
      </c>
      <c r="H274" s="3">
        <v>41771</v>
      </c>
      <c r="I274" s="2">
        <f t="shared" ca="1" si="9"/>
        <v>8</v>
      </c>
      <c r="J274" s="2"/>
      <c r="K274" s="2" t="s">
        <v>17</v>
      </c>
      <c r="L274" s="2" t="s">
        <v>18</v>
      </c>
      <c r="M274" s="2" t="s">
        <v>423</v>
      </c>
      <c r="N274" s="2" t="s">
        <v>424</v>
      </c>
      <c r="O274" s="2" t="s">
        <v>425</v>
      </c>
      <c r="P274" s="2" t="s">
        <v>27</v>
      </c>
      <c r="Q274" s="6" t="s">
        <v>218</v>
      </c>
      <c r="R274"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1</v>
      </c>
    </row>
    <row r="275" spans="1:18" ht="14.25" customHeight="1" x14ac:dyDescent="0.35">
      <c r="A275" s="5" t="s">
        <v>440</v>
      </c>
      <c r="B275" s="2">
        <v>1104025008</v>
      </c>
      <c r="C275" s="2">
        <v>55</v>
      </c>
      <c r="D275" s="3">
        <v>29186</v>
      </c>
      <c r="E275" s="2">
        <f t="shared" ca="1" si="8"/>
        <v>42</v>
      </c>
      <c r="F275" s="2" t="s">
        <v>25</v>
      </c>
      <c r="G275" s="2" t="s">
        <v>29</v>
      </c>
      <c r="H275" s="3">
        <v>41505</v>
      </c>
      <c r="I275" s="2">
        <f t="shared" ca="1" si="9"/>
        <v>9</v>
      </c>
      <c r="J275" s="2"/>
      <c r="K275" s="2" t="s">
        <v>17</v>
      </c>
      <c r="L275" s="2" t="s">
        <v>18</v>
      </c>
      <c r="M275" s="2" t="s">
        <v>423</v>
      </c>
      <c r="N275" s="2" t="s">
        <v>424</v>
      </c>
      <c r="O275" s="2" t="s">
        <v>425</v>
      </c>
      <c r="P275" s="2" t="s">
        <v>34</v>
      </c>
      <c r="Q275" s="6" t="s">
        <v>23</v>
      </c>
      <c r="R275"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276" spans="1:18" ht="14.25" customHeight="1" x14ac:dyDescent="0.35">
      <c r="A276" s="5" t="s">
        <v>441</v>
      </c>
      <c r="B276" s="2">
        <v>1412071660</v>
      </c>
      <c r="C276" s="2">
        <v>55</v>
      </c>
      <c r="D276" s="3">
        <v>32504</v>
      </c>
      <c r="E276" s="2">
        <f t="shared" ca="1" si="8"/>
        <v>33</v>
      </c>
      <c r="F276" s="2" t="s">
        <v>25</v>
      </c>
      <c r="G276" s="2" t="s">
        <v>114</v>
      </c>
      <c r="H276" s="3">
        <v>41029</v>
      </c>
      <c r="I276" s="2">
        <f t="shared" ca="1" si="9"/>
        <v>10</v>
      </c>
      <c r="J276" s="2"/>
      <c r="K276" s="2" t="s">
        <v>17</v>
      </c>
      <c r="L276" s="2" t="s">
        <v>18</v>
      </c>
      <c r="M276" s="2" t="s">
        <v>423</v>
      </c>
      <c r="N276" s="2" t="s">
        <v>424</v>
      </c>
      <c r="O276" s="2" t="s">
        <v>427</v>
      </c>
      <c r="P276" s="2" t="s">
        <v>27</v>
      </c>
      <c r="Q276" s="6" t="s">
        <v>23</v>
      </c>
      <c r="R276"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277" spans="1:18" ht="14.25" customHeight="1" x14ac:dyDescent="0.35">
      <c r="A277" s="5" t="s">
        <v>442</v>
      </c>
      <c r="B277" s="2">
        <v>1209048771</v>
      </c>
      <c r="C277" s="2">
        <v>56</v>
      </c>
      <c r="D277" s="3">
        <v>25730</v>
      </c>
      <c r="E277" s="2">
        <f t="shared" ca="1" si="8"/>
        <v>52</v>
      </c>
      <c r="F277" s="2" t="s">
        <v>25</v>
      </c>
      <c r="G277" s="2" t="s">
        <v>29</v>
      </c>
      <c r="H277" s="3">
        <v>41043</v>
      </c>
      <c r="I277" s="2">
        <f t="shared" ca="1" si="9"/>
        <v>10</v>
      </c>
      <c r="J277" s="2"/>
      <c r="K277" s="2" t="s">
        <v>17</v>
      </c>
      <c r="L277" s="2" t="s">
        <v>18</v>
      </c>
      <c r="M277" s="2" t="s">
        <v>423</v>
      </c>
      <c r="N277" s="2" t="s">
        <v>424</v>
      </c>
      <c r="O277" s="2" t="s">
        <v>425</v>
      </c>
      <c r="P277" s="2" t="s">
        <v>60</v>
      </c>
      <c r="Q277" s="6" t="s">
        <v>23</v>
      </c>
      <c r="R277"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278" spans="1:18" ht="14.25" customHeight="1" x14ac:dyDescent="0.35">
      <c r="A278" s="5" t="s">
        <v>443</v>
      </c>
      <c r="B278" s="2">
        <v>1209049326</v>
      </c>
      <c r="C278" s="2">
        <v>55</v>
      </c>
      <c r="D278" s="3">
        <v>30864</v>
      </c>
      <c r="E278" s="2">
        <f t="shared" ca="1" si="8"/>
        <v>38</v>
      </c>
      <c r="F278" s="2" t="s">
        <v>25</v>
      </c>
      <c r="G278" s="2" t="s">
        <v>16</v>
      </c>
      <c r="H278" s="3">
        <v>42557</v>
      </c>
      <c r="I278" s="2">
        <f t="shared" ca="1" si="9"/>
        <v>6</v>
      </c>
      <c r="J278" s="2"/>
      <c r="K278" s="2" t="s">
        <v>126</v>
      </c>
      <c r="L278" s="2" t="s">
        <v>127</v>
      </c>
      <c r="M278" s="2" t="s">
        <v>423</v>
      </c>
      <c r="N278" s="2" t="s">
        <v>424</v>
      </c>
      <c r="O278" s="2" t="s">
        <v>425</v>
      </c>
      <c r="P278" s="2" t="s">
        <v>27</v>
      </c>
      <c r="Q278" s="6" t="s">
        <v>35</v>
      </c>
      <c r="R278"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279" spans="1:18" ht="14.25" customHeight="1" x14ac:dyDescent="0.35">
      <c r="A279" s="5" t="s">
        <v>444</v>
      </c>
      <c r="B279" s="2">
        <v>1306057978</v>
      </c>
      <c r="C279" s="2">
        <v>55</v>
      </c>
      <c r="D279" s="3">
        <v>27700</v>
      </c>
      <c r="E279" s="2">
        <f t="shared" ca="1" si="8"/>
        <v>46</v>
      </c>
      <c r="F279" s="2" t="s">
        <v>25</v>
      </c>
      <c r="G279" s="2" t="s">
        <v>29</v>
      </c>
      <c r="H279" s="3">
        <v>41911</v>
      </c>
      <c r="I279" s="2">
        <f t="shared" ca="1" si="9"/>
        <v>7</v>
      </c>
      <c r="J279" s="2"/>
      <c r="K279" s="2" t="s">
        <v>17</v>
      </c>
      <c r="L279" s="2" t="s">
        <v>18</v>
      </c>
      <c r="M279" s="2" t="s">
        <v>423</v>
      </c>
      <c r="N279" s="2" t="s">
        <v>424</v>
      </c>
      <c r="O279" s="2" t="s">
        <v>427</v>
      </c>
      <c r="P279" s="2" t="s">
        <v>30</v>
      </c>
      <c r="Q279" s="6" t="s">
        <v>97</v>
      </c>
      <c r="R279"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2</v>
      </c>
    </row>
    <row r="280" spans="1:18" ht="14.25" customHeight="1" x14ac:dyDescent="0.35">
      <c r="A280" s="5" t="s">
        <v>445</v>
      </c>
      <c r="B280" s="2">
        <v>1111030684</v>
      </c>
      <c r="C280" s="2">
        <v>55</v>
      </c>
      <c r="D280" s="3">
        <v>32598</v>
      </c>
      <c r="E280" s="2">
        <f t="shared" ca="1" si="8"/>
        <v>33</v>
      </c>
      <c r="F280" s="2" t="s">
        <v>15</v>
      </c>
      <c r="G280" s="2" t="s">
        <v>29</v>
      </c>
      <c r="H280" s="3">
        <v>41463</v>
      </c>
      <c r="I280" s="2">
        <f t="shared" ca="1" si="9"/>
        <v>9</v>
      </c>
      <c r="J280" s="2"/>
      <c r="K280" s="2" t="s">
        <v>17</v>
      </c>
      <c r="L280" s="2" t="s">
        <v>18</v>
      </c>
      <c r="M280" s="2" t="s">
        <v>423</v>
      </c>
      <c r="N280" s="2" t="s">
        <v>424</v>
      </c>
      <c r="O280" s="2" t="s">
        <v>425</v>
      </c>
      <c r="P280" s="2" t="s">
        <v>34</v>
      </c>
      <c r="Q280" s="6" t="s">
        <v>23</v>
      </c>
      <c r="R280"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281" spans="1:18" ht="14.25" customHeight="1" x14ac:dyDescent="0.35">
      <c r="A281" s="5" t="s">
        <v>446</v>
      </c>
      <c r="B281" s="2">
        <v>1501072180</v>
      </c>
      <c r="C281" s="2">
        <v>57</v>
      </c>
      <c r="D281" s="3">
        <v>33004</v>
      </c>
      <c r="E281" s="2">
        <f t="shared" ca="1" si="8"/>
        <v>32</v>
      </c>
      <c r="F281" s="2" t="s">
        <v>15</v>
      </c>
      <c r="G281" s="2" t="s">
        <v>29</v>
      </c>
      <c r="H281" s="3">
        <v>41547</v>
      </c>
      <c r="I281" s="2">
        <f t="shared" ca="1" si="9"/>
        <v>8</v>
      </c>
      <c r="J281" s="2"/>
      <c r="K281" s="2" t="s">
        <v>17</v>
      </c>
      <c r="L281" s="2" t="s">
        <v>18</v>
      </c>
      <c r="M281" s="2" t="s">
        <v>423</v>
      </c>
      <c r="N281" s="2" t="s">
        <v>424</v>
      </c>
      <c r="O281" s="2" t="s">
        <v>425</v>
      </c>
      <c r="P281" s="2" t="s">
        <v>34</v>
      </c>
      <c r="Q281" s="6" t="s">
        <v>23</v>
      </c>
      <c r="R281"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282" spans="1:18" ht="14.25" customHeight="1" x14ac:dyDescent="0.35">
      <c r="A282" s="5" t="s">
        <v>447</v>
      </c>
      <c r="B282" s="2">
        <v>812011761</v>
      </c>
      <c r="C282" s="2">
        <v>55</v>
      </c>
      <c r="D282" s="3">
        <v>30090</v>
      </c>
      <c r="E282" s="2">
        <f t="shared" ca="1" si="8"/>
        <v>40</v>
      </c>
      <c r="F282" s="2" t="s">
        <v>25</v>
      </c>
      <c r="G282" s="2" t="s">
        <v>29</v>
      </c>
      <c r="H282" s="3">
        <v>42009</v>
      </c>
      <c r="I282" s="2">
        <f t="shared" ca="1" si="9"/>
        <v>7</v>
      </c>
      <c r="J282" s="2"/>
      <c r="K282" s="2" t="s">
        <v>17</v>
      </c>
      <c r="L282" s="2" t="s">
        <v>18</v>
      </c>
      <c r="M282" s="2" t="s">
        <v>423</v>
      </c>
      <c r="N282" s="2" t="s">
        <v>424</v>
      </c>
      <c r="O282" s="2" t="s">
        <v>427</v>
      </c>
      <c r="P282" s="2" t="s">
        <v>27</v>
      </c>
      <c r="Q282" s="6" t="s">
        <v>50</v>
      </c>
      <c r="R282"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283" spans="1:18" ht="14.25" customHeight="1" x14ac:dyDescent="0.35">
      <c r="A283" s="5" t="s">
        <v>448</v>
      </c>
      <c r="B283" s="2">
        <v>1102024106</v>
      </c>
      <c r="C283" s="2">
        <v>55</v>
      </c>
      <c r="D283" s="3">
        <v>32384</v>
      </c>
      <c r="E283" s="2">
        <f t="shared" ca="1" si="8"/>
        <v>34</v>
      </c>
      <c r="F283" s="2" t="s">
        <v>15</v>
      </c>
      <c r="G283" s="2" t="s">
        <v>16</v>
      </c>
      <c r="H283" s="3">
        <v>40917</v>
      </c>
      <c r="I283" s="2">
        <f t="shared" ca="1" si="9"/>
        <v>10</v>
      </c>
      <c r="J283" s="2"/>
      <c r="K283" s="2" t="s">
        <v>17</v>
      </c>
      <c r="L283" s="2" t="s">
        <v>18</v>
      </c>
      <c r="M283" s="2" t="s">
        <v>423</v>
      </c>
      <c r="N283" s="2" t="s">
        <v>424</v>
      </c>
      <c r="O283" s="2" t="s">
        <v>425</v>
      </c>
      <c r="P283" s="2" t="s">
        <v>27</v>
      </c>
      <c r="Q283" s="6" t="s">
        <v>23</v>
      </c>
      <c r="R283"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284" spans="1:18" ht="14.25" customHeight="1" x14ac:dyDescent="0.35">
      <c r="A284" s="5" t="s">
        <v>449</v>
      </c>
      <c r="B284" s="2">
        <v>1502072711</v>
      </c>
      <c r="C284" s="2">
        <v>55</v>
      </c>
      <c r="D284" s="3">
        <v>24852</v>
      </c>
      <c r="E284" s="2">
        <f t="shared" ca="1" si="8"/>
        <v>54</v>
      </c>
      <c r="F284" s="2" t="s">
        <v>25</v>
      </c>
      <c r="G284" s="2" t="s">
        <v>114</v>
      </c>
      <c r="H284" s="3">
        <v>38726</v>
      </c>
      <c r="I284" s="2">
        <f t="shared" ca="1" si="9"/>
        <v>16</v>
      </c>
      <c r="J284" s="2"/>
      <c r="K284" s="2" t="s">
        <v>17</v>
      </c>
      <c r="L284" s="2" t="s">
        <v>18</v>
      </c>
      <c r="M284" s="2" t="s">
        <v>423</v>
      </c>
      <c r="N284" s="2" t="s">
        <v>424</v>
      </c>
      <c r="O284" s="2" t="s">
        <v>425</v>
      </c>
      <c r="P284" s="2" t="s">
        <v>147</v>
      </c>
      <c r="Q284" s="6" t="s">
        <v>100</v>
      </c>
      <c r="R284"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4</v>
      </c>
    </row>
    <row r="285" spans="1:18" ht="14.25" customHeight="1" x14ac:dyDescent="0.35">
      <c r="A285" s="5" t="s">
        <v>450</v>
      </c>
      <c r="B285" s="2">
        <v>1411071295</v>
      </c>
      <c r="C285" s="2">
        <v>54</v>
      </c>
      <c r="D285" s="3">
        <v>32640</v>
      </c>
      <c r="E285" s="2">
        <f t="shared" ca="1" si="8"/>
        <v>33</v>
      </c>
      <c r="F285" s="2" t="s">
        <v>15</v>
      </c>
      <c r="G285" s="2" t="s">
        <v>16</v>
      </c>
      <c r="H285" s="3">
        <v>40448</v>
      </c>
      <c r="I285" s="2">
        <f t="shared" ca="1" si="9"/>
        <v>11</v>
      </c>
      <c r="J285" s="2"/>
      <c r="K285" s="2" t="s">
        <v>17</v>
      </c>
      <c r="L285" s="2" t="s">
        <v>18</v>
      </c>
      <c r="M285" s="2" t="s">
        <v>423</v>
      </c>
      <c r="N285" s="2" t="s">
        <v>424</v>
      </c>
      <c r="O285" s="2" t="s">
        <v>427</v>
      </c>
      <c r="P285" s="2" t="s">
        <v>91</v>
      </c>
      <c r="Q285" s="6" t="s">
        <v>23</v>
      </c>
      <c r="R285"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286" spans="1:18" ht="14.25" customHeight="1" x14ac:dyDescent="0.35">
      <c r="A286" s="5" t="s">
        <v>451</v>
      </c>
      <c r="B286" s="2">
        <v>1401064637</v>
      </c>
      <c r="C286" s="2">
        <v>55</v>
      </c>
      <c r="D286" s="3">
        <v>23869</v>
      </c>
      <c r="E286" s="2">
        <f t="shared" ca="1" si="8"/>
        <v>57</v>
      </c>
      <c r="F286" s="2" t="s">
        <v>15</v>
      </c>
      <c r="G286" s="2" t="s">
        <v>29</v>
      </c>
      <c r="H286" s="3">
        <v>41911</v>
      </c>
      <c r="I286" s="2">
        <f t="shared" ca="1" si="9"/>
        <v>7</v>
      </c>
      <c r="J286" s="2"/>
      <c r="K286" s="2" t="s">
        <v>17</v>
      </c>
      <c r="L286" s="2" t="s">
        <v>18</v>
      </c>
      <c r="M286" s="2" t="s">
        <v>423</v>
      </c>
      <c r="N286" s="2" t="s">
        <v>424</v>
      </c>
      <c r="O286" s="2" t="s">
        <v>425</v>
      </c>
      <c r="P286" s="2" t="s">
        <v>45</v>
      </c>
      <c r="Q286" s="6" t="s">
        <v>23</v>
      </c>
      <c r="R286"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287" spans="1:18" ht="14.25" customHeight="1" x14ac:dyDescent="0.35">
      <c r="A287" s="5" t="s">
        <v>452</v>
      </c>
      <c r="B287" s="2">
        <v>1312063714</v>
      </c>
      <c r="C287" s="2">
        <v>55</v>
      </c>
      <c r="D287" s="3">
        <v>33381</v>
      </c>
      <c r="E287" s="2">
        <f t="shared" ca="1" si="8"/>
        <v>31</v>
      </c>
      <c r="F287" s="2" t="s">
        <v>15</v>
      </c>
      <c r="G287" s="2" t="s">
        <v>16</v>
      </c>
      <c r="H287" s="3">
        <v>40729</v>
      </c>
      <c r="I287" s="2">
        <f t="shared" ca="1" si="9"/>
        <v>11</v>
      </c>
      <c r="J287" s="2"/>
      <c r="K287" s="2" t="s">
        <v>17</v>
      </c>
      <c r="L287" s="2" t="s">
        <v>18</v>
      </c>
      <c r="M287" s="2" t="s">
        <v>423</v>
      </c>
      <c r="N287" s="2" t="s">
        <v>424</v>
      </c>
      <c r="O287" s="2" t="s">
        <v>427</v>
      </c>
      <c r="P287" s="2" t="s">
        <v>53</v>
      </c>
      <c r="Q287" s="6" t="s">
        <v>23</v>
      </c>
      <c r="R287"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288" spans="1:18" ht="14.25" customHeight="1" x14ac:dyDescent="0.35">
      <c r="A288" s="5" t="s">
        <v>453</v>
      </c>
      <c r="B288" s="2">
        <v>1111030503</v>
      </c>
      <c r="C288" s="2">
        <v>56</v>
      </c>
      <c r="D288" s="3">
        <v>32700</v>
      </c>
      <c r="E288" s="2">
        <f t="shared" ca="1" si="8"/>
        <v>33</v>
      </c>
      <c r="F288" s="2" t="s">
        <v>25</v>
      </c>
      <c r="G288" s="2" t="s">
        <v>29</v>
      </c>
      <c r="H288" s="3">
        <v>40973</v>
      </c>
      <c r="I288" s="2">
        <f t="shared" ca="1" si="9"/>
        <v>10</v>
      </c>
      <c r="J288" s="2"/>
      <c r="K288" s="2" t="s">
        <v>17</v>
      </c>
      <c r="L288" s="2" t="s">
        <v>18</v>
      </c>
      <c r="M288" s="2" t="s">
        <v>423</v>
      </c>
      <c r="N288" s="2" t="s">
        <v>424</v>
      </c>
      <c r="O288" s="2" t="s">
        <v>427</v>
      </c>
      <c r="P288" s="2" t="s">
        <v>27</v>
      </c>
      <c r="Q288" s="6" t="s">
        <v>23</v>
      </c>
      <c r="R288"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289" spans="1:18" ht="14.25" customHeight="1" x14ac:dyDescent="0.35">
      <c r="A289" s="5" t="s">
        <v>454</v>
      </c>
      <c r="B289" s="2">
        <v>1009021646</v>
      </c>
      <c r="C289" s="2">
        <v>60</v>
      </c>
      <c r="D289" s="3">
        <v>24183</v>
      </c>
      <c r="E289" s="2">
        <f t="shared" ca="1" si="8"/>
        <v>56</v>
      </c>
      <c r="F289" s="2" t="s">
        <v>15</v>
      </c>
      <c r="G289" s="2" t="s">
        <v>16</v>
      </c>
      <c r="H289" s="3">
        <v>41764</v>
      </c>
      <c r="I289" s="2">
        <f t="shared" ca="1" si="9"/>
        <v>8</v>
      </c>
      <c r="J289" s="2"/>
      <c r="K289" s="2" t="s">
        <v>17</v>
      </c>
      <c r="L289" s="2" t="s">
        <v>18</v>
      </c>
      <c r="M289" s="2" t="s">
        <v>423</v>
      </c>
      <c r="N289" s="2" t="s">
        <v>455</v>
      </c>
      <c r="O289" s="2" t="s">
        <v>44</v>
      </c>
      <c r="P289" s="2" t="s">
        <v>167</v>
      </c>
      <c r="Q289" s="6" t="s">
        <v>23</v>
      </c>
      <c r="R289"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290" spans="1:18" ht="14.25" customHeight="1" x14ac:dyDescent="0.35">
      <c r="A290" s="5" t="s">
        <v>456</v>
      </c>
      <c r="B290" s="2">
        <v>1402065303</v>
      </c>
      <c r="C290" s="2">
        <v>54</v>
      </c>
      <c r="D290" s="3">
        <v>32982</v>
      </c>
      <c r="E290" s="2">
        <f t="shared" ca="1" si="8"/>
        <v>32</v>
      </c>
      <c r="F290" s="2" t="s">
        <v>15</v>
      </c>
      <c r="G290" s="2" t="s">
        <v>29</v>
      </c>
      <c r="H290" s="3">
        <v>41764</v>
      </c>
      <c r="I290" s="2">
        <f t="shared" ca="1" si="9"/>
        <v>8</v>
      </c>
      <c r="J290" s="2"/>
      <c r="K290" s="2" t="s">
        <v>17</v>
      </c>
      <c r="L290" s="2" t="s">
        <v>18</v>
      </c>
      <c r="M290" s="2" t="s">
        <v>423</v>
      </c>
      <c r="N290" s="2" t="s">
        <v>457</v>
      </c>
      <c r="O290" s="2" t="s">
        <v>458</v>
      </c>
      <c r="P290" s="2" t="s">
        <v>34</v>
      </c>
      <c r="Q290" s="6" t="s">
        <v>23</v>
      </c>
      <c r="R290"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291" spans="1:18" ht="14.25" customHeight="1" x14ac:dyDescent="0.35">
      <c r="A291" s="5" t="s">
        <v>459</v>
      </c>
      <c r="B291" s="2">
        <v>1109029264</v>
      </c>
      <c r="C291" s="2">
        <v>60.25</v>
      </c>
      <c r="D291" s="3">
        <v>32823</v>
      </c>
      <c r="E291" s="2">
        <f t="shared" ca="1" si="8"/>
        <v>32</v>
      </c>
      <c r="F291" s="2" t="s">
        <v>15</v>
      </c>
      <c r="G291" s="2" t="s">
        <v>29</v>
      </c>
      <c r="H291" s="3">
        <v>40854</v>
      </c>
      <c r="I291" s="2">
        <f t="shared" ca="1" si="9"/>
        <v>10</v>
      </c>
      <c r="J291" s="2" t="s">
        <v>460</v>
      </c>
      <c r="K291" s="2" t="s">
        <v>341</v>
      </c>
      <c r="L291" s="2" t="s">
        <v>41</v>
      </c>
      <c r="M291" s="2" t="s">
        <v>423</v>
      </c>
      <c r="N291" s="2" t="s">
        <v>457</v>
      </c>
      <c r="O291" s="2" t="s">
        <v>458</v>
      </c>
      <c r="P291" s="2" t="s">
        <v>187</v>
      </c>
      <c r="Q291" s="6" t="s">
        <v>23</v>
      </c>
      <c r="R291"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292" spans="1:18" ht="14.25" customHeight="1" x14ac:dyDescent="0.35">
      <c r="A292" s="5" t="s">
        <v>461</v>
      </c>
      <c r="B292" s="2">
        <v>1499902910</v>
      </c>
      <c r="C292" s="2">
        <v>56</v>
      </c>
      <c r="D292" s="3">
        <v>30910</v>
      </c>
      <c r="E292" s="2">
        <f t="shared" ca="1" si="8"/>
        <v>38</v>
      </c>
      <c r="F292" s="2" t="s">
        <v>25</v>
      </c>
      <c r="G292" s="2" t="s">
        <v>26</v>
      </c>
      <c r="H292" s="3">
        <v>41777</v>
      </c>
      <c r="I292" s="2">
        <f t="shared" ca="1" si="9"/>
        <v>8</v>
      </c>
      <c r="J292" s="2"/>
      <c r="K292" s="2" t="s">
        <v>17</v>
      </c>
      <c r="L292" s="2" t="s">
        <v>18</v>
      </c>
      <c r="M292" s="2" t="s">
        <v>423</v>
      </c>
      <c r="N292" s="2" t="s">
        <v>457</v>
      </c>
      <c r="O292" s="2" t="s">
        <v>458</v>
      </c>
      <c r="P292" s="2" t="s">
        <v>22</v>
      </c>
      <c r="Q292" s="6" t="s">
        <v>97</v>
      </c>
      <c r="R292"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2</v>
      </c>
    </row>
    <row r="293" spans="1:18" ht="14.25" customHeight="1" x14ac:dyDescent="0.35">
      <c r="A293" s="5" t="s">
        <v>462</v>
      </c>
      <c r="B293" s="2">
        <v>1107027358</v>
      </c>
      <c r="C293" s="2">
        <v>47.6</v>
      </c>
      <c r="D293" s="3">
        <v>28999</v>
      </c>
      <c r="E293" s="2">
        <f t="shared" ca="1" si="8"/>
        <v>43</v>
      </c>
      <c r="F293" s="2" t="s">
        <v>15</v>
      </c>
      <c r="G293" s="2" t="s">
        <v>29</v>
      </c>
      <c r="H293" s="3">
        <v>41953</v>
      </c>
      <c r="I293" s="2">
        <f t="shared" ca="1" si="9"/>
        <v>7</v>
      </c>
      <c r="J293" s="2"/>
      <c r="K293" s="2" t="s">
        <v>17</v>
      </c>
      <c r="L293" s="2" t="s">
        <v>18</v>
      </c>
      <c r="M293" s="2" t="s">
        <v>463</v>
      </c>
      <c r="N293" s="2" t="s">
        <v>464</v>
      </c>
      <c r="O293" s="2" t="s">
        <v>465</v>
      </c>
      <c r="P293" s="2" t="s">
        <v>85</v>
      </c>
      <c r="Q293" s="6" t="s">
        <v>23</v>
      </c>
      <c r="R293"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294" spans="1:18" ht="14.25" customHeight="1" x14ac:dyDescent="0.35">
      <c r="A294" s="5" t="s">
        <v>466</v>
      </c>
      <c r="B294" s="2">
        <v>1101023577</v>
      </c>
      <c r="C294" s="2">
        <v>56</v>
      </c>
      <c r="D294" s="3">
        <v>31872</v>
      </c>
      <c r="E294" s="2">
        <f t="shared" ca="1" si="8"/>
        <v>35</v>
      </c>
      <c r="F294" s="2" t="s">
        <v>15</v>
      </c>
      <c r="G294" s="2" t="s">
        <v>29</v>
      </c>
      <c r="H294" s="3">
        <v>41589</v>
      </c>
      <c r="I294" s="2">
        <f t="shared" ca="1" si="9"/>
        <v>8</v>
      </c>
      <c r="J294" s="2"/>
      <c r="K294" s="2" t="s">
        <v>17</v>
      </c>
      <c r="L294" s="2" t="s">
        <v>18</v>
      </c>
      <c r="M294" s="2" t="s">
        <v>463</v>
      </c>
      <c r="N294" s="2" t="s">
        <v>464</v>
      </c>
      <c r="O294" s="2" t="s">
        <v>465</v>
      </c>
      <c r="P294" s="2" t="s">
        <v>34</v>
      </c>
      <c r="Q294" s="6" t="s">
        <v>50</v>
      </c>
      <c r="R294"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295" spans="1:18" ht="14.25" customHeight="1" x14ac:dyDescent="0.35">
      <c r="A295" s="5" t="s">
        <v>467</v>
      </c>
      <c r="B295" s="2">
        <v>1203032498</v>
      </c>
      <c r="C295" s="2">
        <v>57.12</v>
      </c>
      <c r="D295" s="3">
        <v>29041</v>
      </c>
      <c r="E295" s="2">
        <f t="shared" ca="1" si="8"/>
        <v>43</v>
      </c>
      <c r="F295" s="2" t="s">
        <v>15</v>
      </c>
      <c r="G295" s="2" t="s">
        <v>29</v>
      </c>
      <c r="H295" s="3">
        <v>40917</v>
      </c>
      <c r="I295" s="2">
        <f t="shared" ca="1" si="9"/>
        <v>10</v>
      </c>
      <c r="J295" s="2"/>
      <c r="K295" s="2" t="s">
        <v>17</v>
      </c>
      <c r="L295" s="2" t="s">
        <v>18</v>
      </c>
      <c r="M295" s="2" t="s">
        <v>463</v>
      </c>
      <c r="N295" s="2" t="s">
        <v>464</v>
      </c>
      <c r="O295" s="2" t="s">
        <v>465</v>
      </c>
      <c r="P295" s="2" t="s">
        <v>45</v>
      </c>
      <c r="Q295" s="6" t="s">
        <v>50</v>
      </c>
      <c r="R295"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0</v>
      </c>
    </row>
    <row r="296" spans="1:18" ht="14.25" customHeight="1" x14ac:dyDescent="0.35">
      <c r="A296" s="5" t="s">
        <v>468</v>
      </c>
      <c r="B296" s="2">
        <v>1401064670</v>
      </c>
      <c r="C296" s="2">
        <v>48.5</v>
      </c>
      <c r="D296" s="3">
        <v>31912</v>
      </c>
      <c r="E296" s="2">
        <f t="shared" ca="1" si="8"/>
        <v>35</v>
      </c>
      <c r="F296" s="2" t="s">
        <v>15</v>
      </c>
      <c r="G296" s="2" t="s">
        <v>16</v>
      </c>
      <c r="H296" s="3">
        <v>40665</v>
      </c>
      <c r="I296" s="2">
        <f t="shared" ca="1" si="9"/>
        <v>11</v>
      </c>
      <c r="J296" s="3">
        <v>41400</v>
      </c>
      <c r="K296" s="2" t="s">
        <v>152</v>
      </c>
      <c r="L296" s="2" t="s">
        <v>64</v>
      </c>
      <c r="M296" s="2" t="s">
        <v>463</v>
      </c>
      <c r="N296" s="2" t="s">
        <v>464</v>
      </c>
      <c r="O296" s="2" t="s">
        <v>465</v>
      </c>
      <c r="P296" s="2" t="s">
        <v>147</v>
      </c>
      <c r="Q296" s="6" t="s">
        <v>97</v>
      </c>
      <c r="R296"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2</v>
      </c>
    </row>
    <row r="297" spans="1:18" ht="14.25" customHeight="1" x14ac:dyDescent="0.35">
      <c r="A297" s="5" t="s">
        <v>469</v>
      </c>
      <c r="B297" s="2">
        <v>1303054625</v>
      </c>
      <c r="C297" s="2">
        <v>55.51</v>
      </c>
      <c r="D297" s="3">
        <v>32088</v>
      </c>
      <c r="E297" s="2">
        <f t="shared" ca="1" si="8"/>
        <v>34</v>
      </c>
      <c r="F297" s="2" t="s">
        <v>15</v>
      </c>
      <c r="G297" s="2" t="s">
        <v>29</v>
      </c>
      <c r="H297" s="3">
        <v>41589</v>
      </c>
      <c r="I297" s="2">
        <f t="shared" ca="1" si="9"/>
        <v>8</v>
      </c>
      <c r="J297" s="2"/>
      <c r="K297" s="2" t="s">
        <v>17</v>
      </c>
      <c r="L297" s="2" t="s">
        <v>18</v>
      </c>
      <c r="M297" s="2" t="s">
        <v>463</v>
      </c>
      <c r="N297" s="2" t="s">
        <v>464</v>
      </c>
      <c r="O297" s="2" t="s">
        <v>465</v>
      </c>
      <c r="P297" s="2" t="s">
        <v>67</v>
      </c>
      <c r="Q297" s="6" t="s">
        <v>23</v>
      </c>
      <c r="R297"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298" spans="1:18" ht="14.25" customHeight="1" x14ac:dyDescent="0.35">
      <c r="A298" s="5" t="s">
        <v>470</v>
      </c>
      <c r="B298" s="2">
        <v>1112030979</v>
      </c>
      <c r="C298" s="2">
        <v>52.25</v>
      </c>
      <c r="D298" s="3">
        <v>28906</v>
      </c>
      <c r="E298" s="2">
        <f t="shared" ca="1" si="8"/>
        <v>43</v>
      </c>
      <c r="F298" s="2" t="s">
        <v>25</v>
      </c>
      <c r="G298" s="2" t="s">
        <v>29</v>
      </c>
      <c r="H298" s="3">
        <v>40854</v>
      </c>
      <c r="I298" s="2">
        <f t="shared" ca="1" si="9"/>
        <v>10</v>
      </c>
      <c r="J298" s="3">
        <v>42194</v>
      </c>
      <c r="K298" s="2" t="s">
        <v>131</v>
      </c>
      <c r="L298" s="2" t="s">
        <v>41</v>
      </c>
      <c r="M298" s="2" t="s">
        <v>463</v>
      </c>
      <c r="N298" s="2" t="s">
        <v>464</v>
      </c>
      <c r="O298" s="2" t="s">
        <v>465</v>
      </c>
      <c r="P298" s="2" t="s">
        <v>22</v>
      </c>
      <c r="Q298" s="6" t="s">
        <v>100</v>
      </c>
      <c r="R298"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4</v>
      </c>
    </row>
    <row r="299" spans="1:18" ht="14.25" customHeight="1" x14ac:dyDescent="0.35">
      <c r="A299" s="5" t="s">
        <v>471</v>
      </c>
      <c r="B299" s="2">
        <v>1012023185</v>
      </c>
      <c r="C299" s="2">
        <v>49.25</v>
      </c>
      <c r="D299" s="3">
        <v>31617</v>
      </c>
      <c r="E299" s="2">
        <f t="shared" ca="1" si="8"/>
        <v>36</v>
      </c>
      <c r="F299" s="2" t="s">
        <v>15</v>
      </c>
      <c r="G299" s="2" t="s">
        <v>16</v>
      </c>
      <c r="H299" s="3">
        <v>41218</v>
      </c>
      <c r="I299" s="2">
        <f t="shared" ca="1" si="9"/>
        <v>9</v>
      </c>
      <c r="J299" s="2"/>
      <c r="K299" s="2" t="s">
        <v>17</v>
      </c>
      <c r="L299" s="2" t="s">
        <v>18</v>
      </c>
      <c r="M299" s="2" t="s">
        <v>463</v>
      </c>
      <c r="N299" s="2" t="s">
        <v>464</v>
      </c>
      <c r="O299" s="2" t="s">
        <v>465</v>
      </c>
      <c r="P299" s="2" t="s">
        <v>34</v>
      </c>
      <c r="Q299" s="6" t="s">
        <v>23</v>
      </c>
      <c r="R299"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300" spans="1:18" ht="14.25" customHeight="1" x14ac:dyDescent="0.35">
      <c r="A300" s="5" t="s">
        <v>472</v>
      </c>
      <c r="B300" s="2">
        <v>1201031324</v>
      </c>
      <c r="C300" s="2">
        <v>48</v>
      </c>
      <c r="D300" s="3">
        <v>30442</v>
      </c>
      <c r="E300" s="2">
        <f t="shared" ca="1" si="8"/>
        <v>39</v>
      </c>
      <c r="F300" s="2" t="s">
        <v>25</v>
      </c>
      <c r="G300" s="2" t="s">
        <v>29</v>
      </c>
      <c r="H300" s="3">
        <v>41827</v>
      </c>
      <c r="I300" s="2">
        <f t="shared" ca="1" si="9"/>
        <v>8</v>
      </c>
      <c r="J300" s="2"/>
      <c r="K300" s="2" t="s">
        <v>17</v>
      </c>
      <c r="L300" s="2" t="s">
        <v>18</v>
      </c>
      <c r="M300" s="2" t="s">
        <v>463</v>
      </c>
      <c r="N300" s="2" t="s">
        <v>464</v>
      </c>
      <c r="O300" s="2" t="s">
        <v>465</v>
      </c>
      <c r="P300" s="2" t="s">
        <v>167</v>
      </c>
      <c r="Q300" s="6" t="s">
        <v>61</v>
      </c>
      <c r="R300"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5</v>
      </c>
    </row>
    <row r="301" spans="1:18" ht="14.25" customHeight="1" x14ac:dyDescent="0.35">
      <c r="A301" s="5" t="s">
        <v>473</v>
      </c>
      <c r="B301" s="2">
        <v>1102024057</v>
      </c>
      <c r="C301" s="2">
        <v>45.42</v>
      </c>
      <c r="D301" s="3">
        <v>30481</v>
      </c>
      <c r="E301" s="2">
        <f t="shared" ca="1" si="8"/>
        <v>39</v>
      </c>
      <c r="F301" s="2" t="s">
        <v>25</v>
      </c>
      <c r="G301" s="2" t="s">
        <v>29</v>
      </c>
      <c r="H301" s="3">
        <v>41323</v>
      </c>
      <c r="I301" s="2">
        <f t="shared" ca="1" si="9"/>
        <v>9</v>
      </c>
      <c r="J301" s="2" t="s">
        <v>474</v>
      </c>
      <c r="K301" s="2" t="s">
        <v>119</v>
      </c>
      <c r="L301" s="2" t="s">
        <v>41</v>
      </c>
      <c r="M301" s="2" t="s">
        <v>463</v>
      </c>
      <c r="N301" s="2" t="s">
        <v>464</v>
      </c>
      <c r="O301" s="2" t="s">
        <v>465</v>
      </c>
      <c r="P301" s="2" t="s">
        <v>22</v>
      </c>
      <c r="Q301" s="6" t="s">
        <v>23</v>
      </c>
      <c r="R301"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302" spans="1:18" ht="14.25" customHeight="1" x14ac:dyDescent="0.35">
      <c r="A302" s="5" t="s">
        <v>475</v>
      </c>
      <c r="B302" s="2">
        <v>1001644719</v>
      </c>
      <c r="C302" s="2">
        <v>27</v>
      </c>
      <c r="D302" s="3">
        <v>24433</v>
      </c>
      <c r="E302" s="2">
        <f t="shared" ca="1" si="8"/>
        <v>55</v>
      </c>
      <c r="F302" s="2" t="s">
        <v>25</v>
      </c>
      <c r="G302" s="2" t="s">
        <v>29</v>
      </c>
      <c r="H302" s="3">
        <v>40770</v>
      </c>
      <c r="I302" s="2">
        <f t="shared" ca="1" si="9"/>
        <v>11</v>
      </c>
      <c r="J302" s="2"/>
      <c r="K302" s="2" t="s">
        <v>17</v>
      </c>
      <c r="L302" s="2" t="s">
        <v>18</v>
      </c>
      <c r="M302" s="2" t="s">
        <v>463</v>
      </c>
      <c r="N302" s="2" t="s">
        <v>476</v>
      </c>
      <c r="O302" s="2" t="s">
        <v>90</v>
      </c>
      <c r="P302" s="2" t="s">
        <v>67</v>
      </c>
      <c r="Q302" s="6" t="s">
        <v>23</v>
      </c>
      <c r="R302"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303" spans="1:18" ht="14.25" customHeight="1" x14ac:dyDescent="0.35">
      <c r="A303" s="5" t="s">
        <v>477</v>
      </c>
      <c r="B303" s="2">
        <v>1009919920</v>
      </c>
      <c r="C303" s="2">
        <v>63.5</v>
      </c>
      <c r="D303" s="3">
        <v>26338</v>
      </c>
      <c r="E303" s="2">
        <f t="shared" ca="1" si="8"/>
        <v>50</v>
      </c>
      <c r="F303" s="2" t="s">
        <v>25</v>
      </c>
      <c r="G303" s="2" t="s">
        <v>16</v>
      </c>
      <c r="H303" s="3">
        <v>42619</v>
      </c>
      <c r="I303" s="2">
        <f t="shared" ca="1" si="9"/>
        <v>6</v>
      </c>
      <c r="J303" s="2"/>
      <c r="K303" s="2" t="s">
        <v>17</v>
      </c>
      <c r="L303" s="2" t="s">
        <v>18</v>
      </c>
      <c r="M303" s="2" t="s">
        <v>58</v>
      </c>
      <c r="N303" s="2" t="s">
        <v>478</v>
      </c>
      <c r="O303" s="2" t="s">
        <v>90</v>
      </c>
      <c r="P303" s="2" t="s">
        <v>91</v>
      </c>
      <c r="Q303" s="6" t="s">
        <v>23</v>
      </c>
      <c r="R303"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304" spans="1:18" ht="14.25" customHeight="1" x14ac:dyDescent="0.35">
      <c r="A304" s="5" t="s">
        <v>479</v>
      </c>
      <c r="B304" s="2">
        <v>1009919930</v>
      </c>
      <c r="C304" s="2">
        <v>50.25</v>
      </c>
      <c r="D304" s="3">
        <v>31942</v>
      </c>
      <c r="E304" s="2">
        <f t="shared" ca="1" si="8"/>
        <v>35</v>
      </c>
      <c r="F304" s="2" t="s">
        <v>15</v>
      </c>
      <c r="G304" s="2" t="s">
        <v>29</v>
      </c>
      <c r="H304" s="3">
        <v>42645</v>
      </c>
      <c r="I304" s="2">
        <f t="shared" ca="1" si="9"/>
        <v>5</v>
      </c>
      <c r="J304" s="2"/>
      <c r="K304" s="2" t="s">
        <v>17</v>
      </c>
      <c r="L304" s="2" t="s">
        <v>18</v>
      </c>
      <c r="M304" s="2" t="s">
        <v>58</v>
      </c>
      <c r="N304" s="2" t="s">
        <v>480</v>
      </c>
      <c r="O304" s="2" t="s">
        <v>481</v>
      </c>
      <c r="P304" s="2" t="s">
        <v>482</v>
      </c>
      <c r="Q304" s="6" t="s">
        <v>23</v>
      </c>
      <c r="R304"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305" spans="1:18" ht="14.25" customHeight="1" x14ac:dyDescent="0.35">
      <c r="A305" s="5" t="s">
        <v>483</v>
      </c>
      <c r="B305" s="2">
        <v>1009919940</v>
      </c>
      <c r="C305" s="2">
        <v>45</v>
      </c>
      <c r="D305" s="3">
        <v>29353</v>
      </c>
      <c r="E305" s="2">
        <f t="shared" ca="1" si="8"/>
        <v>42</v>
      </c>
      <c r="F305" s="2" t="s">
        <v>15</v>
      </c>
      <c r="G305" s="2" t="s">
        <v>16</v>
      </c>
      <c r="H305" s="3">
        <v>42645</v>
      </c>
      <c r="I305" s="2">
        <f t="shared" ca="1" si="9"/>
        <v>5</v>
      </c>
      <c r="J305" s="2"/>
      <c r="K305" s="2" t="s">
        <v>17</v>
      </c>
      <c r="L305" s="2" t="s">
        <v>18</v>
      </c>
      <c r="M305" s="2" t="s">
        <v>58</v>
      </c>
      <c r="N305" s="2" t="s">
        <v>484</v>
      </c>
      <c r="O305" s="2" t="s">
        <v>481</v>
      </c>
      <c r="P305" s="2" t="s">
        <v>482</v>
      </c>
      <c r="Q305" s="6" t="s">
        <v>23</v>
      </c>
      <c r="R305"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306" spans="1:18" ht="14.25" customHeight="1" x14ac:dyDescent="0.35">
      <c r="A306" s="5" t="s">
        <v>485</v>
      </c>
      <c r="B306" s="2">
        <v>1009919950</v>
      </c>
      <c r="C306" s="2">
        <v>55</v>
      </c>
      <c r="D306" s="3">
        <v>26624</v>
      </c>
      <c r="E306" s="2">
        <f t="shared" ca="1" si="8"/>
        <v>49</v>
      </c>
      <c r="F306" s="2" t="s">
        <v>15</v>
      </c>
      <c r="G306" s="2" t="s">
        <v>29</v>
      </c>
      <c r="H306" s="3">
        <v>42742</v>
      </c>
      <c r="I306" s="2">
        <f t="shared" ca="1" si="9"/>
        <v>5</v>
      </c>
      <c r="J306" s="2"/>
      <c r="K306" s="2" t="s">
        <v>17</v>
      </c>
      <c r="L306" s="2" t="s">
        <v>18</v>
      </c>
      <c r="M306" s="2" t="s">
        <v>58</v>
      </c>
      <c r="N306" s="2" t="s">
        <v>486</v>
      </c>
      <c r="O306" s="2" t="s">
        <v>481</v>
      </c>
      <c r="P306" s="2" t="s">
        <v>482</v>
      </c>
      <c r="Q306" s="6" t="s">
        <v>23</v>
      </c>
      <c r="R306"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307" spans="1:18" ht="14.25" customHeight="1" x14ac:dyDescent="0.35">
      <c r="A307" s="5" t="s">
        <v>487</v>
      </c>
      <c r="B307" s="2">
        <v>1009919960</v>
      </c>
      <c r="C307" s="2">
        <v>52.25</v>
      </c>
      <c r="D307" s="3">
        <v>25683</v>
      </c>
      <c r="E307" s="2">
        <f t="shared" ca="1" si="8"/>
        <v>52</v>
      </c>
      <c r="F307" s="2" t="s">
        <v>25</v>
      </c>
      <c r="G307" s="2" t="s">
        <v>29</v>
      </c>
      <c r="H307" s="3">
        <v>42776</v>
      </c>
      <c r="I307" s="2">
        <f t="shared" ca="1" si="9"/>
        <v>5</v>
      </c>
      <c r="J307" s="2"/>
      <c r="K307" s="2" t="s">
        <v>17</v>
      </c>
      <c r="L307" s="2" t="s">
        <v>18</v>
      </c>
      <c r="M307" s="2" t="s">
        <v>58</v>
      </c>
      <c r="N307" s="2" t="s">
        <v>480</v>
      </c>
      <c r="O307" s="2" t="s">
        <v>481</v>
      </c>
      <c r="P307" s="2" t="s">
        <v>482</v>
      </c>
      <c r="Q307" s="6" t="s">
        <v>23</v>
      </c>
      <c r="R307"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308" spans="1:18" ht="14.25" customHeight="1" x14ac:dyDescent="0.35">
      <c r="A308" s="5" t="s">
        <v>488</v>
      </c>
      <c r="B308" s="2">
        <v>1009919970</v>
      </c>
      <c r="C308" s="2">
        <v>51</v>
      </c>
      <c r="D308" s="3">
        <v>29775</v>
      </c>
      <c r="E308" s="2">
        <f t="shared" ca="1" si="8"/>
        <v>41</v>
      </c>
      <c r="F308" s="2" t="s">
        <v>25</v>
      </c>
      <c r="G308" s="2" t="s">
        <v>29</v>
      </c>
      <c r="H308" s="3">
        <v>42781</v>
      </c>
      <c r="I308" s="2">
        <f t="shared" ca="1" si="9"/>
        <v>5</v>
      </c>
      <c r="J308" s="2"/>
      <c r="K308" s="2" t="s">
        <v>17</v>
      </c>
      <c r="L308" s="2" t="s">
        <v>18</v>
      </c>
      <c r="M308" s="2" t="s">
        <v>58</v>
      </c>
      <c r="N308" s="2" t="s">
        <v>480</v>
      </c>
      <c r="O308" s="2" t="s">
        <v>481</v>
      </c>
      <c r="P308" s="2" t="s">
        <v>482</v>
      </c>
      <c r="Q308" s="6" t="s">
        <v>23</v>
      </c>
      <c r="R308"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309" spans="1:18" ht="14.25" customHeight="1" x14ac:dyDescent="0.35">
      <c r="A309" s="5" t="s">
        <v>489</v>
      </c>
      <c r="B309" s="2">
        <v>1009919980</v>
      </c>
      <c r="C309" s="2">
        <v>46</v>
      </c>
      <c r="D309" s="3">
        <v>30563</v>
      </c>
      <c r="E309" s="2">
        <f t="shared" ca="1" si="8"/>
        <v>39</v>
      </c>
      <c r="F309" s="2" t="s">
        <v>25</v>
      </c>
      <c r="G309" s="2" t="s">
        <v>29</v>
      </c>
      <c r="H309" s="3">
        <v>42781</v>
      </c>
      <c r="I309" s="2">
        <f t="shared" ca="1" si="9"/>
        <v>5</v>
      </c>
      <c r="J309" s="2"/>
      <c r="K309" s="2" t="s">
        <v>17</v>
      </c>
      <c r="L309" s="2" t="s">
        <v>18</v>
      </c>
      <c r="M309" s="2" t="s">
        <v>58</v>
      </c>
      <c r="N309" s="2" t="s">
        <v>484</v>
      </c>
      <c r="O309" s="2" t="s">
        <v>481</v>
      </c>
      <c r="P309" s="2" t="s">
        <v>482</v>
      </c>
      <c r="Q309" s="6" t="s">
        <v>23</v>
      </c>
      <c r="R309"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310" spans="1:18" ht="14.25" customHeight="1" x14ac:dyDescent="0.35">
      <c r="A310" s="5" t="s">
        <v>490</v>
      </c>
      <c r="B310" s="2">
        <v>1009919990</v>
      </c>
      <c r="C310" s="2">
        <v>45</v>
      </c>
      <c r="D310" s="3">
        <v>32074</v>
      </c>
      <c r="E310" s="2">
        <f t="shared" ca="1" si="8"/>
        <v>34</v>
      </c>
      <c r="F310" s="2" t="s">
        <v>25</v>
      </c>
      <c r="G310" s="2" t="s">
        <v>16</v>
      </c>
      <c r="H310" s="3">
        <v>42845</v>
      </c>
      <c r="I310" s="2">
        <f t="shared" ca="1" si="9"/>
        <v>5</v>
      </c>
      <c r="J310" s="2"/>
      <c r="K310" s="2" t="s">
        <v>17</v>
      </c>
      <c r="L310" s="2" t="s">
        <v>18</v>
      </c>
      <c r="M310" s="2" t="s">
        <v>58</v>
      </c>
      <c r="N310" s="2" t="s">
        <v>484</v>
      </c>
      <c r="O310" s="2" t="s">
        <v>481</v>
      </c>
      <c r="P310" s="2" t="s">
        <v>482</v>
      </c>
      <c r="Q310" s="6" t="s">
        <v>23</v>
      </c>
      <c r="R310"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311" spans="1:18" ht="14.25" customHeight="1" x14ac:dyDescent="0.35">
      <c r="A311" s="11" t="s">
        <v>491</v>
      </c>
      <c r="B311" s="12">
        <v>1009920000</v>
      </c>
      <c r="C311" s="12">
        <v>45</v>
      </c>
      <c r="D311" s="13">
        <v>32689</v>
      </c>
      <c r="E311" s="12">
        <f t="shared" ca="1" si="8"/>
        <v>33</v>
      </c>
      <c r="F311" s="12" t="s">
        <v>25</v>
      </c>
      <c r="G311" s="12" t="s">
        <v>16</v>
      </c>
      <c r="H311" s="13">
        <v>42845</v>
      </c>
      <c r="I311" s="12">
        <f t="shared" ca="1" si="9"/>
        <v>5</v>
      </c>
      <c r="J311" s="12"/>
      <c r="K311" s="12" t="s">
        <v>17</v>
      </c>
      <c r="L311" s="12" t="s">
        <v>18</v>
      </c>
      <c r="M311" s="12" t="s">
        <v>58</v>
      </c>
      <c r="N311" s="12" t="s">
        <v>484</v>
      </c>
      <c r="O311" s="12" t="s">
        <v>481</v>
      </c>
      <c r="P311" s="12" t="s">
        <v>482</v>
      </c>
      <c r="Q311" s="14" t="s">
        <v>23</v>
      </c>
      <c r="R311" s="30">
        <f>IF(Table1[[#This Row],[Performance Score]]="Fully Meets",3,IF(Table1[[#This Row],[Performance Score]]="Exceeds",4,IF(Table1[[#This Row],[Performance Score]]="Exceptional",5,IF(Table1[[#This Row],[Performance Score]]="90-day meets",0,IF(Table1[[#This Row],[Performance Score]]="Needs Improvement",2,IF(Table1[[#This Row],[Performance Score]]="PIP",1,IF(Table1[[#This Row],[Performance Score]]="N/A- too early to review",0)))))))</f>
        <v>3</v>
      </c>
    </row>
    <row r="312" spans="1:18" ht="14.25" customHeight="1" x14ac:dyDescent="0.35">
      <c r="A312" s="11" t="s">
        <v>514</v>
      </c>
      <c r="B312" s="12"/>
      <c r="C312" s="15">
        <f>SUBTOTAL(101,Table1[Pay Rate])</f>
        <v>31.284806451612912</v>
      </c>
      <c r="D312" s="12"/>
      <c r="E312" s="16">
        <f ca="1">SUBTOTAL(101,Table1[Age])</f>
        <v>43.196774193548386</v>
      </c>
      <c r="F312" s="12"/>
      <c r="G312" s="12"/>
      <c r="H312" s="12"/>
      <c r="I312" s="16">
        <f ca="1">SUBTOTAL(101,Table1[Tenure])</f>
        <v>9.1032258064516132</v>
      </c>
      <c r="J312" s="12"/>
      <c r="K312" s="12"/>
      <c r="L312" s="12"/>
      <c r="M312" s="12"/>
      <c r="N312" s="12"/>
      <c r="O312" s="12"/>
      <c r="P312" s="12"/>
      <c r="Q312" s="14">
        <f>SUBTOTAL(103,Table1[Performance Score])</f>
        <v>310</v>
      </c>
      <c r="R312" s="12">
        <f>SUBTOTAL(101,Table1[PerformanceRatingOrdinal])</f>
        <v>2.3838709677419354</v>
      </c>
    </row>
    <row r="313" spans="1:18" ht="14.25" customHeight="1" x14ac:dyDescent="0.35"/>
    <row r="314" spans="1:18" ht="14.25" customHeight="1" x14ac:dyDescent="0.35"/>
    <row r="315" spans="1:18" ht="14.25" customHeight="1" x14ac:dyDescent="0.35"/>
    <row r="316" spans="1:18" ht="14.25" customHeight="1" x14ac:dyDescent="0.35"/>
    <row r="317" spans="1:18" ht="14.25" customHeight="1" x14ac:dyDescent="0.35"/>
    <row r="318" spans="1:18" ht="14.25" customHeight="1" x14ac:dyDescent="0.35"/>
    <row r="319" spans="1:18" ht="14.25" customHeight="1" x14ac:dyDescent="0.35"/>
    <row r="320" spans="1:18"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F21"/>
  <sheetViews>
    <sheetView workbookViewId="0">
      <selection activeCell="D10" sqref="D10"/>
    </sheetView>
  </sheetViews>
  <sheetFormatPr defaultRowHeight="14.5" x14ac:dyDescent="0.35"/>
  <cols>
    <col min="3" max="3" width="41.1796875" bestFit="1" customWidth="1"/>
    <col min="4" max="4" width="10.1796875" style="21" bestFit="1" customWidth="1"/>
  </cols>
  <sheetData>
    <row r="3" spans="2:6" ht="20.399999999999999" customHeight="1" x14ac:dyDescent="0.45">
      <c r="B3" s="46">
        <v>1</v>
      </c>
      <c r="C3" s="36" t="s">
        <v>493</v>
      </c>
      <c r="D3" s="20" t="s">
        <v>527</v>
      </c>
    </row>
    <row r="4" spans="2:6" ht="20.399999999999999" customHeight="1" x14ac:dyDescent="0.45">
      <c r="B4" s="46">
        <v>2</v>
      </c>
      <c r="C4" s="36" t="s">
        <v>494</v>
      </c>
      <c r="D4" s="20" t="s">
        <v>527</v>
      </c>
    </row>
    <row r="5" spans="2:6" ht="20.399999999999999" customHeight="1" x14ac:dyDescent="0.45">
      <c r="B5" s="46">
        <v>3</v>
      </c>
      <c r="C5" s="36" t="s">
        <v>495</v>
      </c>
      <c r="D5" s="20" t="s">
        <v>527</v>
      </c>
    </row>
    <row r="6" spans="2:6" ht="20.399999999999999" customHeight="1" x14ac:dyDescent="0.45">
      <c r="B6" s="46">
        <v>4</v>
      </c>
      <c r="C6" s="36" t="s">
        <v>496</v>
      </c>
      <c r="D6" s="20">
        <v>43.1</v>
      </c>
    </row>
    <row r="7" spans="2:6" ht="20.399999999999999" customHeight="1" x14ac:dyDescent="0.45">
      <c r="B7" s="46">
        <v>5</v>
      </c>
      <c r="C7" s="36" t="s">
        <v>497</v>
      </c>
      <c r="D7" s="20" t="s">
        <v>527</v>
      </c>
    </row>
    <row r="8" spans="2:6" ht="20.399999999999999" customHeight="1" x14ac:dyDescent="0.45">
      <c r="B8" s="46">
        <v>6</v>
      </c>
      <c r="C8" s="36" t="s">
        <v>498</v>
      </c>
      <c r="D8" s="20" t="s">
        <v>527</v>
      </c>
    </row>
    <row r="9" spans="2:6" ht="20.399999999999999" customHeight="1" x14ac:dyDescent="0.45">
      <c r="B9" s="46">
        <v>7</v>
      </c>
      <c r="C9" s="36" t="s">
        <v>499</v>
      </c>
      <c r="D9" s="20">
        <v>31.28</v>
      </c>
    </row>
    <row r="10" spans="2:6" ht="20.399999999999999" customHeight="1" x14ac:dyDescent="0.45">
      <c r="B10" s="46">
        <v>8</v>
      </c>
      <c r="C10" s="36" t="s">
        <v>500</v>
      </c>
      <c r="D10" s="20">
        <v>14.76</v>
      </c>
    </row>
    <row r="11" spans="2:6" ht="20.399999999999999" customHeight="1" x14ac:dyDescent="0.45">
      <c r="B11" s="46">
        <v>9</v>
      </c>
      <c r="C11" s="36" t="s">
        <v>501</v>
      </c>
      <c r="D11" s="20" t="s">
        <v>527</v>
      </c>
    </row>
    <row r="12" spans="2:6" ht="20.399999999999999" customHeight="1" x14ac:dyDescent="0.45">
      <c r="B12" s="46">
        <v>10</v>
      </c>
      <c r="C12" s="36" t="s">
        <v>502</v>
      </c>
      <c r="D12" s="20">
        <v>9.1</v>
      </c>
    </row>
    <row r="13" spans="2:6" ht="20.399999999999999" customHeight="1" x14ac:dyDescent="0.45">
      <c r="B13" s="46">
        <v>11</v>
      </c>
      <c r="C13" s="36" t="s">
        <v>503</v>
      </c>
      <c r="D13" s="20">
        <v>3.05</v>
      </c>
      <c r="E13" s="59" t="s">
        <v>542</v>
      </c>
      <c r="F13" t="s">
        <v>546</v>
      </c>
    </row>
    <row r="14" spans="2:6" ht="20.399999999999999" customHeight="1" x14ac:dyDescent="0.45">
      <c r="B14" s="46">
        <v>12</v>
      </c>
      <c r="C14" s="36" t="s">
        <v>504</v>
      </c>
      <c r="D14" s="20" t="s">
        <v>527</v>
      </c>
      <c r="E14" s="18" t="s">
        <v>532</v>
      </c>
    </row>
    <row r="15" spans="2:6" ht="20.399999999999999" customHeight="1" x14ac:dyDescent="0.45">
      <c r="B15" s="46">
        <v>13</v>
      </c>
      <c r="C15" s="36" t="s">
        <v>505</v>
      </c>
      <c r="D15" s="20" t="s">
        <v>527</v>
      </c>
    </row>
    <row r="16" spans="2:6" ht="20.399999999999999" customHeight="1" x14ac:dyDescent="0.45">
      <c r="B16" s="46">
        <v>14</v>
      </c>
      <c r="C16" s="36" t="s">
        <v>506</v>
      </c>
      <c r="D16" s="45">
        <v>0.2321</v>
      </c>
    </row>
    <row r="17" spans="2:6" ht="20.399999999999999" customHeight="1" x14ac:dyDescent="0.45">
      <c r="B17" s="46">
        <v>15</v>
      </c>
      <c r="C17" s="36" t="s">
        <v>507</v>
      </c>
      <c r="D17" s="45">
        <v>0.76790000000000003</v>
      </c>
    </row>
    <row r="18" spans="2:6" ht="20.399999999999999" customHeight="1" x14ac:dyDescent="0.45">
      <c r="B18" s="46">
        <v>16</v>
      </c>
      <c r="C18" s="36" t="s">
        <v>508</v>
      </c>
      <c r="D18" s="20" t="s">
        <v>527</v>
      </c>
    </row>
    <row r="19" spans="2:6" ht="20.399999999999999" customHeight="1" x14ac:dyDescent="0.45">
      <c r="B19" s="46">
        <v>17</v>
      </c>
      <c r="C19" s="36" t="s">
        <v>509</v>
      </c>
      <c r="D19" s="20" t="s">
        <v>527</v>
      </c>
      <c r="E19" s="18" t="s">
        <v>532</v>
      </c>
    </row>
    <row r="20" spans="2:6" ht="20.399999999999999" customHeight="1" x14ac:dyDescent="0.45">
      <c r="B20" s="46">
        <v>18</v>
      </c>
      <c r="C20" s="36" t="s">
        <v>510</v>
      </c>
      <c r="D20" s="43">
        <v>0.39850000000000002</v>
      </c>
      <c r="E20" s="18" t="s">
        <v>532</v>
      </c>
      <c r="F20" t="s">
        <v>544</v>
      </c>
    </row>
    <row r="21" spans="2:6" ht="20.399999999999999" customHeight="1" x14ac:dyDescent="0.45">
      <c r="B21" s="46">
        <v>19</v>
      </c>
      <c r="C21" s="36" t="s">
        <v>511</v>
      </c>
      <c r="D21" s="43">
        <v>0.66769999999999996</v>
      </c>
      <c r="E21" s="18" t="s">
        <v>532</v>
      </c>
      <c r="F21" t="s">
        <v>545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5DDA6-4AF7-4B4C-AA2D-C50C88187759}">
  <dimension ref="A2:AJ81"/>
  <sheetViews>
    <sheetView topLeftCell="A15" zoomScale="70" zoomScaleNormal="70" workbookViewId="0">
      <selection activeCell="K40" sqref="K40"/>
    </sheetView>
  </sheetViews>
  <sheetFormatPr defaultRowHeight="14.5" x14ac:dyDescent="0.35"/>
  <cols>
    <col min="1" max="1" width="33.08984375" bestFit="1" customWidth="1"/>
    <col min="2" max="2" width="6.36328125" style="17" bestFit="1" customWidth="1"/>
    <col min="3" max="3" width="11.81640625" style="17" bestFit="1" customWidth="1"/>
    <col min="4" max="4" width="33.08984375" bestFit="1" customWidth="1"/>
    <col min="5" max="5" width="7.81640625" bestFit="1" customWidth="1"/>
    <col min="6" max="6" width="15.1796875" bestFit="1" customWidth="1"/>
    <col min="7" max="7" width="6.81640625" bestFit="1" customWidth="1"/>
    <col min="8" max="8" width="13.7265625" bestFit="1" customWidth="1"/>
    <col min="9" max="9" width="24.26953125" bestFit="1" customWidth="1"/>
    <col min="10" max="10" width="4.26953125" customWidth="1"/>
    <col min="11" max="11" width="17" bestFit="1" customWidth="1"/>
    <col min="12" max="12" width="11.6328125" bestFit="1" customWidth="1"/>
    <col min="13" max="13" width="9.36328125" customWidth="1"/>
    <col min="14" max="14" width="26.7265625" bestFit="1" customWidth="1"/>
    <col min="15" max="15" width="7.81640625" bestFit="1" customWidth="1"/>
    <col min="16" max="16" width="8.1796875" customWidth="1"/>
    <col min="17" max="17" width="20.90625" bestFit="1" customWidth="1"/>
    <col min="18" max="18" width="10.1796875" bestFit="1" customWidth="1"/>
    <col min="19" max="19" width="6" customWidth="1"/>
    <col min="20" max="20" width="20.90625" bestFit="1" customWidth="1"/>
    <col min="21" max="21" width="17.6328125" bestFit="1" customWidth="1"/>
    <col min="22" max="22" width="5.6328125" customWidth="1"/>
    <col min="23" max="23" width="27.26953125" bestFit="1" customWidth="1"/>
    <col min="24" max="24" width="24.26953125" bestFit="1" customWidth="1"/>
    <col min="25" max="25" width="9.08984375" customWidth="1"/>
    <col min="26" max="26" width="27.26953125" bestFit="1" customWidth="1"/>
    <col min="27" max="27" width="24.26953125" style="41" bestFit="1" customWidth="1"/>
    <col min="28" max="28" width="9.36328125" customWidth="1"/>
    <col min="29" max="29" width="27.26953125" bestFit="1" customWidth="1"/>
    <col min="30" max="35" width="21.1796875" bestFit="1" customWidth="1"/>
    <col min="36" max="37" width="10.7265625" bestFit="1" customWidth="1"/>
    <col min="38" max="38" width="6.81640625" bestFit="1" customWidth="1"/>
    <col min="39" max="40" width="7.81640625" bestFit="1" customWidth="1"/>
    <col min="41" max="41" width="6.81640625" bestFit="1" customWidth="1"/>
    <col min="42" max="42" width="7.81640625" bestFit="1" customWidth="1"/>
    <col min="43" max="43" width="6.81640625" bestFit="1" customWidth="1"/>
    <col min="44" max="44" width="7.81640625" bestFit="1" customWidth="1"/>
    <col min="45" max="45" width="6.81640625" bestFit="1" customWidth="1"/>
    <col min="46" max="48" width="7.81640625" bestFit="1" customWidth="1"/>
    <col min="49" max="50" width="6.81640625" bestFit="1" customWidth="1"/>
    <col min="51" max="52" width="7.81640625" bestFit="1" customWidth="1"/>
    <col min="53" max="53" width="6.81640625" bestFit="1" customWidth="1"/>
    <col min="54" max="54" width="7.81640625" bestFit="1" customWidth="1"/>
    <col min="55" max="55" width="6.81640625" bestFit="1" customWidth="1"/>
    <col min="56" max="58" width="7.81640625" bestFit="1" customWidth="1"/>
    <col min="59" max="59" width="6.81640625" bestFit="1" customWidth="1"/>
    <col min="60" max="60" width="7.81640625" bestFit="1" customWidth="1"/>
    <col min="61" max="61" width="6.81640625" bestFit="1" customWidth="1"/>
    <col min="62" max="63" width="7.81640625" bestFit="1" customWidth="1"/>
    <col min="64" max="64" width="6.81640625" bestFit="1" customWidth="1"/>
    <col min="65" max="72" width="7.81640625" bestFit="1" customWidth="1"/>
    <col min="73" max="73" width="6.81640625" bestFit="1" customWidth="1"/>
    <col min="74" max="75" width="7.81640625" bestFit="1" customWidth="1"/>
    <col min="76" max="77" width="6.81640625" bestFit="1" customWidth="1"/>
    <col min="78" max="82" width="7.81640625" bestFit="1" customWidth="1"/>
    <col min="83" max="83" width="6.81640625" bestFit="1" customWidth="1"/>
    <col min="84" max="89" width="7.81640625" bestFit="1" customWidth="1"/>
    <col min="90" max="91" width="6.81640625" bestFit="1" customWidth="1"/>
    <col min="92" max="95" width="7.81640625" bestFit="1" customWidth="1"/>
    <col min="96" max="96" width="6.81640625" bestFit="1" customWidth="1"/>
    <col min="97" max="99" width="7.81640625" bestFit="1" customWidth="1"/>
    <col min="100" max="100" width="6.81640625" bestFit="1" customWidth="1"/>
    <col min="101" max="105" width="7.81640625" bestFit="1" customWidth="1"/>
    <col min="106" max="106" width="6.81640625" bestFit="1" customWidth="1"/>
    <col min="107" max="114" width="7.81640625" bestFit="1" customWidth="1"/>
    <col min="115" max="314" width="10.81640625" bestFit="1" customWidth="1"/>
    <col min="315" max="315" width="10.7265625" bestFit="1" customWidth="1"/>
  </cols>
  <sheetData>
    <row r="2" spans="1:36" ht="21" x14ac:dyDescent="0.5">
      <c r="A2" s="48" t="s">
        <v>493</v>
      </c>
      <c r="B2" s="49"/>
      <c r="C2" s="47"/>
      <c r="D2" s="48" t="s">
        <v>494</v>
      </c>
      <c r="E2" s="49"/>
      <c r="F2" s="52"/>
      <c r="H2" s="50" t="s">
        <v>495</v>
      </c>
      <c r="I2" s="50"/>
      <c r="K2" s="50" t="s">
        <v>500</v>
      </c>
      <c r="L2" s="50"/>
      <c r="N2" s="50" t="s">
        <v>501</v>
      </c>
      <c r="O2" s="50"/>
      <c r="Q2" s="50" t="s">
        <v>504</v>
      </c>
      <c r="R2" s="50"/>
      <c r="T2" s="48" t="s">
        <v>505</v>
      </c>
      <c r="U2" s="52"/>
      <c r="W2" s="48" t="s">
        <v>533</v>
      </c>
      <c r="X2" s="52"/>
      <c r="Z2" s="48" t="s">
        <v>508</v>
      </c>
      <c r="AA2" s="52"/>
      <c r="AC2" s="53" t="s">
        <v>537</v>
      </c>
      <c r="AD2" s="54"/>
      <c r="AE2" s="54"/>
      <c r="AF2" s="54"/>
      <c r="AG2" s="54"/>
      <c r="AH2" s="54"/>
      <c r="AI2" s="54"/>
      <c r="AJ2" s="54"/>
    </row>
    <row r="3" spans="1:36" x14ac:dyDescent="0.35">
      <c r="A3" s="25" t="s">
        <v>12</v>
      </c>
      <c r="B3" s="27" t="s">
        <v>547</v>
      </c>
      <c r="C3"/>
      <c r="D3" s="25" t="s">
        <v>12</v>
      </c>
      <c r="E3" s="27" t="s">
        <v>520</v>
      </c>
      <c r="F3" s="26" t="s">
        <v>521</v>
      </c>
      <c r="H3" s="25" t="s">
        <v>512</v>
      </c>
      <c r="I3" s="27" t="s">
        <v>518</v>
      </c>
      <c r="K3" s="25" t="s">
        <v>11</v>
      </c>
      <c r="L3" s="27" t="s">
        <v>548</v>
      </c>
      <c r="N3" s="25" t="s">
        <v>10</v>
      </c>
      <c r="O3" s="27" t="s">
        <v>547</v>
      </c>
      <c r="Q3" s="25" t="s">
        <v>13</v>
      </c>
      <c r="R3" s="27" t="s">
        <v>519</v>
      </c>
      <c r="T3" s="25" t="s">
        <v>13</v>
      </c>
      <c r="U3" s="27" t="s">
        <v>516</v>
      </c>
      <c r="W3" s="25" t="s">
        <v>7</v>
      </c>
      <c r="X3" s="27" t="s">
        <v>518</v>
      </c>
      <c r="Z3" s="25" t="s">
        <v>7</v>
      </c>
      <c r="AA3" s="40" t="s">
        <v>518</v>
      </c>
      <c r="AC3" s="25" t="s">
        <v>518</v>
      </c>
      <c r="AD3" s="25" t="s">
        <v>13</v>
      </c>
      <c r="AE3" s="27"/>
      <c r="AF3" s="27"/>
      <c r="AG3" s="27"/>
      <c r="AH3" s="27"/>
      <c r="AI3" s="27"/>
      <c r="AJ3" s="27"/>
    </row>
    <row r="4" spans="1:36" x14ac:dyDescent="0.35">
      <c r="A4" s="27" t="s">
        <v>60</v>
      </c>
      <c r="B4" s="62">
        <v>31</v>
      </c>
      <c r="C4"/>
      <c r="D4" s="27" t="s">
        <v>60</v>
      </c>
      <c r="E4" s="62">
        <v>31</v>
      </c>
      <c r="F4" s="28">
        <v>0.1</v>
      </c>
      <c r="H4" s="27" t="s">
        <v>522</v>
      </c>
      <c r="I4" s="28">
        <v>0.43225806451612903</v>
      </c>
      <c r="K4" s="27" t="s">
        <v>465</v>
      </c>
      <c r="L4" s="62">
        <v>9</v>
      </c>
      <c r="N4" s="27" t="s">
        <v>165</v>
      </c>
      <c r="O4" s="28">
        <v>0.43870967741935485</v>
      </c>
      <c r="Q4" s="27" t="s">
        <v>23</v>
      </c>
      <c r="R4" s="28">
        <v>0.58387096774193548</v>
      </c>
      <c r="T4" s="27" t="s">
        <v>61</v>
      </c>
      <c r="U4" s="62">
        <v>38.472222222222221</v>
      </c>
      <c r="W4" s="27" t="s">
        <v>152</v>
      </c>
      <c r="X4" s="62">
        <v>7</v>
      </c>
      <c r="Z4" s="27" t="s">
        <v>131</v>
      </c>
      <c r="AA4" s="40">
        <v>0.1941747572815534</v>
      </c>
      <c r="AC4" s="25" t="s">
        <v>7</v>
      </c>
      <c r="AD4" s="27" t="s">
        <v>50</v>
      </c>
      <c r="AE4" s="27" t="s">
        <v>100</v>
      </c>
      <c r="AF4" s="27" t="s">
        <v>23</v>
      </c>
      <c r="AG4" s="27" t="s">
        <v>35</v>
      </c>
      <c r="AH4" s="27" t="s">
        <v>97</v>
      </c>
      <c r="AI4" s="27" t="s">
        <v>218</v>
      </c>
      <c r="AJ4" s="27" t="s">
        <v>515</v>
      </c>
    </row>
    <row r="5" spans="1:36" x14ac:dyDescent="0.35">
      <c r="A5" s="27" t="s">
        <v>22</v>
      </c>
      <c r="B5" s="62">
        <v>29</v>
      </c>
      <c r="C5"/>
      <c r="D5" s="27" t="s">
        <v>22</v>
      </c>
      <c r="E5" s="62">
        <v>29</v>
      </c>
      <c r="F5" s="28">
        <v>9.3548387096774197E-2</v>
      </c>
      <c r="H5" s="27" t="s">
        <v>523</v>
      </c>
      <c r="I5" s="28">
        <v>0.34838709677419355</v>
      </c>
      <c r="K5" s="27" t="s">
        <v>175</v>
      </c>
      <c r="L5" s="62">
        <v>21</v>
      </c>
      <c r="N5" s="27" t="s">
        <v>355</v>
      </c>
      <c r="O5" s="28">
        <v>0.18387096774193548</v>
      </c>
      <c r="Q5" s="27" t="s">
        <v>35</v>
      </c>
      <c r="R5" s="28">
        <v>0.11935483870967742</v>
      </c>
      <c r="T5" s="27" t="s">
        <v>97</v>
      </c>
      <c r="U5" s="62">
        <v>32.700000000000003</v>
      </c>
      <c r="W5" s="27" t="s">
        <v>343</v>
      </c>
      <c r="X5" s="62">
        <v>1</v>
      </c>
      <c r="Z5" s="27" t="s">
        <v>155</v>
      </c>
      <c r="AA5" s="40">
        <v>0.13592233009708737</v>
      </c>
      <c r="AC5" s="27" t="s">
        <v>131</v>
      </c>
      <c r="AD5" s="28">
        <v>0.1</v>
      </c>
      <c r="AE5" s="28">
        <v>0.1</v>
      </c>
      <c r="AF5" s="28">
        <v>0.6</v>
      </c>
      <c r="AG5" s="28">
        <v>0.15</v>
      </c>
      <c r="AH5" s="28">
        <v>0</v>
      </c>
      <c r="AI5" s="28">
        <v>0.05</v>
      </c>
      <c r="AJ5" s="28">
        <v>1</v>
      </c>
    </row>
    <row r="6" spans="1:36" x14ac:dyDescent="0.35">
      <c r="A6" s="27" t="s">
        <v>67</v>
      </c>
      <c r="B6" s="62">
        <v>25</v>
      </c>
      <c r="C6"/>
      <c r="D6" s="27" t="s">
        <v>67</v>
      </c>
      <c r="E6" s="62">
        <v>25</v>
      </c>
      <c r="F6" s="28">
        <v>8.0645161290322578E-2</v>
      </c>
      <c r="H6" s="27" t="s">
        <v>524</v>
      </c>
      <c r="I6" s="28">
        <v>0.17419354838709677</v>
      </c>
      <c r="K6" s="27" t="s">
        <v>52</v>
      </c>
      <c r="L6" s="62">
        <v>2</v>
      </c>
      <c r="N6" s="27" t="s">
        <v>424</v>
      </c>
      <c r="O6" s="28">
        <v>8.7096774193548387E-2</v>
      </c>
      <c r="Q6" s="27" t="s">
        <v>50</v>
      </c>
      <c r="R6" s="28">
        <v>0.1</v>
      </c>
      <c r="T6" s="27" t="s">
        <v>50</v>
      </c>
      <c r="U6" s="62">
        <v>31.836129032258064</v>
      </c>
      <c r="W6" s="27" t="s">
        <v>84</v>
      </c>
      <c r="X6" s="62">
        <v>9</v>
      </c>
      <c r="Z6" s="27" t="s">
        <v>249</v>
      </c>
      <c r="AA6" s="40">
        <v>0.10679611650485436</v>
      </c>
      <c r="AC6" s="27" t="s">
        <v>152</v>
      </c>
      <c r="AD6" s="28">
        <v>0.14285714285714285</v>
      </c>
      <c r="AE6" s="28">
        <v>0</v>
      </c>
      <c r="AF6" s="28">
        <v>0.42857142857142855</v>
      </c>
      <c r="AG6" s="28">
        <v>0</v>
      </c>
      <c r="AH6" s="28">
        <v>0.42857142857142855</v>
      </c>
      <c r="AI6" s="28">
        <v>0</v>
      </c>
      <c r="AJ6" s="28">
        <v>1</v>
      </c>
    </row>
    <row r="7" spans="1:36" x14ac:dyDescent="0.35">
      <c r="A7" s="27" t="s">
        <v>45</v>
      </c>
      <c r="B7" s="62">
        <v>24</v>
      </c>
      <c r="C7"/>
      <c r="D7" s="27" t="s">
        <v>45</v>
      </c>
      <c r="E7" s="62">
        <v>24</v>
      </c>
      <c r="F7" s="28">
        <v>7.7419354838709681E-2</v>
      </c>
      <c r="H7" s="27" t="s">
        <v>525</v>
      </c>
      <c r="I7" s="28">
        <v>2.903225806451613E-2</v>
      </c>
      <c r="K7" s="27" t="s">
        <v>21</v>
      </c>
      <c r="L7" s="62">
        <v>7</v>
      </c>
      <c r="N7" s="27" t="s">
        <v>144</v>
      </c>
      <c r="O7" s="28">
        <v>4.5161290322580643E-2</v>
      </c>
      <c r="Q7" s="27" t="s">
        <v>100</v>
      </c>
      <c r="R7" s="28">
        <v>9.0322580645161285E-2</v>
      </c>
      <c r="T7" s="27" t="s">
        <v>23</v>
      </c>
      <c r="U7" s="62">
        <v>31.656132596685083</v>
      </c>
      <c r="W7" s="27" t="s">
        <v>63</v>
      </c>
      <c r="X7" s="62">
        <v>5</v>
      </c>
      <c r="Z7" s="27" t="s">
        <v>40</v>
      </c>
      <c r="AA7" s="40">
        <v>8.7378640776699032E-2</v>
      </c>
      <c r="AC7" s="27" t="s">
        <v>40</v>
      </c>
      <c r="AD7" s="28">
        <v>0.1111111111111111</v>
      </c>
      <c r="AE7" s="28">
        <v>0</v>
      </c>
      <c r="AF7" s="28">
        <v>0.55555555555555558</v>
      </c>
      <c r="AG7" s="28">
        <v>0</v>
      </c>
      <c r="AH7" s="28">
        <v>0.22222222222222221</v>
      </c>
      <c r="AI7" s="28">
        <v>0.1111111111111111</v>
      </c>
      <c r="AJ7" s="28">
        <v>1</v>
      </c>
    </row>
    <row r="8" spans="1:36" x14ac:dyDescent="0.35">
      <c r="A8" s="27" t="s">
        <v>34</v>
      </c>
      <c r="B8" s="62">
        <v>21</v>
      </c>
      <c r="C8"/>
      <c r="D8" s="27" t="s">
        <v>34</v>
      </c>
      <c r="E8" s="62">
        <v>21</v>
      </c>
      <c r="F8" s="28">
        <v>6.7741935483870974E-2</v>
      </c>
      <c r="H8" s="27" t="s">
        <v>526</v>
      </c>
      <c r="I8" s="28">
        <v>1.6129032258064516E-2</v>
      </c>
      <c r="K8" s="27" t="s">
        <v>179</v>
      </c>
      <c r="L8" s="62">
        <v>21</v>
      </c>
      <c r="N8" s="27" t="s">
        <v>65</v>
      </c>
      <c r="O8" s="28">
        <v>4.1935483870967745E-2</v>
      </c>
      <c r="Q8" s="27" t="s">
        <v>97</v>
      </c>
      <c r="R8" s="28">
        <v>4.8387096774193547E-2</v>
      </c>
      <c r="T8" s="27" t="s">
        <v>100</v>
      </c>
      <c r="U8" s="62">
        <v>30.021428571428572</v>
      </c>
      <c r="W8" s="27" t="s">
        <v>146</v>
      </c>
      <c r="X8" s="62">
        <v>4</v>
      </c>
      <c r="Z8" s="27" t="s">
        <v>84</v>
      </c>
      <c r="AA8" s="40">
        <v>8.7378640776699032E-2</v>
      </c>
      <c r="AC8" s="27" t="s">
        <v>343</v>
      </c>
      <c r="AD8" s="28">
        <v>0</v>
      </c>
      <c r="AE8" s="28">
        <v>1</v>
      </c>
      <c r="AF8" s="28">
        <v>0</v>
      </c>
      <c r="AG8" s="28">
        <v>0</v>
      </c>
      <c r="AH8" s="28">
        <v>0</v>
      </c>
      <c r="AI8" s="28">
        <v>0</v>
      </c>
      <c r="AJ8" s="28">
        <v>1</v>
      </c>
    </row>
    <row r="9" spans="1:36" x14ac:dyDescent="0.35">
      <c r="A9" s="27" t="s">
        <v>91</v>
      </c>
      <c r="B9" s="62">
        <v>20</v>
      </c>
      <c r="C9"/>
      <c r="D9" s="27" t="s">
        <v>91</v>
      </c>
      <c r="E9" s="62">
        <v>20</v>
      </c>
      <c r="F9" s="28">
        <v>6.4516129032258063E-2</v>
      </c>
      <c r="H9" s="27" t="s">
        <v>515</v>
      </c>
      <c r="I9" s="28">
        <v>1</v>
      </c>
      <c r="K9" s="27" t="s">
        <v>481</v>
      </c>
      <c r="L9" s="62">
        <v>8</v>
      </c>
      <c r="N9" s="27" t="s">
        <v>109</v>
      </c>
      <c r="O9" s="28">
        <v>2.903225806451613E-2</v>
      </c>
      <c r="Q9" s="27" t="s">
        <v>218</v>
      </c>
      <c r="R9" s="28">
        <v>2.903225806451613E-2</v>
      </c>
      <c r="T9" s="27" t="s">
        <v>218</v>
      </c>
      <c r="U9" s="62">
        <v>29.5</v>
      </c>
      <c r="W9" s="27" t="s">
        <v>515</v>
      </c>
      <c r="X9" s="62">
        <v>26</v>
      </c>
      <c r="Z9" s="27" t="s">
        <v>152</v>
      </c>
      <c r="AA9" s="40">
        <v>6.7961165048543687E-2</v>
      </c>
      <c r="AC9" s="27" t="s">
        <v>84</v>
      </c>
      <c r="AD9" s="28">
        <v>0.33333333333333331</v>
      </c>
      <c r="AE9" s="28">
        <v>0</v>
      </c>
      <c r="AF9" s="28">
        <v>0.44444444444444442</v>
      </c>
      <c r="AG9" s="28">
        <v>0.22222222222222221</v>
      </c>
      <c r="AH9" s="28">
        <v>0</v>
      </c>
      <c r="AI9" s="28">
        <v>0</v>
      </c>
      <c r="AJ9" s="28">
        <v>1</v>
      </c>
    </row>
    <row r="10" spans="1:36" x14ac:dyDescent="0.35">
      <c r="A10" s="27" t="s">
        <v>204</v>
      </c>
      <c r="B10" s="62">
        <v>18</v>
      </c>
      <c r="C10"/>
      <c r="D10" s="27" t="s">
        <v>204</v>
      </c>
      <c r="E10" s="62">
        <v>18</v>
      </c>
      <c r="F10" s="28">
        <v>5.8064516129032261E-2</v>
      </c>
      <c r="K10" s="27" t="s">
        <v>181</v>
      </c>
      <c r="L10" s="62">
        <v>21</v>
      </c>
      <c r="N10" s="27" t="s">
        <v>464</v>
      </c>
      <c r="O10" s="28">
        <v>2.903225806451613E-2</v>
      </c>
      <c r="Q10" s="27" t="s">
        <v>61</v>
      </c>
      <c r="R10" s="28">
        <v>2.903225806451613E-2</v>
      </c>
      <c r="T10" s="27" t="s">
        <v>35</v>
      </c>
      <c r="U10" s="62">
        <v>28.074594594594593</v>
      </c>
      <c r="W10" s="57" t="s">
        <v>535</v>
      </c>
      <c r="X10" s="57"/>
      <c r="Z10" s="27" t="s">
        <v>207</v>
      </c>
      <c r="AA10" s="40">
        <v>4.8543689320388349E-2</v>
      </c>
      <c r="AC10" s="27" t="s">
        <v>341</v>
      </c>
      <c r="AD10" s="28">
        <v>0</v>
      </c>
      <c r="AE10" s="28">
        <v>0.33333333333333331</v>
      </c>
      <c r="AF10" s="28">
        <v>0.66666666666666663</v>
      </c>
      <c r="AG10" s="28">
        <v>0</v>
      </c>
      <c r="AH10" s="28">
        <v>0</v>
      </c>
      <c r="AI10" s="28">
        <v>0</v>
      </c>
      <c r="AJ10" s="28">
        <v>1</v>
      </c>
    </row>
    <row r="11" spans="1:36" ht="46.5" x14ac:dyDescent="0.35">
      <c r="A11" s="27" t="s">
        <v>167</v>
      </c>
      <c r="B11" s="62">
        <v>17</v>
      </c>
      <c r="C11"/>
      <c r="D11" s="27" t="s">
        <v>167</v>
      </c>
      <c r="E11" s="62">
        <v>17</v>
      </c>
      <c r="F11" s="28">
        <v>5.4838709677419356E-2</v>
      </c>
      <c r="H11" s="23" t="s">
        <v>496</v>
      </c>
      <c r="I11" s="24">
        <v>43</v>
      </c>
      <c r="K11" s="27" t="s">
        <v>458</v>
      </c>
      <c r="L11" s="62">
        <v>3</v>
      </c>
      <c r="N11" s="27" t="s">
        <v>133</v>
      </c>
      <c r="O11" s="28">
        <v>1.6129032258064516E-2</v>
      </c>
      <c r="T11" s="27" t="s">
        <v>515</v>
      </c>
      <c r="U11" s="62">
        <v>31.284806451612905</v>
      </c>
      <c r="W11" s="58"/>
      <c r="X11" s="58"/>
      <c r="Z11" s="27" t="s">
        <v>171</v>
      </c>
      <c r="AA11" s="40">
        <v>4.8543689320388349E-2</v>
      </c>
      <c r="AC11" s="27" t="s">
        <v>119</v>
      </c>
      <c r="AD11" s="28">
        <v>0</v>
      </c>
      <c r="AE11" s="28">
        <v>0</v>
      </c>
      <c r="AF11" s="28">
        <v>1</v>
      </c>
      <c r="AG11" s="28">
        <v>0</v>
      </c>
      <c r="AH11" s="28">
        <v>0</v>
      </c>
      <c r="AI11" s="28">
        <v>0</v>
      </c>
      <c r="AJ11" s="28">
        <v>1</v>
      </c>
    </row>
    <row r="12" spans="1:36" ht="18.5" x14ac:dyDescent="0.45">
      <c r="A12" s="27" t="s">
        <v>147</v>
      </c>
      <c r="B12" s="62">
        <v>16</v>
      </c>
      <c r="C12"/>
      <c r="D12" s="27" t="s">
        <v>147</v>
      </c>
      <c r="E12" s="62">
        <v>16</v>
      </c>
      <c r="F12" s="28">
        <v>5.1612903225806452E-2</v>
      </c>
      <c r="K12" s="27" t="s">
        <v>169</v>
      </c>
      <c r="L12" s="62">
        <v>22</v>
      </c>
      <c r="N12" s="27" t="s">
        <v>123</v>
      </c>
      <c r="O12" s="28">
        <v>1.2903225806451613E-2</v>
      </c>
      <c r="W12" s="48" t="s">
        <v>534</v>
      </c>
      <c r="X12" s="52"/>
      <c r="Z12" s="27" t="s">
        <v>63</v>
      </c>
      <c r="AA12" s="40">
        <v>4.8543689320388349E-2</v>
      </c>
      <c r="AC12" s="27" t="s">
        <v>223</v>
      </c>
      <c r="AD12" s="28">
        <v>0</v>
      </c>
      <c r="AE12" s="28">
        <v>0</v>
      </c>
      <c r="AF12" s="28">
        <v>0.75</v>
      </c>
      <c r="AG12" s="28">
        <v>0</v>
      </c>
      <c r="AH12" s="28">
        <v>0.25</v>
      </c>
      <c r="AI12" s="28">
        <v>0</v>
      </c>
      <c r="AJ12" s="28">
        <v>1</v>
      </c>
    </row>
    <row r="13" spans="1:36" x14ac:dyDescent="0.35">
      <c r="A13" s="27" t="s">
        <v>85</v>
      </c>
      <c r="B13" s="62">
        <v>15</v>
      </c>
      <c r="C13"/>
      <c r="D13" s="27" t="s">
        <v>85</v>
      </c>
      <c r="E13" s="62">
        <v>15</v>
      </c>
      <c r="F13" s="28">
        <v>4.8387096774193547E-2</v>
      </c>
      <c r="K13" s="27" t="s">
        <v>103</v>
      </c>
      <c r="L13" s="62">
        <v>4</v>
      </c>
      <c r="N13" s="27" t="s">
        <v>484</v>
      </c>
      <c r="O13" s="28">
        <v>1.2903225806451613E-2</v>
      </c>
      <c r="W13" s="25" t="s">
        <v>7</v>
      </c>
      <c r="X13" s="27" t="s">
        <v>518</v>
      </c>
      <c r="Z13" s="27" t="s">
        <v>146</v>
      </c>
      <c r="AA13" s="40">
        <v>3.8834951456310676E-2</v>
      </c>
      <c r="AC13" s="27" t="s">
        <v>249</v>
      </c>
      <c r="AD13" s="28">
        <v>9.0909090909090912E-2</v>
      </c>
      <c r="AE13" s="28">
        <v>0.18181818181818182</v>
      </c>
      <c r="AF13" s="28">
        <v>0.63636363636363635</v>
      </c>
      <c r="AG13" s="28">
        <v>9.0909090909090912E-2</v>
      </c>
      <c r="AH13" s="28">
        <v>0</v>
      </c>
      <c r="AI13" s="28">
        <v>0</v>
      </c>
      <c r="AJ13" s="28">
        <v>1</v>
      </c>
    </row>
    <row r="14" spans="1:36" ht="21" x14ac:dyDescent="0.5">
      <c r="A14" s="27" t="s">
        <v>71</v>
      </c>
      <c r="B14" s="62">
        <v>14</v>
      </c>
      <c r="C14"/>
      <c r="D14" s="27" t="s">
        <v>71</v>
      </c>
      <c r="E14" s="62">
        <v>14</v>
      </c>
      <c r="F14" s="28">
        <v>4.5161290322580643E-2</v>
      </c>
      <c r="H14" s="51" t="s">
        <v>528</v>
      </c>
      <c r="I14" s="51"/>
      <c r="K14" s="27" t="s">
        <v>44</v>
      </c>
      <c r="L14" s="62">
        <v>19</v>
      </c>
      <c r="N14" s="27" t="s">
        <v>102</v>
      </c>
      <c r="O14" s="28">
        <v>1.2903225806451613E-2</v>
      </c>
      <c r="W14" s="27" t="s">
        <v>131</v>
      </c>
      <c r="X14" s="62">
        <v>20</v>
      </c>
      <c r="Z14" s="27" t="s">
        <v>223</v>
      </c>
      <c r="AA14" s="40">
        <v>3.8834951456310676E-2</v>
      </c>
      <c r="AC14" s="27" t="s">
        <v>70</v>
      </c>
      <c r="AD14" s="28">
        <v>0</v>
      </c>
      <c r="AE14" s="28">
        <v>0</v>
      </c>
      <c r="AF14" s="28">
        <v>0.33333333333333331</v>
      </c>
      <c r="AG14" s="28">
        <v>0.66666666666666663</v>
      </c>
      <c r="AH14" s="28">
        <v>0</v>
      </c>
      <c r="AI14" s="28">
        <v>0</v>
      </c>
      <c r="AJ14" s="28">
        <v>1</v>
      </c>
    </row>
    <row r="15" spans="1:36" x14ac:dyDescent="0.35">
      <c r="A15" s="27" t="s">
        <v>27</v>
      </c>
      <c r="B15" s="62">
        <v>13</v>
      </c>
      <c r="C15"/>
      <c r="D15" s="27" t="s">
        <v>27</v>
      </c>
      <c r="E15" s="62">
        <v>13</v>
      </c>
      <c r="F15" s="28">
        <v>4.1935483870967745E-2</v>
      </c>
      <c r="H15" s="33" t="s">
        <v>492</v>
      </c>
      <c r="I15" s="35" t="s">
        <v>518</v>
      </c>
      <c r="K15" s="27" t="s">
        <v>90</v>
      </c>
      <c r="L15" s="62">
        <v>7</v>
      </c>
      <c r="N15" s="27" t="s">
        <v>457</v>
      </c>
      <c r="O15" s="28">
        <v>9.6774193548387101E-3</v>
      </c>
      <c r="W15" s="27" t="s">
        <v>155</v>
      </c>
      <c r="X15" s="62">
        <v>14</v>
      </c>
      <c r="Z15" s="27" t="s">
        <v>70</v>
      </c>
      <c r="AA15" s="40">
        <v>2.9126213592233011E-2</v>
      </c>
      <c r="AC15" s="27" t="s">
        <v>63</v>
      </c>
      <c r="AD15" s="28">
        <v>0</v>
      </c>
      <c r="AE15" s="28">
        <v>0</v>
      </c>
      <c r="AF15" s="28">
        <v>0.4</v>
      </c>
      <c r="AG15" s="28">
        <v>0.2</v>
      </c>
      <c r="AH15" s="28">
        <v>0.2</v>
      </c>
      <c r="AI15" s="28">
        <v>0.2</v>
      </c>
      <c r="AJ15" s="28">
        <v>1</v>
      </c>
    </row>
    <row r="16" spans="1:36" x14ac:dyDescent="0.35">
      <c r="A16" s="27" t="s">
        <v>173</v>
      </c>
      <c r="B16" s="62">
        <v>13</v>
      </c>
      <c r="C16"/>
      <c r="D16" s="27" t="s">
        <v>173</v>
      </c>
      <c r="E16" s="62">
        <v>13</v>
      </c>
      <c r="F16" s="28">
        <v>4.1935483870967745E-2</v>
      </c>
      <c r="H16" s="34" t="s">
        <v>15</v>
      </c>
      <c r="I16" s="31">
        <v>0.57096774193548383</v>
      </c>
      <c r="K16" s="27" t="s">
        <v>427</v>
      </c>
      <c r="L16" s="62">
        <v>14</v>
      </c>
      <c r="N16" s="27" t="s">
        <v>33</v>
      </c>
      <c r="O16" s="28">
        <v>9.6774193548387101E-3</v>
      </c>
      <c r="W16" s="27" t="s">
        <v>249</v>
      </c>
      <c r="X16" s="62">
        <v>11</v>
      </c>
      <c r="Z16" s="27" t="s">
        <v>119</v>
      </c>
      <c r="AA16" s="40">
        <v>2.9126213592233011E-2</v>
      </c>
      <c r="AC16" s="27" t="s">
        <v>207</v>
      </c>
      <c r="AD16" s="28">
        <v>0.2</v>
      </c>
      <c r="AE16" s="28">
        <v>0</v>
      </c>
      <c r="AF16" s="28">
        <v>0.8</v>
      </c>
      <c r="AG16" s="28">
        <v>0</v>
      </c>
      <c r="AH16" s="28">
        <v>0</v>
      </c>
      <c r="AI16" s="28">
        <v>0</v>
      </c>
      <c r="AJ16" s="28">
        <v>1</v>
      </c>
    </row>
    <row r="17" spans="1:36" x14ac:dyDescent="0.35">
      <c r="A17" s="27" t="s">
        <v>136</v>
      </c>
      <c r="B17" s="62">
        <v>12</v>
      </c>
      <c r="C17"/>
      <c r="D17" s="27" t="s">
        <v>136</v>
      </c>
      <c r="E17" s="62">
        <v>12</v>
      </c>
      <c r="F17" s="28">
        <v>3.870967741935484E-2</v>
      </c>
      <c r="H17" s="35" t="s">
        <v>25</v>
      </c>
      <c r="I17" s="31">
        <v>0.42903225806451611</v>
      </c>
      <c r="K17" s="27" t="s">
        <v>186</v>
      </c>
      <c r="L17" s="62">
        <v>22</v>
      </c>
      <c r="N17" s="27" t="s">
        <v>480</v>
      </c>
      <c r="O17" s="28">
        <v>9.6774193548387101E-3</v>
      </c>
      <c r="W17" s="27" t="s">
        <v>40</v>
      </c>
      <c r="X17" s="62">
        <v>9</v>
      </c>
      <c r="Z17" s="27" t="s">
        <v>341</v>
      </c>
      <c r="AA17" s="40">
        <v>2.9126213592233011E-2</v>
      </c>
      <c r="AC17" s="27" t="s">
        <v>146</v>
      </c>
      <c r="AD17" s="28">
        <v>0</v>
      </c>
      <c r="AE17" s="28">
        <v>0.25</v>
      </c>
      <c r="AF17" s="28">
        <v>0.75</v>
      </c>
      <c r="AG17" s="28">
        <v>0</v>
      </c>
      <c r="AH17" s="28">
        <v>0</v>
      </c>
      <c r="AI17" s="28">
        <v>0</v>
      </c>
      <c r="AJ17" s="28">
        <v>1</v>
      </c>
    </row>
    <row r="18" spans="1:36" x14ac:dyDescent="0.35">
      <c r="A18" s="27" t="s">
        <v>187</v>
      </c>
      <c r="B18" s="62">
        <v>11</v>
      </c>
      <c r="C18"/>
      <c r="D18" s="27" t="s">
        <v>187</v>
      </c>
      <c r="E18" s="62">
        <v>11</v>
      </c>
      <c r="F18" s="28">
        <v>3.5483870967741936E-2</v>
      </c>
      <c r="H18" s="35" t="s">
        <v>515</v>
      </c>
      <c r="I18" s="32">
        <v>1</v>
      </c>
      <c r="K18" s="27" t="s">
        <v>177</v>
      </c>
      <c r="L18" s="62">
        <v>21</v>
      </c>
      <c r="N18" s="27" t="s">
        <v>20</v>
      </c>
      <c r="O18" s="28">
        <v>9.6774193548387101E-3</v>
      </c>
      <c r="W18" s="27" t="s">
        <v>84</v>
      </c>
      <c r="X18" s="62">
        <v>9</v>
      </c>
      <c r="Z18" s="27" t="s">
        <v>343</v>
      </c>
      <c r="AA18" s="40">
        <v>9.7087378640776691E-3</v>
      </c>
      <c r="AC18" s="27" t="s">
        <v>171</v>
      </c>
      <c r="AD18" s="28">
        <v>0</v>
      </c>
      <c r="AE18" s="28">
        <v>0</v>
      </c>
      <c r="AF18" s="28">
        <v>0.4</v>
      </c>
      <c r="AG18" s="28">
        <v>0.6</v>
      </c>
      <c r="AH18" s="28">
        <v>0</v>
      </c>
      <c r="AI18" s="28">
        <v>0</v>
      </c>
      <c r="AJ18" s="28">
        <v>1</v>
      </c>
    </row>
    <row r="19" spans="1:36" x14ac:dyDescent="0.35">
      <c r="A19" s="27" t="s">
        <v>53</v>
      </c>
      <c r="B19" s="62">
        <v>9</v>
      </c>
      <c r="C19"/>
      <c r="D19" s="27" t="s">
        <v>53</v>
      </c>
      <c r="E19" s="62">
        <v>9</v>
      </c>
      <c r="F19" s="28">
        <v>2.903225806451613E-2</v>
      </c>
      <c r="K19" s="27" t="s">
        <v>184</v>
      </c>
      <c r="L19" s="62">
        <v>22</v>
      </c>
      <c r="N19" s="27" t="s">
        <v>43</v>
      </c>
      <c r="O19" s="28">
        <v>6.4516129032258064E-3</v>
      </c>
      <c r="W19" s="27" t="s">
        <v>171</v>
      </c>
      <c r="X19" s="62">
        <v>5</v>
      </c>
      <c r="Z19" s="27" t="s">
        <v>515</v>
      </c>
      <c r="AA19" s="40">
        <v>1</v>
      </c>
      <c r="AC19" s="27" t="s">
        <v>155</v>
      </c>
      <c r="AD19" s="28">
        <v>0.2857142857142857</v>
      </c>
      <c r="AE19" s="28">
        <v>7.1428571428571425E-2</v>
      </c>
      <c r="AF19" s="28">
        <v>0.35714285714285715</v>
      </c>
      <c r="AG19" s="28">
        <v>0.14285714285714285</v>
      </c>
      <c r="AH19" s="28">
        <v>7.1428571428571425E-2</v>
      </c>
      <c r="AI19" s="28">
        <v>7.1428571428571425E-2</v>
      </c>
      <c r="AJ19" s="28">
        <v>1</v>
      </c>
    </row>
    <row r="20" spans="1:36" ht="21" x14ac:dyDescent="0.5">
      <c r="A20" s="27" t="s">
        <v>482</v>
      </c>
      <c r="B20" s="62">
        <v>8</v>
      </c>
      <c r="C20"/>
      <c r="D20" s="27" t="s">
        <v>482</v>
      </c>
      <c r="E20" s="62">
        <v>8</v>
      </c>
      <c r="F20" s="28">
        <v>2.5806451612903226E-2</v>
      </c>
      <c r="H20" s="51" t="s">
        <v>529</v>
      </c>
      <c r="I20" s="51"/>
      <c r="K20" s="27" t="s">
        <v>425</v>
      </c>
      <c r="L20" s="62">
        <v>13</v>
      </c>
      <c r="N20" s="27" t="s">
        <v>49</v>
      </c>
      <c r="O20" s="28">
        <v>6.4516129032258064E-3</v>
      </c>
      <c r="W20" s="27" t="s">
        <v>207</v>
      </c>
      <c r="X20" s="62">
        <v>5</v>
      </c>
      <c r="AC20" s="27" t="s">
        <v>515</v>
      </c>
      <c r="AD20" s="28">
        <v>0.12621359223300971</v>
      </c>
      <c r="AE20" s="28">
        <v>7.7669902912621352E-2</v>
      </c>
      <c r="AF20" s="28">
        <v>0.5436893203883495</v>
      </c>
      <c r="AG20" s="28">
        <v>0.13592233009708737</v>
      </c>
      <c r="AH20" s="28">
        <v>7.7669902912621352E-2</v>
      </c>
      <c r="AI20" s="28">
        <v>3.8834951456310676E-2</v>
      </c>
      <c r="AJ20" s="28">
        <v>1</v>
      </c>
    </row>
    <row r="21" spans="1:36" x14ac:dyDescent="0.35">
      <c r="A21" s="27" t="s">
        <v>30</v>
      </c>
      <c r="B21" s="62">
        <v>6</v>
      </c>
      <c r="C21"/>
      <c r="D21" s="27" t="s">
        <v>30</v>
      </c>
      <c r="E21" s="62">
        <v>6</v>
      </c>
      <c r="F21" s="28">
        <v>1.935483870967742E-2</v>
      </c>
      <c r="H21" s="33" t="s">
        <v>4</v>
      </c>
      <c r="I21" s="35" t="s">
        <v>518</v>
      </c>
      <c r="K21" s="27" t="s">
        <v>166</v>
      </c>
      <c r="L21" s="62">
        <v>22</v>
      </c>
      <c r="N21" s="27" t="s">
        <v>93</v>
      </c>
      <c r="O21" s="28">
        <v>6.4516129032258064E-3</v>
      </c>
      <c r="W21" s="27" t="s">
        <v>223</v>
      </c>
      <c r="X21" s="62">
        <v>4</v>
      </c>
      <c r="Z21" s="37" t="s">
        <v>539</v>
      </c>
      <c r="AA21" s="27">
        <f>GETPIVOTDATA("Employee Number",$W$3)+GETPIVOTDATA("Employee Number",$W$13)</f>
        <v>112</v>
      </c>
    </row>
    <row r="22" spans="1:36" x14ac:dyDescent="0.35">
      <c r="A22" s="27" t="s">
        <v>107</v>
      </c>
      <c r="B22" s="62">
        <v>4</v>
      </c>
      <c r="C22"/>
      <c r="D22" s="27" t="s">
        <v>107</v>
      </c>
      <c r="E22" s="62">
        <v>4</v>
      </c>
      <c r="F22" s="28">
        <v>1.2903225806451613E-2</v>
      </c>
      <c r="H22" s="34" t="s">
        <v>29</v>
      </c>
      <c r="I22" s="31">
        <v>0.44193548387096776</v>
      </c>
      <c r="K22" s="27" t="s">
        <v>110</v>
      </c>
      <c r="L22" s="62">
        <v>14</v>
      </c>
      <c r="N22" s="27" t="s">
        <v>142</v>
      </c>
      <c r="O22" s="28">
        <v>3.2258064516129032E-3</v>
      </c>
      <c r="W22" s="27" t="s">
        <v>341</v>
      </c>
      <c r="X22" s="62">
        <v>3</v>
      </c>
      <c r="Z22" s="60" t="s">
        <v>543</v>
      </c>
      <c r="AA22">
        <v>310</v>
      </c>
    </row>
    <row r="23" spans="1:36" x14ac:dyDescent="0.35">
      <c r="A23" s="27" t="s">
        <v>189</v>
      </c>
      <c r="B23" s="62">
        <v>1</v>
      </c>
      <c r="C23"/>
      <c r="D23" s="27" t="s">
        <v>189</v>
      </c>
      <c r="E23" s="62">
        <v>1</v>
      </c>
      <c r="F23" s="28">
        <v>3.2258064516129032E-3</v>
      </c>
      <c r="H23" s="34" t="s">
        <v>16</v>
      </c>
      <c r="I23" s="31">
        <v>0.39677419354838711</v>
      </c>
      <c r="K23" s="27" t="s">
        <v>66</v>
      </c>
      <c r="L23" s="62">
        <v>17</v>
      </c>
      <c r="N23" s="27" t="s">
        <v>59</v>
      </c>
      <c r="O23" s="28">
        <v>3.2258064516129032E-3</v>
      </c>
      <c r="W23" s="27" t="s">
        <v>70</v>
      </c>
      <c r="X23" s="62">
        <v>3</v>
      </c>
      <c r="Z23" s="37" t="s">
        <v>540</v>
      </c>
      <c r="AA23" s="37">
        <f>AA22-AA21</f>
        <v>198</v>
      </c>
    </row>
    <row r="24" spans="1:36" x14ac:dyDescent="0.35">
      <c r="A24" s="27" t="s">
        <v>278</v>
      </c>
      <c r="B24" s="62">
        <v>1</v>
      </c>
      <c r="C24"/>
      <c r="D24" s="27" t="s">
        <v>278</v>
      </c>
      <c r="E24" s="62">
        <v>1</v>
      </c>
      <c r="F24" s="28">
        <v>3.2258064516129032E-3</v>
      </c>
      <c r="H24" s="34" t="s">
        <v>26</v>
      </c>
      <c r="I24" s="31">
        <v>9.6774193548387094E-2</v>
      </c>
      <c r="K24" s="27" t="s">
        <v>172</v>
      </c>
      <c r="L24" s="62">
        <v>21</v>
      </c>
      <c r="N24" s="27" t="s">
        <v>455</v>
      </c>
      <c r="O24" s="28">
        <v>3.2258064516129032E-3</v>
      </c>
      <c r="W24" s="27" t="s">
        <v>119</v>
      </c>
      <c r="X24" s="62">
        <v>3</v>
      </c>
      <c r="Z24" s="37" t="s">
        <v>541</v>
      </c>
      <c r="AA24" s="27">
        <f>(310+AA23)/2</f>
        <v>254</v>
      </c>
    </row>
    <row r="25" spans="1:36" x14ac:dyDescent="0.35">
      <c r="A25" s="27" t="s">
        <v>124</v>
      </c>
      <c r="B25" s="62">
        <v>1</v>
      </c>
      <c r="C25"/>
      <c r="D25" s="27" t="s">
        <v>124</v>
      </c>
      <c r="E25" s="62">
        <v>1</v>
      </c>
      <c r="F25" s="28">
        <v>3.2258064516129032E-3</v>
      </c>
      <c r="H25" s="34" t="s">
        <v>114</v>
      </c>
      <c r="I25" s="31">
        <v>3.870967741935484E-2</v>
      </c>
      <c r="K25" s="27" t="s">
        <v>515</v>
      </c>
      <c r="L25" s="62">
        <v>310</v>
      </c>
      <c r="N25" s="27" t="s">
        <v>89</v>
      </c>
      <c r="O25" s="28">
        <v>3.2258064516129032E-3</v>
      </c>
      <c r="W25" s="27" t="s">
        <v>515</v>
      </c>
      <c r="X25" s="62">
        <v>86</v>
      </c>
      <c r="AA25"/>
    </row>
    <row r="26" spans="1:36" ht="18.5" x14ac:dyDescent="0.45">
      <c r="A26" s="27" t="s">
        <v>362</v>
      </c>
      <c r="B26" s="62">
        <v>1</v>
      </c>
      <c r="C26"/>
      <c r="D26" s="27" t="s">
        <v>362</v>
      </c>
      <c r="E26" s="62">
        <v>1</v>
      </c>
      <c r="F26" s="28">
        <v>3.2258064516129032E-3</v>
      </c>
      <c r="H26" s="35" t="s">
        <v>139</v>
      </c>
      <c r="I26" s="31">
        <v>2.5806451612903226E-2</v>
      </c>
      <c r="K26" s="19" t="s">
        <v>530</v>
      </c>
      <c r="L26" s="29">
        <f>GETPIVOTDATA("Age",$K$3)/21</f>
        <v>14.761904761904763</v>
      </c>
      <c r="N26" s="27" t="s">
        <v>476</v>
      </c>
      <c r="O26" s="28">
        <v>3.2258064516129032E-3</v>
      </c>
      <c r="W26" s="44" t="s">
        <v>536</v>
      </c>
      <c r="X26" s="44">
        <f>GETPIVOTDATA("Employee Number",$W$3)+GETPIVOTDATA("Employee Number",$W$13)</f>
        <v>112</v>
      </c>
      <c r="Z26" s="42" t="s">
        <v>538</v>
      </c>
      <c r="AA26" s="43">
        <f>AA21/AA24</f>
        <v>0.44094488188976377</v>
      </c>
    </row>
    <row r="27" spans="1:36" ht="31" x14ac:dyDescent="0.35">
      <c r="A27" s="27" t="s">
        <v>515</v>
      </c>
      <c r="B27" s="62">
        <v>310</v>
      </c>
      <c r="C27"/>
      <c r="D27" s="27" t="s">
        <v>517</v>
      </c>
      <c r="E27" s="62">
        <v>310</v>
      </c>
      <c r="F27" s="28">
        <v>1</v>
      </c>
      <c r="H27" s="35" t="s">
        <v>515</v>
      </c>
      <c r="I27" s="32">
        <v>1</v>
      </c>
      <c r="N27" s="27" t="s">
        <v>478</v>
      </c>
      <c r="O27" s="28">
        <v>3.2258064516129032E-3</v>
      </c>
      <c r="W27" s="38" t="s">
        <v>506</v>
      </c>
      <c r="X27" s="39">
        <f>GETPIVOTDATA("Employee Number",$W$3)/X26</f>
        <v>0.23214285714285715</v>
      </c>
    </row>
    <row r="28" spans="1:36" ht="29" customHeight="1" x14ac:dyDescent="0.35">
      <c r="C28"/>
      <c r="N28" s="27" t="s">
        <v>486</v>
      </c>
      <c r="O28" s="28">
        <v>3.2258064516129032E-3</v>
      </c>
      <c r="Q28" s="55"/>
      <c r="R28" s="56"/>
      <c r="S28" s="56"/>
      <c r="W28" s="38" t="s">
        <v>507</v>
      </c>
      <c r="X28" s="39">
        <f>GETPIVOTDATA("Employee Number",$W$13)/X26</f>
        <v>0.7678571428571429</v>
      </c>
    </row>
    <row r="29" spans="1:36" ht="37" x14ac:dyDescent="0.45">
      <c r="D29" s="81" t="s">
        <v>494</v>
      </c>
      <c r="E29" s="61"/>
      <c r="F29" s="80"/>
      <c r="H29" s="22" t="s">
        <v>499</v>
      </c>
      <c r="I29" s="20">
        <v>31.28</v>
      </c>
      <c r="N29" s="27" t="s">
        <v>96</v>
      </c>
      <c r="O29" s="28">
        <v>3.2258064516129032E-3</v>
      </c>
      <c r="W29" s="42" t="s">
        <v>511</v>
      </c>
      <c r="X29" s="43">
        <f>(310-X26)/310</f>
        <v>0.6387096774193548</v>
      </c>
    </row>
    <row r="30" spans="1:36" x14ac:dyDescent="0.35">
      <c r="D30" s="82" t="s">
        <v>12</v>
      </c>
      <c r="E30" s="83" t="s">
        <v>549</v>
      </c>
      <c r="N30" s="27" t="s">
        <v>56</v>
      </c>
      <c r="O30" s="28">
        <v>3.2258064516129032E-3</v>
      </c>
    </row>
    <row r="31" spans="1:36" x14ac:dyDescent="0.35">
      <c r="D31" s="83" t="s">
        <v>60</v>
      </c>
      <c r="E31" s="84">
        <v>0.1</v>
      </c>
      <c r="N31" s="27" t="s">
        <v>99</v>
      </c>
      <c r="O31" s="28">
        <v>3.2258064516129032E-3</v>
      </c>
    </row>
    <row r="32" spans="1:36" x14ac:dyDescent="0.35">
      <c r="D32" s="83" t="s">
        <v>22</v>
      </c>
      <c r="E32" s="84">
        <v>9.3548387096774197E-2</v>
      </c>
      <c r="N32" s="27" t="s">
        <v>515</v>
      </c>
      <c r="O32" s="28">
        <v>1</v>
      </c>
    </row>
    <row r="33" spans="4:27" x14ac:dyDescent="0.35">
      <c r="D33" s="83" t="s">
        <v>67</v>
      </c>
      <c r="E33" s="84">
        <v>8.0645161290322578E-2</v>
      </c>
    </row>
    <row r="34" spans="4:27" x14ac:dyDescent="0.35">
      <c r="D34" s="83" t="s">
        <v>45</v>
      </c>
      <c r="E34" s="84">
        <v>7.7419354838709681E-2</v>
      </c>
    </row>
    <row r="35" spans="4:27" x14ac:dyDescent="0.35">
      <c r="D35" s="83" t="s">
        <v>34</v>
      </c>
      <c r="E35" s="84">
        <v>6.7741935483870974E-2</v>
      </c>
    </row>
    <row r="36" spans="4:27" x14ac:dyDescent="0.35">
      <c r="D36" s="83" t="s">
        <v>91</v>
      </c>
      <c r="E36" s="84">
        <v>6.4516129032258063E-2</v>
      </c>
    </row>
    <row r="37" spans="4:27" x14ac:dyDescent="0.35">
      <c r="D37" s="83" t="s">
        <v>204</v>
      </c>
      <c r="E37" s="84">
        <v>5.8064516129032261E-2</v>
      </c>
    </row>
    <row r="38" spans="4:27" x14ac:dyDescent="0.35">
      <c r="D38" s="83" t="s">
        <v>167</v>
      </c>
      <c r="E38" s="84">
        <v>5.4838709677419356E-2</v>
      </c>
    </row>
    <row r="39" spans="4:27" x14ac:dyDescent="0.35">
      <c r="D39" s="83" t="s">
        <v>147</v>
      </c>
      <c r="E39" s="84">
        <v>5.1612903225806452E-2</v>
      </c>
    </row>
    <row r="40" spans="4:27" x14ac:dyDescent="0.35">
      <c r="D40" s="83" t="s">
        <v>85</v>
      </c>
      <c r="E40" s="84">
        <v>4.8387096774193547E-2</v>
      </c>
      <c r="AA40"/>
    </row>
    <row r="41" spans="4:27" x14ac:dyDescent="0.35">
      <c r="D41" s="83" t="s">
        <v>71</v>
      </c>
      <c r="E41" s="84">
        <v>4.5161290322580643E-2</v>
      </c>
      <c r="AA41"/>
    </row>
    <row r="42" spans="4:27" x14ac:dyDescent="0.35">
      <c r="D42" s="83" t="s">
        <v>27</v>
      </c>
      <c r="E42" s="84">
        <v>4.1935483870967745E-2</v>
      </c>
      <c r="AA42"/>
    </row>
    <row r="43" spans="4:27" x14ac:dyDescent="0.35">
      <c r="D43" s="83" t="s">
        <v>173</v>
      </c>
      <c r="E43" s="84">
        <v>4.1935483870967745E-2</v>
      </c>
      <c r="AA43"/>
    </row>
    <row r="44" spans="4:27" x14ac:dyDescent="0.35">
      <c r="D44" s="83" t="s">
        <v>136</v>
      </c>
      <c r="E44" s="84">
        <v>3.870967741935484E-2</v>
      </c>
      <c r="AA44"/>
    </row>
    <row r="45" spans="4:27" x14ac:dyDescent="0.35">
      <c r="D45" s="83" t="s">
        <v>187</v>
      </c>
      <c r="E45" s="84">
        <v>3.5483870967741936E-2</v>
      </c>
      <c r="AA45"/>
    </row>
    <row r="46" spans="4:27" x14ac:dyDescent="0.35">
      <c r="D46" s="83" t="s">
        <v>53</v>
      </c>
      <c r="E46" s="84">
        <v>2.903225806451613E-2</v>
      </c>
      <c r="AA46"/>
    </row>
    <row r="47" spans="4:27" x14ac:dyDescent="0.35">
      <c r="D47" s="83" t="s">
        <v>482</v>
      </c>
      <c r="E47" s="84">
        <v>2.5806451612903226E-2</v>
      </c>
      <c r="AA47"/>
    </row>
    <row r="48" spans="4:27" x14ac:dyDescent="0.35">
      <c r="D48" s="83" t="s">
        <v>30</v>
      </c>
      <c r="E48" s="84">
        <v>1.935483870967742E-2</v>
      </c>
      <c r="AA48"/>
    </row>
    <row r="49" spans="4:27" x14ac:dyDescent="0.35">
      <c r="D49" s="83" t="s">
        <v>107</v>
      </c>
      <c r="E49" s="84">
        <v>1.2903225806451613E-2</v>
      </c>
      <c r="AA49"/>
    </row>
    <row r="50" spans="4:27" x14ac:dyDescent="0.35">
      <c r="D50" s="83" t="s">
        <v>189</v>
      </c>
      <c r="E50" s="84">
        <v>3.2258064516129032E-3</v>
      </c>
      <c r="AA50"/>
    </row>
    <row r="51" spans="4:27" x14ac:dyDescent="0.35">
      <c r="D51" s="83" t="s">
        <v>278</v>
      </c>
      <c r="E51" s="84">
        <v>3.2258064516129032E-3</v>
      </c>
      <c r="AA51"/>
    </row>
    <row r="52" spans="4:27" x14ac:dyDescent="0.35">
      <c r="D52" s="83" t="s">
        <v>124</v>
      </c>
      <c r="E52" s="84">
        <v>3.2258064516129032E-3</v>
      </c>
      <c r="AA52"/>
    </row>
    <row r="53" spans="4:27" x14ac:dyDescent="0.35">
      <c r="D53" s="83" t="s">
        <v>362</v>
      </c>
      <c r="E53" s="84">
        <v>3.2258064516129032E-3</v>
      </c>
      <c r="AA53"/>
    </row>
    <row r="54" spans="4:27" x14ac:dyDescent="0.35">
      <c r="D54" s="83" t="s">
        <v>515</v>
      </c>
      <c r="E54" s="84">
        <v>1</v>
      </c>
      <c r="AA54"/>
    </row>
    <row r="55" spans="4:27" x14ac:dyDescent="0.35">
      <c r="AA55"/>
    </row>
    <row r="56" spans="4:27" x14ac:dyDescent="0.35">
      <c r="AA56"/>
    </row>
    <row r="57" spans="4:27" x14ac:dyDescent="0.35">
      <c r="AA57"/>
    </row>
    <row r="58" spans="4:27" x14ac:dyDescent="0.35">
      <c r="AA58"/>
    </row>
    <row r="59" spans="4:27" x14ac:dyDescent="0.35">
      <c r="AA59"/>
    </row>
    <row r="60" spans="4:27" x14ac:dyDescent="0.35">
      <c r="AA60"/>
    </row>
    <row r="61" spans="4:27" x14ac:dyDescent="0.35">
      <c r="AA61"/>
    </row>
    <row r="62" spans="4:27" x14ac:dyDescent="0.35">
      <c r="AA62"/>
    </row>
    <row r="63" spans="4:27" x14ac:dyDescent="0.35">
      <c r="AA63"/>
    </row>
    <row r="64" spans="4:27" x14ac:dyDescent="0.35">
      <c r="AA64"/>
    </row>
    <row r="65" spans="27:27" x14ac:dyDescent="0.35">
      <c r="AA65"/>
    </row>
    <row r="66" spans="27:27" x14ac:dyDescent="0.35">
      <c r="AA66"/>
    </row>
    <row r="67" spans="27:27" x14ac:dyDescent="0.35">
      <c r="AA67"/>
    </row>
    <row r="68" spans="27:27" x14ac:dyDescent="0.35">
      <c r="AA68"/>
    </row>
    <row r="69" spans="27:27" x14ac:dyDescent="0.35">
      <c r="AA69"/>
    </row>
    <row r="70" spans="27:27" x14ac:dyDescent="0.35">
      <c r="AA70"/>
    </row>
    <row r="71" spans="27:27" x14ac:dyDescent="0.35">
      <c r="AA71"/>
    </row>
    <row r="72" spans="27:27" x14ac:dyDescent="0.35">
      <c r="AA72"/>
    </row>
    <row r="73" spans="27:27" x14ac:dyDescent="0.35">
      <c r="AA73"/>
    </row>
    <row r="74" spans="27:27" x14ac:dyDescent="0.35">
      <c r="AA74"/>
    </row>
    <row r="75" spans="27:27" x14ac:dyDescent="0.35">
      <c r="AA75"/>
    </row>
    <row r="76" spans="27:27" x14ac:dyDescent="0.35">
      <c r="AA76"/>
    </row>
    <row r="77" spans="27:27" x14ac:dyDescent="0.35">
      <c r="AA77"/>
    </row>
    <row r="78" spans="27:27" x14ac:dyDescent="0.35">
      <c r="AA78"/>
    </row>
    <row r="79" spans="27:27" x14ac:dyDescent="0.35">
      <c r="AA79"/>
    </row>
    <row r="80" spans="27:27" x14ac:dyDescent="0.35">
      <c r="AA80"/>
    </row>
    <row r="81" spans="27:27" x14ac:dyDescent="0.35">
      <c r="AA81"/>
    </row>
  </sheetData>
  <mergeCells count="16">
    <mergeCell ref="D29:E29"/>
    <mergeCell ref="Z2:AA2"/>
    <mergeCell ref="AC2:AJ2"/>
    <mergeCell ref="D2:F2"/>
    <mergeCell ref="Q2:R2"/>
    <mergeCell ref="Q28:S28"/>
    <mergeCell ref="T2:U2"/>
    <mergeCell ref="W2:X2"/>
    <mergeCell ref="W12:X12"/>
    <mergeCell ref="W10:X11"/>
    <mergeCell ref="N2:O2"/>
    <mergeCell ref="A2:B2"/>
    <mergeCell ref="H2:I2"/>
    <mergeCell ref="H14:I14"/>
    <mergeCell ref="H20:I20"/>
    <mergeCell ref="K2:L2"/>
  </mergeCells>
  <pageMargins left="0.7" right="0.7" top="0.75" bottom="0.75" header="0.3" footer="0.3"/>
  <pageSetup orientation="portrait" r:id="rId1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7125B-D747-43B2-9402-CD81184570AE}">
  <dimension ref="A10:Q44"/>
  <sheetViews>
    <sheetView tabSelected="1" zoomScale="70" zoomScaleNormal="70" workbookViewId="0">
      <selection activeCell="V15" sqref="V15"/>
    </sheetView>
  </sheetViews>
  <sheetFormatPr defaultRowHeight="14.5" x14ac:dyDescent="0.35"/>
  <cols>
    <col min="6" max="6" width="13.54296875" customWidth="1"/>
    <col min="7" max="7" width="23.36328125" customWidth="1"/>
    <col min="8" max="8" width="10.7265625" customWidth="1"/>
    <col min="9" max="9" width="3.453125" customWidth="1"/>
    <col min="10" max="10" width="3" customWidth="1"/>
    <col min="16" max="16" width="13.54296875" customWidth="1"/>
    <col min="17" max="17" width="8.7265625" customWidth="1"/>
    <col min="19" max="19" width="12.36328125" customWidth="1"/>
    <col min="21" max="21" width="13.1796875" customWidth="1"/>
    <col min="22" max="22" width="14" customWidth="1"/>
    <col min="23" max="23" width="12.81640625" customWidth="1"/>
    <col min="26" max="26" width="9.6328125" bestFit="1" customWidth="1"/>
  </cols>
  <sheetData>
    <row r="10" spans="1:17" x14ac:dyDescent="0.35">
      <c r="A10" s="63"/>
      <c r="H10" s="63"/>
      <c r="Q10" s="63"/>
    </row>
    <row r="24" spans="1:7" ht="21.5" customHeight="1" x14ac:dyDescent="0.35"/>
    <row r="25" spans="1:7" ht="42" customHeight="1" x14ac:dyDescent="0.35">
      <c r="A25" s="63"/>
      <c r="G25" s="63"/>
    </row>
    <row r="26" spans="1:7" ht="14.5" customHeight="1" x14ac:dyDescent="0.35"/>
    <row r="43" ht="18.5" customHeight="1" x14ac:dyDescent="0.35"/>
    <row r="44" ht="22.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9BCCB-C145-48BD-B26D-6259FBDC98FF}">
  <dimension ref="A10:X33"/>
  <sheetViews>
    <sheetView zoomScale="55" zoomScaleNormal="55" workbookViewId="0">
      <selection activeCell="V44" sqref="V44"/>
    </sheetView>
  </sheetViews>
  <sheetFormatPr defaultRowHeight="14.5" x14ac:dyDescent="0.35"/>
  <cols>
    <col min="5" max="5" width="28.08984375" customWidth="1"/>
    <col min="12" max="12" width="23.26953125" customWidth="1"/>
    <col min="19" max="19" width="31.26953125" customWidth="1"/>
  </cols>
  <sheetData>
    <row r="10" spans="1:17" x14ac:dyDescent="0.35">
      <c r="A10" s="64"/>
      <c r="F10" s="63"/>
      <c r="J10" s="64"/>
      <c r="Q10" s="64"/>
    </row>
    <row r="11" spans="1:17" x14ac:dyDescent="0.35">
      <c r="A11" s="64"/>
      <c r="F11" s="63"/>
      <c r="J11" s="64"/>
      <c r="Q11" s="64"/>
    </row>
    <row r="12" spans="1:17" x14ac:dyDescent="0.35">
      <c r="F12" s="63"/>
    </row>
    <row r="13" spans="1:17" x14ac:dyDescent="0.35">
      <c r="Q13" s="65"/>
    </row>
    <row r="14" spans="1:17" x14ac:dyDescent="0.35">
      <c r="F14" s="64"/>
    </row>
    <row r="15" spans="1:17" x14ac:dyDescent="0.35">
      <c r="F15" s="64"/>
    </row>
    <row r="30" spans="1:24" x14ac:dyDescent="0.35">
      <c r="A30" s="66"/>
      <c r="M30" s="64"/>
      <c r="X30" s="63"/>
    </row>
    <row r="31" spans="1:24" x14ac:dyDescent="0.35">
      <c r="A31" s="66"/>
      <c r="M31" s="64"/>
    </row>
    <row r="33" spans="24:24" x14ac:dyDescent="0.35">
      <c r="X33" s="63"/>
    </row>
  </sheetData>
  <mergeCells count="6">
    <mergeCell ref="F14:F15"/>
    <mergeCell ref="J10:J11"/>
    <mergeCell ref="Q10:Q11"/>
    <mergeCell ref="A30:A31"/>
    <mergeCell ref="M30:M31"/>
    <mergeCell ref="A10:A11"/>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3A9DA-A365-41C0-97AB-C25DBEB36FF0}">
  <dimension ref="A1:K5"/>
  <sheetViews>
    <sheetView workbookViewId="0">
      <selection activeCell="F12" sqref="F12"/>
    </sheetView>
  </sheetViews>
  <sheetFormatPr defaultRowHeight="14.5" x14ac:dyDescent="0.35"/>
  <cols>
    <col min="1" max="1" width="10.36328125" customWidth="1"/>
    <col min="2" max="2" width="11.6328125" customWidth="1"/>
    <col min="4" max="4" width="12.453125" customWidth="1"/>
    <col min="7" max="7" width="10.81640625" customWidth="1"/>
    <col min="10" max="10" width="19.1796875" customWidth="1"/>
  </cols>
  <sheetData>
    <row r="1" spans="1:11" ht="26" x14ac:dyDescent="0.35">
      <c r="A1" s="67" t="s">
        <v>496</v>
      </c>
      <c r="B1" s="68">
        <v>43</v>
      </c>
      <c r="C1" s="69"/>
      <c r="D1" s="70" t="s">
        <v>499</v>
      </c>
      <c r="E1" s="71">
        <v>31.28</v>
      </c>
      <c r="F1" s="69"/>
      <c r="G1" s="67" t="s">
        <v>500</v>
      </c>
      <c r="H1" s="68">
        <v>14.76</v>
      </c>
      <c r="I1" s="69"/>
      <c r="J1" s="72" t="s">
        <v>502</v>
      </c>
      <c r="K1" s="73">
        <v>9.1</v>
      </c>
    </row>
    <row r="2" spans="1:11" ht="26" x14ac:dyDescent="0.35">
      <c r="A2" s="67"/>
      <c r="B2" s="68"/>
      <c r="C2" s="69"/>
      <c r="D2" s="70"/>
      <c r="E2" s="71"/>
      <c r="F2" s="69"/>
      <c r="G2" s="67"/>
      <c r="H2" s="68"/>
      <c r="I2" s="69"/>
      <c r="J2" s="74" t="s">
        <v>503</v>
      </c>
      <c r="K2" s="75">
        <v>3.05</v>
      </c>
    </row>
    <row r="4" spans="1:11" ht="35" customHeight="1" x14ac:dyDescent="0.35">
      <c r="A4" s="76" t="s">
        <v>506</v>
      </c>
      <c r="B4" s="78">
        <v>0.2321</v>
      </c>
      <c r="C4" s="79"/>
      <c r="D4" s="76" t="s">
        <v>507</v>
      </c>
      <c r="E4" s="78">
        <v>0.76790000000000003</v>
      </c>
      <c r="F4" s="79"/>
      <c r="G4" s="76" t="s">
        <v>510</v>
      </c>
      <c r="H4" s="78">
        <v>0.39850000000000002</v>
      </c>
      <c r="I4" s="79"/>
      <c r="J4" s="76" t="s">
        <v>511</v>
      </c>
      <c r="K4" s="77">
        <v>0.66769999999999996</v>
      </c>
    </row>
    <row r="5" spans="1:11" x14ac:dyDescent="0.35">
      <c r="A5" s="76"/>
      <c r="B5" s="78"/>
      <c r="C5" s="79"/>
      <c r="D5" s="76"/>
      <c r="E5" s="78"/>
      <c r="F5" s="79"/>
      <c r="G5" s="76"/>
      <c r="H5" s="78"/>
      <c r="I5" s="79"/>
      <c r="J5" s="76"/>
      <c r="K5" s="77"/>
    </row>
  </sheetData>
  <mergeCells count="14">
    <mergeCell ref="J4:J5"/>
    <mergeCell ref="K4:K5"/>
    <mergeCell ref="G1:G2"/>
    <mergeCell ref="H1:H2"/>
    <mergeCell ref="A1:A2"/>
    <mergeCell ref="B1:B2"/>
    <mergeCell ref="D4:D5"/>
    <mergeCell ref="E4:E5"/>
    <mergeCell ref="G4:G5"/>
    <mergeCell ref="H4:H5"/>
    <mergeCell ref="D1:D2"/>
    <mergeCell ref="E1:E2"/>
    <mergeCell ref="A4:A5"/>
    <mergeCell ref="B4:B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T a b l e 1 ] ] > < / C u s t o m C o n t e n t > < / G e m i n i > 
</file>

<file path=customXml/item10.xml>��< ? x m l   v e r s i o n = " 1 . 0 "   e n c o d i n g = " U T F - 1 6 " ? > < G e m i n i   x m l n s = " h t t p : / / g e m i n i / p i v o t c u s t o m i z a t i o n / C l i e n t W i n d o w X M L " > < C u s t o m C o n t e n t > < ! [ C D A T A [ T a b l e 1 ] ] > < / C u s t o m C o n t e n t > < / G e m i n i > 
</file>

<file path=customXml/item11.xml>��< ? x m l   v e r s i o n = " 1 . 0 "   e n c o d i n g = " U T F - 1 6 " ? > < G e m i n i   x m l n s = " h t t p : / / g e m i n i / p i v o t c u s t o m i z a t i o n / S h o w H i d d e n " > < C u s t o m C o n t e n t > < ! [ C D A T A [ T r u e ] ] > < / 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3.xml>��< ? x m l   v e r s i o n = " 1 . 0 "   e n c o d i n g = " U T F - 1 6 " ? > < G e m i n i   x m l n s = " h t t p : / / g e m i n i / p i v o t c u s t o m i z a t i o n / M a n u a l C a l c M o d e " > < C u s t o m C o n t e n t > < ! [ C D A T A [ F a l s 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 2 0 2 2 - 0 8 - 2 9 T 1 5 : 3 8 : 5 9 . 5 5 6 3 2 2 1 + 0 5 : 3 0 < / L a s t P r o c e s s e d T i m e > < / D a t a M o d e l i n g S a n d b o x . S e r i a l i z e d S a n d b o x E r r o r C a c h e > ] ] > < / 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 E m p l o y e e   N a m e < / s t r i n g > < / k e y > < v a l u e > < i n t > 1 9 8 < / i n t > < / v a l u e > < / i t e m > < i t e m > < k e y > < s t r i n g > E m p l o y e e   N u m b e r < / s t r i n g > < / k e y > < v a l u e > < i n t > 2 1 9 < / i n t > < / v a l u e > < / i t e m > < i t e m > < k e y > < s t r i n g > P a y   R a t e < / s t r i n g > < / k e y > < v a l u e > < i n t > 1 2 7 < / i n t > < / v a l u e > < / i t e m > < i t e m > < k e y > < s t r i n g > D O B < / s t r i n g > < / k e y > < v a l u e > < i n t > 9 0 < / i n t > < / v a l u e > < / i t e m > < i t e m > < k e y > < s t r i n g > A g e < / s t r i n g > < / k e y > < v a l u e > < i n t > 8 3 < / i n t > < / v a l u e > < / i t e m > < i t e m > < k e y > < s t r i n g > G e n d e r < / s t r i n g > < / k e y > < v a l u e > < i n t > 1 1 7 < / i n t > < / v a l u e > < / i t e m > < i t e m > < k e y > < s t r i n g > M a r i t a l D e s c < / s t r i n g > < / k e y > < v a l u e > < i n t > 1 5 8 < / i n t > < / v a l u e > < / i t e m > < i t e m > < k e y > < s t r i n g > D a t e   o f   H i r e < / s t r i n g > < / k e y > < v a l u e > < i n t > 1 5 9 < / i n t > < / v a l u e > < / i t e m > < i t e m > < k e y > < s t r i n g > T e n u r e < / s t r i n g > < / k e y > < v a l u e > < i n t > 1 1 2 < / i n t > < / v a l u e > < / i t e m > < i t e m > < k e y > < s t r i n g > D a t e   o f   T e r m i n a t i o n < / s t r i n g > < / k e y > < v a l u e > < i n t > 2 3 1 < / i n t > < / v a l u e > < / i t e m > < i t e m > < k e y > < s t r i n g > R e a s o n   F o r   T e r m < / s t r i n g > < / k e y > < v a l u e > < i n t > 2 0 2 < / i n t > < / v a l u e > < / i t e m > < i t e m > < k e y > < s t r i n g > E m p l o y m e n t   S t a t u s < / s t r i n g > < / k e y > < v a l u e > < i n t > 2 2 6 < / i n t > < / v a l u e > < / i t e m > < i t e m > < k e y > < s t r i n g > D e p a r t m e n t < / s t r i n g > < / k e y > < v a l u e > < i n t > 1 6 0 < / i n t > < / v a l u e > < / i t e m > < i t e m > < k e y > < s t r i n g > P o s i t i o n < / s t r i n g > < / k e y > < v a l u e > < i n t > 1 2 2 < / i n t > < / v a l u e > < / i t e m > < i t e m > < k e y > < s t r i n g > M a n a g e r   N a m e < / s t r i n g > < / k e y > < v a l u e > < i n t > 1 9 0 < / i n t > < / v a l u e > < / i t e m > < i t e m > < k e y > < s t r i n g > E m p l o y e e   S o u r c e < / s t r i n g > < / k e y > < v a l u e > < i n t > 2 0 6 < / i n t > < / v a l u e > < / i t e m > < i t e m > < k e y > < s t r i n g > P e r f o r m a n c e   S c o r e < / s t r i n g > < / k e y > < v a l u e > < i n t > 2 2 2 < / i n t > < / v a l u e > < / i t e m > < i t e m > < k e y > < s t r i n g > P e r f o r m a n c e R a t i n g O r d i n a l < / s t r i n g > < / k e y > < v a l u e > < i n t > 2 9 2 < / i n t > < / v a l u e > < / i t e m > < / C o l u m n W i d t h s > < C o l u m n D i s p l a y I n d e x > < i t e m > < k e y > < s t r i n g > E m p l o y e e   N a m e < / s t r i n g > < / k e y > < v a l u e > < i n t > 0 < / i n t > < / v a l u e > < / i t e m > < i t e m > < k e y > < s t r i n g > E m p l o y e e   N u m b e r < / s t r i n g > < / k e y > < v a l u e > < i n t > 1 < / i n t > < / v a l u e > < / i t e m > < i t e m > < k e y > < s t r i n g > P a y   R a t e < / s t r i n g > < / k e y > < v a l u e > < i n t > 2 < / i n t > < / v a l u e > < / i t e m > < i t e m > < k e y > < s t r i n g > D O B < / s t r i n g > < / k e y > < v a l u e > < i n t > 3 < / i n t > < / v a l u e > < / i t e m > < i t e m > < k e y > < s t r i n g > A g e < / s t r i n g > < / k e y > < v a l u e > < i n t > 4 < / i n t > < / v a l u e > < / i t e m > < i t e m > < k e y > < s t r i n g > G e n d e r < / s t r i n g > < / k e y > < v a l u e > < i n t > 5 < / i n t > < / v a l u e > < / i t e m > < i t e m > < k e y > < s t r i n g > M a r i t a l D e s c < / s t r i n g > < / k e y > < v a l u e > < i n t > 6 < / i n t > < / v a l u e > < / i t e m > < i t e m > < k e y > < s t r i n g > D a t e   o f   H i r e < / s t r i n g > < / k e y > < v a l u e > < i n t > 7 < / i n t > < / v a l u e > < / i t e m > < i t e m > < k e y > < s t r i n g > T e n u r e < / s t r i n g > < / k e y > < v a l u e > < i n t > 8 < / i n t > < / v a l u e > < / i t e m > < i t e m > < k e y > < s t r i n g > D a t e   o f   T e r m i n a t i o n < / s t r i n g > < / k e y > < v a l u e > < i n t > 9 < / i n t > < / v a l u e > < / i t e m > < i t e m > < k e y > < s t r i n g > R e a s o n   F o r   T e r m < / s t r i n g > < / k e y > < v a l u e > < i n t > 1 0 < / i n t > < / v a l u e > < / i t e m > < i t e m > < k e y > < s t r i n g > E m p l o y m e n t   S t a t u s < / s t r i n g > < / k e y > < v a l u e > < i n t > 1 1 < / i n t > < / v a l u e > < / i t e m > < i t e m > < k e y > < s t r i n g > D e p a r t m e n t < / s t r i n g > < / k e y > < v a l u e > < i n t > 1 2 < / i n t > < / v a l u e > < / i t e m > < i t e m > < k e y > < s t r i n g > P o s i t i o n < / s t r i n g > < / k e y > < v a l u e > < i n t > 1 3 < / i n t > < / v a l u e > < / i t e m > < i t e m > < k e y > < s t r i n g > M a n a g e r   N a m e < / s t r i n g > < / k e y > < v a l u e > < i n t > 1 4 < / i n t > < / v a l u e > < / i t e m > < i t e m > < k e y > < s t r i n g > E m p l o y e e   S o u r c e < / s t r i n g > < / k e y > < v a l u e > < i n t > 1 5 < / i n t > < / v a l u e > < / i t e m > < i t e m > < k e y > < s t r i n g > P e r f o r m a n c e   S c o r e < / s t r i n g > < / k e y > < v a l u e > < i n t > 1 6 < / i n t > < / v a l u e > < / i t e m > < i t e m > < k e y > < s t r i n g > P e r f o r m a n c e R a t i n g O r d i n a l < / s t r i n g > < / k e y > < v a l u e > < i n t > 1 7 < / 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 C o l u m n s \ E m p l o y e e   N u m b e r < / K e y > < / a : K e y > < a : V a l u e   i : t y p e = " T a b l e W i d g e t B a s e V i e w S t a t e " / > < / a : K e y V a l u e O f D i a g r a m O b j e c t K e y a n y T y p e z b w N T n L X > < a : K e y V a l u e O f D i a g r a m O b j e c t K e y a n y T y p e z b w N T n L X > < a : K e y > < K e y > C o l u m n s \ P a y   R a t e < / K e y > < / a : K e y > < a : V a l u e   i : t y p e = " T a b l e W i d g e t B a s e V i e w S t a t e " / > < / a : K e y V a l u e O f D i a g r a m O b j e c t K e y a n y T y p e z b w N T n L X > < a : K e y V a l u e O f D i a g r a m O b j e c t K e y a n y T y p e z b w N T n L X > < a : K e y > < K e y > C o l u m n s \ D O B < / 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 C o l u m n s \ M a r i t a l D e s c < / K e y > < / a : K e y > < a : V a l u e   i : t y p e = " T a b l e W i d g e t B a s e V i e w S t a t e " / > < / a : K e y V a l u e O f D i a g r a m O b j e c t K e y a n y T y p e z b w N T n L X > < a : K e y V a l u e O f D i a g r a m O b j e c t K e y a n y T y p e z b w N T n L X > < a : K e y > < K e y > C o l u m n s \ D a t e   o f   H i r e < / K e y > < / a : K e y > < a : V a l u e   i : t y p e = " T a b l e W i d g e t B a s e V i e w S t a t e " / > < / a : K e y V a l u e O f D i a g r a m O b j e c t K e y a n y T y p e z b w N T n L X > < a : K e y V a l u e O f D i a g r a m O b j e c t K e y a n y T y p e z b w N T n L X > < a : K e y > < K e y > C o l u m n s \ T e n u r e < / K e y > < / a : K e y > < a : V a l u e   i : t y p e = " T a b l e W i d g e t B a s e V i e w S t a t e " / > < / a : K e y V a l u e O f D i a g r a m O b j e c t K e y a n y T y p e z b w N T n L X > < a : K e y V a l u e O f D i a g r a m O b j e c t K e y a n y T y p e z b w N T n L X > < a : K e y > < K e y > C o l u m n s \ D a t e   o f   T e r m i n a t i o n < / K e y > < / a : K e y > < a : V a l u e   i : t y p e = " T a b l e W i d g e t B a s e V i e w S t a t e " / > < / a : K e y V a l u e O f D i a g r a m O b j e c t K e y a n y T y p e z b w N T n L X > < a : K e y V a l u e O f D i a g r a m O b j e c t K e y a n y T y p e z b w N T n L X > < a : K e y > < K e y > C o l u m n s \ R e a s o n   F o r   T e r m < / K e y > < / a : K e y > < a : V a l u e   i : t y p e = " T a b l e W i d g e t B a s e V i e w S t a t e " / > < / a : K e y V a l u e O f D i a g r a m O b j e c t K e y a n y T y p e z b w N T n L X > < a : K e y V a l u e O f D i a g r a m O b j e c t K e y a n y T y p e z b w N T n L X > < a : K e y > < K e y > C o l u m n s \ E m p l o y m e n t   S t a t u s < / 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 C o l u m n s \ P o s i t i o n < / K e y > < / a : K e y > < a : V a l u e   i : t y p e = " T a b l e W i d g e t B a s e V i e w S t a t e " / > < / a : K e y V a l u e O f D i a g r a m O b j e c t K e y a n y T y p e z b w N T n L X > < a : K e y V a l u e O f D i a g r a m O b j e c t K e y a n y T y p e z b w N T n L X > < a : K e y > < K e y > C o l u m n s \ M a n a g e r   N a m e < / K e y > < / a : K e y > < a : V a l u e   i : t y p e = " T a b l e W i d g e t B a s e V i e w S t a t e " / > < / a : K e y V a l u e O f D i a g r a m O b j e c t K e y a n y T y p e z b w N T n L X > < a : K e y V a l u e O f D i a g r a m O b j e c t K e y a n y T y p e z b w N T n L X > < a : K e y > < K e y > C o l u m n s \ E m p l o y e e   S o u r c e < / K e y > < / a : K e y > < a : V a l u e   i : t y p e = " T a b l e W i d g e t B a s e V i e w S t a t e " / > < / a : K e y V a l u e O f D i a g r a m O b j e c t K e y a n y T y p e z b w N T n L X > < a : K e y V a l u e O f D i a g r a m O b j e c t K e y a n y T y p e z b w N T n L X > < a : K e y > < K e y > C o l u m n s \ P e r f o r m a n c e   S c o r e < / K e y > < / a : K e y > < a : V a l u e   i : t y p e = " T a b l e W i d g e t B a s e V i e w S t a t e " / > < / a : K e y V a l u e O f D i a g r a m O b j e c t K e y a n y T y p e z b w N T n L X > < a : K e y V a l u e O f D i a g r a m O b j e c t K e y a n y T y p e z b w N T n L X > < a : K e y > < K e y > C o l u m n s \ P e r f o r m a n c e R a t i n g O r d i n a l < / 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P o w e r P i v o t V e r s i o n " > < C u s t o m C o n t e n t > < ! [ C D A T A [ 2 0 1 5 . 1 3 0 . 1 6 0 5 . 9 1 3 ] ] > < / 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 P a y   R a t e < / K e y > < / D i a g r a m O b j e c t K e y > < D i a g r a m O b j e c t K e y > < K e y > M e a s u r e s \ S u m   o f   P a y   R a t e \ T a g I n f o \ F o r m u l a < / K e y > < / D i a g r a m O b j e c t K e y > < D i a g r a m O b j e c t K e y > < K e y > M e a s u r e s \ S u m   o f   P a y   R a t e \ T a g I n f o \ V a l u e < / K e y > < / D i a g r a m O b j e c t K e y > < D i a g r a m O b j e c t K e y > < K e y > M e a s u r e s \ A v e r a g e   o f   P a y   R a t e < / K e y > < / D i a g r a m O b j e c t K e y > < D i a g r a m O b j e c t K e y > < K e y > M e a s u r e s \ A v e r a g e   o f   P a y   R a t e \ T a g I n f o \ F o r m u l a < / K e y > < / D i a g r a m O b j e c t K e y > < D i a g r a m O b j e c t K e y > < K e y > M e a s u r e s \ A v e r a g e   o f   P a y   R a t e \ T a g I n f o \ V a l u e < / K e y > < / D i a g r a m O b j e c t K e y > < D i a g r a m O b j e c t K e y > < K e y > M e a s u r e s \ S u m   o f   E m p l o y e e   N u m b e r < / K e y > < / D i a g r a m O b j e c t K e y > < D i a g r a m O b j e c t K e y > < K e y > M e a s u r e s \ S u m   o f   E m p l o y e e   N u m b e r \ T a g I n f o \ F o r m u l a < / K e y > < / D i a g r a m O b j e c t K e y > < D i a g r a m O b j e c t K e y > < K e y > M e a s u r e s \ S u m   o f   E m p l o y e e   N u m b e r \ T a g I n f o \ V a l u e < / K e y > < / D i a g r a m O b j e c t K e y > < D i a g r a m O b j e c t K e y > < K e y > M e a s u r e s \ C o u n t   o f   E m p l o y e e   N u m b e r < / K e y > < / D i a g r a m O b j e c t K e y > < D i a g r a m O b j e c t K e y > < K e y > M e a s u r e s \ C o u n t   o f   E m p l o y e e   N u m b e r \ T a g I n f o \ F o r m u l a < / K e y > < / D i a g r a m O b j e c t K e y > < D i a g r a m O b j e c t K e y > < K e y > M e a s u r e s \ C o u n t   o f   E m p l o y e e   N u m b e r \ T a g I n f o \ V a l u e < / K e y > < / D i a g r a m O b j e c t K e y > < D i a g r a m O b j e c t K e y > < K e y > M e a s u r e s \ C o u n t   o f   P a y   R a t e < / K e y > < / D i a g r a m O b j e c t K e y > < D i a g r a m O b j e c t K e y > < K e y > M e a s u r e s \ C o u n t   o f   P a y   R a t e \ T a g I n f o \ F o r m u l a < / K e y > < / D i a g r a m O b j e c t K e y > < D i a g r a m O b j e c t K e y > < K e y > M e a s u r e s \ C o u n t   o f   P a y   R a t e \ T a g I n f o \ V a l u e < / K e y > < / D i a g r a m O b j e c t K e y > < D i a g r a m O b j e c t K e y > < K e y > M e a s u r e s \ S u m   o f   A g e < / K e y > < / D i a g r a m O b j e c t K e y > < D i a g r a m O b j e c t K e y > < K e y > M e a s u r e s \ S u m   o f   A g e \ T a g I n f o \ F o r m u l a < / K e y > < / D i a g r a m O b j e c t K e y > < D i a g r a m O b j e c t K e y > < K e y > M e a s u r e s \ S u m   o f   A g e \ T a g I n f o \ V a l u e < / K e y > < / D i a g r a m O b j e c t K e y > < D i a g r a m O b j e c t K e y > < K e y > C o l u m n s \ E m p l o y e e   N a m e < / K e y > < / D i a g r a m O b j e c t K e y > < D i a g r a m O b j e c t K e y > < K e y > C o l u m n s \ E m p l o y e e   N u m b e r < / K e y > < / D i a g r a m O b j e c t K e y > < D i a g r a m O b j e c t K e y > < K e y > C o l u m n s \ P a y   R a t e < / K e y > < / D i a g r a m O b j e c t K e y > < D i a g r a m O b j e c t K e y > < K e y > C o l u m n s \ D O B < / K e y > < / D i a g r a m O b j e c t K e y > < D i a g r a m O b j e c t K e y > < K e y > C o l u m n s \ A g e < / K e y > < / D i a g r a m O b j e c t K e y > < D i a g r a m O b j e c t K e y > < K e y > C o l u m n s \ G e n d e r < / K e y > < / D i a g r a m O b j e c t K e y > < D i a g r a m O b j e c t K e y > < K e y > C o l u m n s \ M a r i t a l D e s c < / K e y > < / D i a g r a m O b j e c t K e y > < D i a g r a m O b j e c t K e y > < K e y > C o l u m n s \ D a t e   o f   H i r e < / K e y > < / D i a g r a m O b j e c t K e y > < D i a g r a m O b j e c t K e y > < K e y > C o l u m n s \ T e n u r e < / K e y > < / D i a g r a m O b j e c t K e y > < D i a g r a m O b j e c t K e y > < K e y > C o l u m n s \ D a t e   o f   T e r m i n a t i o n < / K e y > < / D i a g r a m O b j e c t K e y > < D i a g r a m O b j e c t K e y > < K e y > C o l u m n s \ R e a s o n   F o r   T e r m < / K e y > < / D i a g r a m O b j e c t K e y > < D i a g r a m O b j e c t K e y > < K e y > C o l u m n s \ E m p l o y m e n t   S t a t u s < / K e y > < / D i a g r a m O b j e c t K e y > < D i a g r a m O b j e c t K e y > < K e y > C o l u m n s \ D e p a r t m e n t < / K e y > < / D i a g r a m O b j e c t K e y > < D i a g r a m O b j e c t K e y > < K e y > C o l u m n s \ P o s i t i o n < / K e y > < / D i a g r a m O b j e c t K e y > < D i a g r a m O b j e c t K e y > < K e y > C o l u m n s \ M a n a g e r   N a m e < / K e y > < / D i a g r a m O b j e c t K e y > < D i a g r a m O b j e c t K e y > < K e y > C o l u m n s \ E m p l o y e e   S o u r c e < / K e y > < / D i a g r a m O b j e c t K e y > < D i a g r a m O b j e c t K e y > < K e y > C o l u m n s \ P e r f o r m a n c e   S c o r e < / K e y > < / D i a g r a m O b j e c t K e y > < D i a g r a m O b j e c t K e y > < K e y > C o l u m n s \ P e r f o r m a n c e R a t i n g O r d i n a l < / K e y > < / D i a g r a m O b j e c t K e y > < D i a g r a m O b j e c t K e y > < K e y > L i n k s \ & l t ; C o l u m n s \ S u m   o f   P a y   R a t e & g t ; - & l t ; M e a s u r e s \ P a y   R a t e & g t ; < / K e y > < / D i a g r a m O b j e c t K e y > < D i a g r a m O b j e c t K e y > < K e y > L i n k s \ & l t ; C o l u m n s \ S u m   o f   P a y   R a t e & g t ; - & l t ; M e a s u r e s \ P a y   R a t e & g t ; \ C O L U M N < / K e y > < / D i a g r a m O b j e c t K e y > < D i a g r a m O b j e c t K e y > < K e y > L i n k s \ & l t ; C o l u m n s \ S u m   o f   P a y   R a t e & g t ; - & l t ; M e a s u r e s \ P a y   R a t e & g t ; \ M E A S U R E < / K e y > < / D i a g r a m O b j e c t K e y > < D i a g r a m O b j e c t K e y > < K e y > L i n k s \ & l t ; C o l u m n s \ A v e r a g e   o f   P a y   R a t e & g t ; - & l t ; M e a s u r e s \ P a y   R a t e & g t ; < / K e y > < / D i a g r a m O b j e c t K e y > < D i a g r a m O b j e c t K e y > < K e y > L i n k s \ & l t ; C o l u m n s \ A v e r a g e   o f   P a y   R a t e & g t ; - & l t ; M e a s u r e s \ P a y   R a t e & g t ; \ C O L U M N < / K e y > < / D i a g r a m O b j e c t K e y > < D i a g r a m O b j e c t K e y > < K e y > L i n k s \ & l t ; C o l u m n s \ A v e r a g e   o f   P a y   R a t e & g t ; - & l t ; M e a s u r e s \ P a y   R a t e & g t ; \ M E A S U R E < / K e y > < / D i a g r a m O b j e c t K e y > < D i a g r a m O b j e c t K e y > < K e y > L i n k s \ & l t ; C o l u m n s \ S u m   o f   E m p l o y e e   N u m b e r & g t ; - & l t ; M e a s u r e s \ E m p l o y e e   N u m b e r & g t ; < / K e y > < / D i a g r a m O b j e c t K e y > < D i a g r a m O b j e c t K e y > < K e y > L i n k s \ & l t ; C o l u m n s \ S u m   o f   E m p l o y e e   N u m b e r & g t ; - & l t ; M e a s u r e s \ E m p l o y e e   N u m b e r & g t ; \ C O L U M N < / K e y > < / D i a g r a m O b j e c t K e y > < D i a g r a m O b j e c t K e y > < K e y > L i n k s \ & l t ; C o l u m n s \ S u m   o f   E m p l o y e e   N u m b e r & g t ; - & l t ; M e a s u r e s \ E m p l o y e e   N u m b e r & g t ; \ M E A S U R E < / K e y > < / D i a g r a m O b j e c t K e y > < D i a g r a m O b j e c t K e y > < K e y > L i n k s \ & l t ; C o l u m n s \ C o u n t   o f   E m p l o y e e   N u m b e r & g t ; - & l t ; M e a s u r e s \ E m p l o y e e   N u m b e r & g t ; < / K e y > < / D i a g r a m O b j e c t K e y > < D i a g r a m O b j e c t K e y > < K e y > L i n k s \ & l t ; C o l u m n s \ C o u n t   o f   E m p l o y e e   N u m b e r & g t ; - & l t ; M e a s u r e s \ E m p l o y e e   N u m b e r & g t ; \ C O L U M N < / K e y > < / D i a g r a m O b j e c t K e y > < D i a g r a m O b j e c t K e y > < K e y > L i n k s \ & l t ; C o l u m n s \ C o u n t   o f   E m p l o y e e   N u m b e r & g t ; - & l t ; M e a s u r e s \ E m p l o y e e   N u m b e r & g t ; \ M E A S U R E < / K e y > < / D i a g r a m O b j e c t K e y > < D i a g r a m O b j e c t K e y > < K e y > L i n k s \ & l t ; C o l u m n s \ C o u n t   o f   P a y   R a t e & g t ; - & l t ; M e a s u r e s \ P a y   R a t e & g t ; < / K e y > < / D i a g r a m O b j e c t K e y > < D i a g r a m O b j e c t K e y > < K e y > L i n k s \ & l t ; C o l u m n s \ C o u n t   o f   P a y   R a t e & g t ; - & l t ; M e a s u r e s \ P a y   R a t e & g t ; \ C O L U M N < / K e y > < / D i a g r a m O b j e c t K e y > < D i a g r a m O b j e c t K e y > < K e y > L i n k s \ & l t ; C o l u m n s \ C o u n t   o f   P a y   R a t e & g t ; - & l t ; M e a s u r e s \ P a y   R a t e & g t ; \ M E A S U R E < / K e y > < / D i a g r a m O b j e c t K e y > < D i a g r a m O b j e c t K e y > < K e y > L i n k s \ & l t ; C o l u m n s \ S u m   o f   A g e & g t ; - & l t ; M e a s u r e s \ A g e & g t ; < / K e y > < / D i a g r a m O b j e c t K e y > < D i a g r a m O b j e c t K e y > < K e y > L i n k s \ & l t ; C o l u m n s \ S u m   o f   A g e & g t ; - & l t ; M e a s u r e s \ A g e & g t ; \ C O L U M N < / K e y > < / D i a g r a m O b j e c t K e y > < D i a g r a m O b j e c t K e y > < K e y > L i n k s \ & l t ; C o l u m n s \ S u m   o f   A g e & g t ; - & l t ; M e a s u r e s \ A g e & g t ; \ M E A S U R E 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 P a y   R a t e < / K e y > < / a : K e y > < a : V a l u e   i : t y p e = " M e a s u r e G r i d N o d e V i e w S t a t e " > < C o l u m n > 2 < / C o l u m n > < L a y e d O u t > t r u e < / L a y e d O u t > < W a s U I I n v i s i b l e > t r u e < / W a s U I I n v i s i b l e > < / a : V a l u e > < / a : K e y V a l u e O f D i a g r a m O b j e c t K e y a n y T y p e z b w N T n L X > < a : K e y V a l u e O f D i a g r a m O b j e c t K e y a n y T y p e z b w N T n L X > < a : K e y > < K e y > M e a s u r e s \ S u m   o f   P a y   R a t e \ T a g I n f o \ F o r m u l a < / K e y > < / a : K e y > < a : V a l u e   i : t y p e = " M e a s u r e G r i d V i e w S t a t e I D i a g r a m T a g A d d i t i o n a l I n f o " / > < / a : K e y V a l u e O f D i a g r a m O b j e c t K e y a n y T y p e z b w N T n L X > < a : K e y V a l u e O f D i a g r a m O b j e c t K e y a n y T y p e z b w N T n L X > < a : K e y > < K e y > M e a s u r e s \ S u m   o f   P a y   R a t e \ T a g I n f o \ V a l u e < / K e y > < / a : K e y > < a : V a l u e   i : t y p e = " M e a s u r e G r i d V i e w S t a t e I D i a g r a m T a g A d d i t i o n a l I n f o " / > < / a : K e y V a l u e O f D i a g r a m O b j e c t K e y a n y T y p e z b w N T n L X > < a : K e y V a l u e O f D i a g r a m O b j e c t K e y a n y T y p e z b w N T n L X > < a : K e y > < K e y > M e a s u r e s \ A v e r a g e   o f   P a y   R a t e < / K e y > < / a : K e y > < a : V a l u e   i : t y p e = " M e a s u r e G r i d N o d e V i e w S t a t e " > < C o l u m n > 2 < / C o l u m n > < L a y e d O u t > t r u e < / L a y e d O u t > < R o w > 1 < / R o w > < W a s U I I n v i s i b l e > t r u e < / W a s U I I n v i s i b l e > < / a : V a l u e > < / a : K e y V a l u e O f D i a g r a m O b j e c t K e y a n y T y p e z b w N T n L X > < a : K e y V a l u e O f D i a g r a m O b j e c t K e y a n y T y p e z b w N T n L X > < a : K e y > < K e y > M e a s u r e s \ A v e r a g e   o f   P a y   R a t e \ T a g I n f o \ F o r m u l a < / K e y > < / a : K e y > < a : V a l u e   i : t y p e = " M e a s u r e G r i d V i e w S t a t e I D i a g r a m T a g A d d i t i o n a l I n f o " / > < / a : K e y V a l u e O f D i a g r a m O b j e c t K e y a n y T y p e z b w N T n L X > < a : K e y V a l u e O f D i a g r a m O b j e c t K e y a n y T y p e z b w N T n L X > < a : K e y > < K e y > M e a s u r e s \ A v e r a g e   o f   P a y   R a t e \ T a g I n f o \ V a l u e < / K e y > < / a : K e y > < a : V a l u e   i : t y p e = " M e a s u r e G r i d V i e w S t a t e I D i a g r a m T a g A d d i t i o n a l I n f o " / > < / a : K e y V a l u e O f D i a g r a m O b j e c t K e y a n y T y p e z b w N T n L X > < a : K e y V a l u e O f D i a g r a m O b j e c t K e y a n y T y p e z b w N T n L X > < a : K e y > < K e y > M e a s u r e s \ S u m   o f   E m p l o y e e   N u m b e r < / K e y > < / a : K e y > < a : V a l u e   i : t y p e = " M e a s u r e G r i d N o d e V i e w S t a t e " > < C o l u m n > 1 < / C o l u m n > < L a y e d O u t > t r u e < / L a y e d O u t > < W a s U I I n v i s i b l e > t r u e < / W a s U I I n v i s i b l e > < / a : V a l u e > < / a : K e y V a l u e O f D i a g r a m O b j e c t K e y a n y T y p e z b w N T n L X > < a : K e y V a l u e O f D i a g r a m O b j e c t K e y a n y T y p e z b w N T n L X > < a : K e y > < K e y > M e a s u r e s \ S u m   o f   E m p l o y e e   N u m b e r \ T a g I n f o \ F o r m u l a < / K e y > < / a : K e y > < a : V a l u e   i : t y p e = " M e a s u r e G r i d V i e w S t a t e I D i a g r a m T a g A d d i t i o n a l I n f o " / > < / a : K e y V a l u e O f D i a g r a m O b j e c t K e y a n y T y p e z b w N T n L X > < a : K e y V a l u e O f D i a g r a m O b j e c t K e y a n y T y p e z b w N T n L X > < a : K e y > < K e y > M e a s u r e s \ S u m   o f   E m p l o y e e   N u m b e r \ T a g I n f o \ V a l u e < / K e y > < / a : K e y > < a : V a l u e   i : t y p e = " M e a s u r e G r i d V i e w S t a t e I D i a g r a m T a g A d d i t i o n a l I n f o " / > < / a : K e y V a l u e O f D i a g r a m O b j e c t K e y a n y T y p e z b w N T n L X > < a : K e y V a l u e O f D i a g r a m O b j e c t K e y a n y T y p e z b w N T n L X > < a : K e y > < K e y > M e a s u r e s \ C o u n t   o f   E m p l o y e e   N u m b e r < / K e y > < / a : K e y > < a : V a l u e   i : t y p e = " M e a s u r e G r i d N o d e V i e w S t a t e " > < C o l u m n > 1 < / C o l u m n > < L a y e d O u t > t r u e < / L a y e d O u t > < R o w > 1 < / R o w > < W a s U I I n v i s i b l e > t r u e < / W a s U I I n v i s i b l e > < / a : V a l u e > < / a : K e y V a l u e O f D i a g r a m O b j e c t K e y a n y T y p e z b w N T n L X > < a : K e y V a l u e O f D i a g r a m O b j e c t K e y a n y T y p e z b w N T n L X > < a : K e y > < K e y > M e a s u r e s \ C o u n t   o f   E m p l o y e e   N u m b e r \ T a g I n f o \ F o r m u l a < / K e y > < / a : K e y > < a : V a l u e   i : t y p e = " M e a s u r e G r i d V i e w S t a t e I D i a g r a m T a g A d d i t i o n a l I n f o " / > < / a : K e y V a l u e O f D i a g r a m O b j e c t K e y a n y T y p e z b w N T n L X > < a : K e y V a l u e O f D i a g r a m O b j e c t K e y a n y T y p e z b w N T n L X > < a : K e y > < K e y > M e a s u r e s \ C o u n t   o f   E m p l o y e e   N u m b e r \ T a g I n f o \ V a l u e < / K e y > < / a : K e y > < a : V a l u e   i : t y p e = " M e a s u r e G r i d V i e w S t a t e I D i a g r a m T a g A d d i t i o n a l I n f o " / > < / a : K e y V a l u e O f D i a g r a m O b j e c t K e y a n y T y p e z b w N T n L X > < a : K e y V a l u e O f D i a g r a m O b j e c t K e y a n y T y p e z b w N T n L X > < a : K e y > < K e y > M e a s u r e s \ C o u n t   o f   P a y   R a t e < / K e y > < / a : K e y > < a : V a l u e   i : t y p e = " M e a s u r e G r i d N o d e V i e w S t a t e " > < C o l u m n > 2 < / C o l u m n > < L a y e d O u t > t r u e < / L a y e d O u t > < R o w > 2 < / R o w > < W a s U I I n v i s i b l e > t r u e < / W a s U I I n v i s i b l e > < / a : V a l u e > < / a : K e y V a l u e O f D i a g r a m O b j e c t K e y a n y T y p e z b w N T n L X > < a : K e y V a l u e O f D i a g r a m O b j e c t K e y a n y T y p e z b w N T n L X > < a : K e y > < K e y > M e a s u r e s \ C o u n t   o f   P a y   R a t e \ T a g I n f o \ F o r m u l a < / K e y > < / a : K e y > < a : V a l u e   i : t y p e = " M e a s u r e G r i d V i e w S t a t e I D i a g r a m T a g A d d i t i o n a l I n f o " / > < / a : K e y V a l u e O f D i a g r a m O b j e c t K e y a n y T y p e z b w N T n L X > < a : K e y V a l u e O f D i a g r a m O b j e c t K e y a n y T y p e z b w N T n L X > < a : K e y > < K e y > M e a s u r e s \ C o u n t   o f   P a y   R a t e \ T a g I n f o \ V a l u e < / K e y > < / a : K e y > < a : V a l u e   i : t y p e = " M e a s u r e G r i d V i e w S t a t e I D i a g r a m T a g A d d i t i o n a l I n f o " / > < / a : K e y V a l u e O f D i a g r a m O b j e c t K e y a n y T y p e z b w N T n L X > < a : K e y V a l u e O f D i a g r a m O b j e c t K e y a n y T y p e z b w N T n L X > < a : K e y > < K e y > M e a s u r e s \ S u m   o f   A g e < / K e y > < / a : K e y > < a : V a l u e   i : t y p e = " M e a s u r e G r i d N o d e V i e w S t a t e " > < C o l u m n > 4 < / C o l u m n > < L a y e d O u t > t r u e < / L a y e d O u t > < W a s U I I n v i s i b l e > t r u e < / W a s U I I n v i s i b l e > < / a : V a l u e > < / a : K e y V a l u e O f D i a g r a m O b j e c t K e y a n y T y p e z b w N T n L X > < a : K e y V a l u e O f D i a g r a m O b j e c t K e y a n y T y p e z b w N T n L X > < a : K e y > < K e y > M e a s u r e s \ S u m   o f   A g e \ T a g I n f o \ F o r m u l a < / K e y > < / a : K e y > < a : V a l u e   i : t y p e = " M e a s u r e G r i d V i e w S t a t e I D i a g r a m T a g A d d i t i o n a l I n f o " / > < / a : K e y V a l u e O f D i a g r a m O b j e c t K e y a n y T y p e z b w N T n L X > < a : K e y V a l u e O f D i a g r a m O b j e c t K e y a n y T y p e z b w N T n L X > < a : K e y > < K e y > M e a s u r e s \ S u m   o f   A g e \ T a g I n f o \ V a l u e < / K e y > < / a : K e y > < a : V a l u e   i : t y p e = " M e a s u r e G r i d V i e w S t a t e I D i a g r a m T a g A d d i t i o n a l I n f o " / > < / a : K e y V a l u e O f D i a g r a m O b j e c t K e y a n y T y p e z b w N T n L X > < a : K e y V a l u e O f D i a g r a m O b j e c t K e y a n y T y p e z b w N T n L X > < a : K e y > < K e y > C o l u m n s \ E m p l o y e e   N a m e < / K e y > < / a : K e y > < a : V a l u e   i : t y p e = " M e a s u r e G r i d N o d e V i e w S t a t e " > < L a y e d O u t > t r u e < / L a y e d O u t > < / a : V a l u e > < / a : K e y V a l u e O f D i a g r a m O b j e c t K e y a n y T y p e z b w N T n L X > < a : K e y V a l u e O f D i a g r a m O b j e c t K e y a n y T y p e z b w N T n L X > < a : K e y > < K e y > C o l u m n s \ E m p l o y e e   N u m b e r < / K e y > < / a : K e y > < a : V a l u e   i : t y p e = " M e a s u r e G r i d N o d e V i e w S t a t e " > < C o l u m n > 1 < / C o l u m n > < L a y e d O u t > t r u e < / L a y e d O u t > < / a : V a l u e > < / a : K e y V a l u e O f D i a g r a m O b j e c t K e y a n y T y p e z b w N T n L X > < a : K e y V a l u e O f D i a g r a m O b j e c t K e y a n y T y p e z b w N T n L X > < a : K e y > < K e y > C o l u m n s \ P a y   R a t e < / K e y > < / a : K e y > < a : V a l u e   i : t y p e = " M e a s u r e G r i d N o d e V i e w S t a t e " > < C o l u m n > 2 < / C o l u m n > < L a y e d O u t > t r u e < / L a y e d O u t > < / a : V a l u e > < / a : K e y V a l u e O f D i a g r a m O b j e c t K e y a n y T y p e z b w N T n L X > < a : K e y V a l u e O f D i a g r a m O b j e c t K e y a n y T y p e z b w N T n L X > < a : K e y > < K e y > C o l u m n s \ D O B < / K e y > < / a : K e y > < a : V a l u e   i : t y p e = " M e a s u r e G r i d N o d e V i e w S t a t e " > < C o l u m n > 3 < / C o l u m n > < L a y e d O u t > t r u e < / L a y e d O u t > < / a : V a l u e > < / a : K e y V a l u e O f D i a g r a m O b j e c t K e y a n y T y p e z b w N T n L X > < a : K e y V a l u e O f D i a g r a m O b j e c t K e y a n y T y p e z b w N T n L X > < a : K e y > < K e y > C o l u m n s \ A g e < / 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 C o l u m n s \ M a r i t a l D e s c < / K e y > < / a : K e y > < a : V a l u e   i : t y p e = " M e a s u r e G r i d N o d e V i e w S t a t e " > < C o l u m n > 6 < / C o l u m n > < L a y e d O u t > t r u e < / L a y e d O u t > < / a : V a l u e > < / a : K e y V a l u e O f D i a g r a m O b j e c t K e y a n y T y p e z b w N T n L X > < a : K e y V a l u e O f D i a g r a m O b j e c t K e y a n y T y p e z b w N T n L X > < a : K e y > < K e y > C o l u m n s \ D a t e   o f   H i r e < / K e y > < / a : K e y > < a : V a l u e   i : t y p e = " M e a s u r e G r i d N o d e V i e w S t a t e " > < C o l u m n > 7 < / C o l u m n > < L a y e d O u t > t r u e < / L a y e d O u t > < / a : V a l u e > < / a : K e y V a l u e O f D i a g r a m O b j e c t K e y a n y T y p e z b w N T n L X > < a : K e y V a l u e O f D i a g r a m O b j e c t K e y a n y T y p e z b w N T n L X > < a : K e y > < K e y > C o l u m n s \ T e n u r e < / K e y > < / a : K e y > < a : V a l u e   i : t y p e = " M e a s u r e G r i d N o d e V i e w S t a t e " > < C o l u m n > 8 < / C o l u m n > < L a y e d O u t > t r u e < / L a y e d O u t > < / a : V a l u e > < / a : K e y V a l u e O f D i a g r a m O b j e c t K e y a n y T y p e z b w N T n L X > < a : K e y V a l u e O f D i a g r a m O b j e c t K e y a n y T y p e z b w N T n L X > < a : K e y > < K e y > C o l u m n s \ D a t e   o f   T e r m i n a t i o n < / K e y > < / a : K e y > < a : V a l u e   i : t y p e = " M e a s u r e G r i d N o d e V i e w S t a t e " > < C o l u m n > 9 < / C o l u m n > < L a y e d O u t > t r u e < / L a y e d O u t > < / a : V a l u e > < / a : K e y V a l u e O f D i a g r a m O b j e c t K e y a n y T y p e z b w N T n L X > < a : K e y V a l u e O f D i a g r a m O b j e c t K e y a n y T y p e z b w N T n L X > < a : K e y > < K e y > C o l u m n s \ R e a s o n   F o r   T e r m < / K e y > < / a : K e y > < a : V a l u e   i : t y p e = " M e a s u r e G r i d N o d e V i e w S t a t e " > < C o l u m n > 1 0 < / C o l u m n > < L a y e d O u t > t r u e < / L a y e d O u t > < / a : V a l u e > < / a : K e y V a l u e O f D i a g r a m O b j e c t K e y a n y T y p e z b w N T n L X > < a : K e y V a l u e O f D i a g r a m O b j e c t K e y a n y T y p e z b w N T n L X > < a : K e y > < K e y > C o l u m n s \ E m p l o y m e n t   S t a t u s < / K e y > < / a : K e y > < a : V a l u e   i : t y p e = " M e a s u r e G r i d N o d e V i e w S t a t e " > < C o l u m n > 1 1 < / C o l u m n > < L a y e d O u t > t r u e < / L a y e d O u t > < / a : V a l u e > < / a : K e y V a l u e O f D i a g r a m O b j e c t K e y a n y T y p e z b w N T n L X > < a : K e y V a l u e O f D i a g r a m O b j e c t K e y a n y T y p e z b w N T n L X > < a : K e y > < K e y > C o l u m n s \ D e p a r t m e n t < / K e y > < / a : K e y > < a : V a l u e   i : t y p e = " M e a s u r e G r i d N o d e V i e w S t a t e " > < C o l u m n > 1 2 < / C o l u m n > < L a y e d O u t > t r u e < / L a y e d O u t > < / a : V a l u e > < / a : K e y V a l u e O f D i a g r a m O b j e c t K e y a n y T y p e z b w N T n L X > < a : K e y V a l u e O f D i a g r a m O b j e c t K e y a n y T y p e z b w N T n L X > < a : K e y > < K e y > C o l u m n s \ P o s i t i o n < / K e y > < / a : K e y > < a : V a l u e   i : t y p e = " M e a s u r e G r i d N o d e V i e w S t a t e " > < C o l u m n > 1 3 < / C o l u m n > < L a y e d O u t > t r u e < / L a y e d O u t > < / a : V a l u e > < / a : K e y V a l u e O f D i a g r a m O b j e c t K e y a n y T y p e z b w N T n L X > < a : K e y V a l u e O f D i a g r a m O b j e c t K e y a n y T y p e z b w N T n L X > < a : K e y > < K e y > C o l u m n s \ M a n a g e r   N a m e < / K e y > < / a : K e y > < a : V a l u e   i : t y p e = " M e a s u r e G r i d N o d e V i e w S t a t e " > < C o l u m n > 1 4 < / C o l u m n > < L a y e d O u t > t r u e < / L a y e d O u t > < / a : V a l u e > < / a : K e y V a l u e O f D i a g r a m O b j e c t K e y a n y T y p e z b w N T n L X > < a : K e y V a l u e O f D i a g r a m O b j e c t K e y a n y T y p e z b w N T n L X > < a : K e y > < K e y > C o l u m n s \ E m p l o y e e   S o u r c e < / K e y > < / a : K e y > < a : V a l u e   i : t y p e = " M e a s u r e G r i d N o d e V i e w S t a t e " > < C o l u m n > 1 5 < / C o l u m n > < L a y e d O u t > t r u e < / L a y e d O u t > < / a : V a l u e > < / a : K e y V a l u e O f D i a g r a m O b j e c t K e y a n y T y p e z b w N T n L X > < a : K e y V a l u e O f D i a g r a m O b j e c t K e y a n y T y p e z b w N T n L X > < a : K e y > < K e y > C o l u m n s \ P e r f o r m a n c e   S c o r e < / K e y > < / a : K e y > < a : V a l u e   i : t y p e = " M e a s u r e G r i d N o d e V i e w S t a t e " > < C o l u m n > 1 6 < / C o l u m n > < L a y e d O u t > t r u e < / L a y e d O u t > < / a : V a l u e > < / a : K e y V a l u e O f D i a g r a m O b j e c t K e y a n y T y p e z b w N T n L X > < a : K e y V a l u e O f D i a g r a m O b j e c t K e y a n y T y p e z b w N T n L X > < a : K e y > < K e y > C o l u m n s \ P e r f o r m a n c e R a t i n g O r d i n a l < / K e y > < / a : K e y > < a : V a l u e   i : t y p e = " M e a s u r e G r i d N o d e V i e w S t a t e " > < C o l u m n > 1 7 < / C o l u m n > < L a y e d O u t > t r u e < / L a y e d O u t > < / a : V a l u e > < / a : K e y V a l u e O f D i a g r a m O b j e c t K e y a n y T y p e z b w N T n L X > < a : K e y V a l u e O f D i a g r a m O b j e c t K e y a n y T y p e z b w N T n L X > < a : K e y > < K e y > L i n k s \ & l t ; C o l u m n s \ S u m   o f   P a y   R a t e & g t ; - & l t ; M e a s u r e s \ P a y   R a t e & g t ; < / K e y > < / a : K e y > < a : V a l u e   i : t y p e = " M e a s u r e G r i d V i e w S t a t e I D i a g r a m L i n k " / > < / a : K e y V a l u e O f D i a g r a m O b j e c t K e y a n y T y p e z b w N T n L X > < a : K e y V a l u e O f D i a g r a m O b j e c t K e y a n y T y p e z b w N T n L X > < a : K e y > < K e y > L i n k s \ & l t ; C o l u m n s \ S u m   o f   P a y   R a t e & g t ; - & l t ; M e a s u r e s \ P a y   R a t e & g t ; \ C O L U M N < / K e y > < / a : K e y > < a : V a l u e   i : t y p e = " M e a s u r e G r i d V i e w S t a t e I D i a g r a m L i n k E n d p o i n t " / > < / a : K e y V a l u e O f D i a g r a m O b j e c t K e y a n y T y p e z b w N T n L X > < a : K e y V a l u e O f D i a g r a m O b j e c t K e y a n y T y p e z b w N T n L X > < a : K e y > < K e y > L i n k s \ & l t ; C o l u m n s \ S u m   o f   P a y   R a t e & g t ; - & l t ; M e a s u r e s \ P a y   R a t e & g t ; \ M E A S U R E < / K e y > < / a : K e y > < a : V a l u e   i : t y p e = " M e a s u r e G r i d V i e w S t a t e I D i a g r a m L i n k E n d p o i n t " / > < / a : K e y V a l u e O f D i a g r a m O b j e c t K e y a n y T y p e z b w N T n L X > < a : K e y V a l u e O f D i a g r a m O b j e c t K e y a n y T y p e z b w N T n L X > < a : K e y > < K e y > L i n k s \ & l t ; C o l u m n s \ A v e r a g e   o f   P a y   R a t e & g t ; - & l t ; M e a s u r e s \ P a y   R a t e & g t ; < / K e y > < / a : K e y > < a : V a l u e   i : t y p e = " M e a s u r e G r i d V i e w S t a t e I D i a g r a m L i n k " / > < / a : K e y V a l u e O f D i a g r a m O b j e c t K e y a n y T y p e z b w N T n L X > < a : K e y V a l u e O f D i a g r a m O b j e c t K e y a n y T y p e z b w N T n L X > < a : K e y > < K e y > L i n k s \ & l t ; C o l u m n s \ A v e r a g e   o f   P a y   R a t e & g t ; - & l t ; M e a s u r e s \ P a y   R a t e & g t ; \ C O L U M N < / K e y > < / a : K e y > < a : V a l u e   i : t y p e = " M e a s u r e G r i d V i e w S t a t e I D i a g r a m L i n k E n d p o i n t " / > < / a : K e y V a l u e O f D i a g r a m O b j e c t K e y a n y T y p e z b w N T n L X > < a : K e y V a l u e O f D i a g r a m O b j e c t K e y a n y T y p e z b w N T n L X > < a : K e y > < K e y > L i n k s \ & l t ; C o l u m n s \ A v e r a g e   o f   P a y   R a t e & g t ; - & l t ; M e a s u r e s \ P a y   R a t e & g t ; \ M E A S U R E < / K e y > < / a : K e y > < a : V a l u e   i : t y p e = " M e a s u r e G r i d V i e w S t a t e I D i a g r a m L i n k E n d p o i n t " / > < / a : K e y V a l u e O f D i a g r a m O b j e c t K e y a n y T y p e z b w N T n L X > < a : K e y V a l u e O f D i a g r a m O b j e c t K e y a n y T y p e z b w N T n L X > < a : K e y > < K e y > L i n k s \ & l t ; C o l u m n s \ S u m   o f   E m p l o y e e   N u m b e r & g t ; - & l t ; M e a s u r e s \ E m p l o y e e   N u m b e r & g t ; < / K e y > < / a : K e y > < a : V a l u e   i : t y p e = " M e a s u r e G r i d V i e w S t a t e I D i a g r a m L i n k " / > < / a : K e y V a l u e O f D i a g r a m O b j e c t K e y a n y T y p e z b w N T n L X > < a : K e y V a l u e O f D i a g r a m O b j e c t K e y a n y T y p e z b w N T n L X > < a : K e y > < K e y > L i n k s \ & l t ; C o l u m n s \ S u m   o f   E m p l o y e e   N u m b e r & g t ; - & l t ; M e a s u r e s \ E m p l o y e e   N u m b e r & g t ; \ C O L U M N < / K e y > < / a : K e y > < a : V a l u e   i : t y p e = " M e a s u r e G r i d V i e w S t a t e I D i a g r a m L i n k E n d p o i n t " / > < / a : K e y V a l u e O f D i a g r a m O b j e c t K e y a n y T y p e z b w N T n L X > < a : K e y V a l u e O f D i a g r a m O b j e c t K e y a n y T y p e z b w N T n L X > < a : K e y > < K e y > L i n k s \ & l t ; C o l u m n s \ S u m   o f   E m p l o y e e   N u m b e r & g t ; - & l t ; M e a s u r e s \ E m p l o y e e   N u m b e r & g t ; \ M E A S U R E < / K e y > < / a : K e y > < a : V a l u e   i : t y p e = " M e a s u r e G r i d V i e w S t a t e I D i a g r a m L i n k E n d p o i n t " / > < / a : K e y V a l u e O f D i a g r a m O b j e c t K e y a n y T y p e z b w N T n L X > < a : K e y V a l u e O f D i a g r a m O b j e c t K e y a n y T y p e z b w N T n L X > < a : K e y > < K e y > L i n k s \ & l t ; C o l u m n s \ C o u n t   o f   E m p l o y e e   N u m b e r & g t ; - & l t ; M e a s u r e s \ E m p l o y e e   N u m b e r & g t ; < / K e y > < / a : K e y > < a : V a l u e   i : t y p e = " M e a s u r e G r i d V i e w S t a t e I D i a g r a m L i n k " / > < / a : K e y V a l u e O f D i a g r a m O b j e c t K e y a n y T y p e z b w N T n L X > < a : K e y V a l u e O f D i a g r a m O b j e c t K e y a n y T y p e z b w N T n L X > < a : K e y > < K e y > L i n k s \ & l t ; C o l u m n s \ C o u n t   o f   E m p l o y e e   N u m b e r & g t ; - & l t ; M e a s u r e s \ E m p l o y e e   N u m b e r & g t ; \ C O L U M N < / K e y > < / a : K e y > < a : V a l u e   i : t y p e = " M e a s u r e G r i d V i e w S t a t e I D i a g r a m L i n k E n d p o i n t " / > < / a : K e y V a l u e O f D i a g r a m O b j e c t K e y a n y T y p e z b w N T n L X > < a : K e y V a l u e O f D i a g r a m O b j e c t K e y a n y T y p e z b w N T n L X > < a : K e y > < K e y > L i n k s \ & l t ; C o l u m n s \ C o u n t   o f   E m p l o y e e   N u m b e r & g t ; - & l t ; M e a s u r e s \ E m p l o y e e   N u m b e r & g t ; \ M E A S U R E < / K e y > < / a : K e y > < a : V a l u e   i : t y p e = " M e a s u r e G r i d V i e w S t a t e I D i a g r a m L i n k E n d p o i n t " / > < / a : K e y V a l u e O f D i a g r a m O b j e c t K e y a n y T y p e z b w N T n L X > < a : K e y V a l u e O f D i a g r a m O b j e c t K e y a n y T y p e z b w N T n L X > < a : K e y > < K e y > L i n k s \ & l t ; C o l u m n s \ C o u n t   o f   P a y   R a t e & g t ; - & l t ; M e a s u r e s \ P a y   R a t e & g t ; < / K e y > < / a : K e y > < a : V a l u e   i : t y p e = " M e a s u r e G r i d V i e w S t a t e I D i a g r a m L i n k " / > < / a : K e y V a l u e O f D i a g r a m O b j e c t K e y a n y T y p e z b w N T n L X > < a : K e y V a l u e O f D i a g r a m O b j e c t K e y a n y T y p e z b w N T n L X > < a : K e y > < K e y > L i n k s \ & l t ; C o l u m n s \ C o u n t   o f   P a y   R a t e & g t ; - & l t ; M e a s u r e s \ P a y   R a t e & g t ; \ C O L U M N < / K e y > < / a : K e y > < a : V a l u e   i : t y p e = " M e a s u r e G r i d V i e w S t a t e I D i a g r a m L i n k E n d p o i n t " / > < / a : K e y V a l u e O f D i a g r a m O b j e c t K e y a n y T y p e z b w N T n L X > < a : K e y V a l u e O f D i a g r a m O b j e c t K e y a n y T y p e z b w N T n L X > < a : K e y > < K e y > L i n k s \ & l t ; C o l u m n s \ C o u n t   o f   P a y   R a t e & g t ; - & l t ; M e a s u r e s \ P a y   R a t e & g t ; \ M E A S U R E < / K e y > < / a : K e y > < a : V a l u e   i : t y p e = " M e a s u r e G r i d V i e w S t a t e I D i a g r a m L i n k E n d p o i n t " / > < / a : K e y V a l u e O f D i a g r a m O b j e c t K e y a n y T y p e z b w N T n L X > < a : K e y V a l u e O f D i a g r a m O b j e c t K e y a n y T y p e z b w N T n L X > < a : K e y > < K e y > L i n k s \ & l t ; C o l u m n s \ S u m   o f   A g e & g t ; - & l t ; M e a s u r e s \ A g e & g t ; < / K e y > < / a : K e y > < a : V a l u e   i : t y p e = " M e a s u r e G r i d V i e w S t a t e I D i a g r a m L i n k " / > < / a : K e y V a l u e O f D i a g r a m O b j e c t K e y a n y T y p e z b w N T n L X > < a : K e y V a l u e O f D i a g r a m O b j e c t K e y a n y T y p e z b w N T n L X > < a : K e y > < K e y > L i n k s \ & l t ; C o l u m n s \ S u m   o f   A g e & g t ; - & l t ; M e a s u r e s \ A g e & g t ; \ C O L U M N < / K e y > < / a : K e y > < a : V a l u e   i : t y p e = " M e a s u r e G r i d V i e w S t a t e I D i a g r a m L i n k E n d p o i n t " / > < / a : K e y V a l u e O f D i a g r a m O b j e c t K e y a n y T y p e z b w N T n L X > < a : K e y V a l u e O f D i a g r a m O b j e c t K e y a n y T y p e z b w N T n L X > < a : K e y > < K e y > L i n k s \ & l t ; C o l u m n s \ S u m   o f   A g e & g t ; - & l t ; M e a s u r e s \ A g e & g t ; \ M E A S U R E < / K e y > < / a : K e y > < a : V a l u e   i : t y p e = " M e a s u r e G r i d V i e w S t a t e I D i a g r a m L i n k E n d p o i n t " / > < / a : K e y V a l u e O f D i a g r a m O b j e c t K e y a n y T y p e z b w N T n L X > < / V i e w S t a t e s > < / D i a g r a m M a n a g e r . S e r i a l i z a b l e D i a g r a m > < / A r r a y O f D i a g r a m M a n a g e r . S e r i a l i z a b l e D i a g r a m > ] ] > < / C u s t o m C o n t e n t > < / G e m i n i > 
</file>

<file path=customXml/item8.xml>��< ? x m l   v e r s i o n = " 1 . 0 "   e n c o d i n g = " U T F - 1 6 " ? > < G e m i n i   x m l n s = " h t t p : / / g e m i n i / p i v o t c u s t o m i z a t i o n / I s S a n d b o x E m b e d d e d " > < C u s t o m C o n t e n t > < ! [ C D A T A [ y e s ] ] > < / 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FE4C13DA-922A-42CB-8C1A-A92D3A81F126}">
  <ds:schemaRefs/>
</ds:datastoreItem>
</file>

<file path=customXml/itemProps10.xml><?xml version="1.0" encoding="utf-8"?>
<ds:datastoreItem xmlns:ds="http://schemas.openxmlformats.org/officeDocument/2006/customXml" ds:itemID="{A40BD253-6C86-4FF0-AE80-2AB382A84DB0}">
  <ds:schemaRefs/>
</ds:datastoreItem>
</file>

<file path=customXml/itemProps11.xml><?xml version="1.0" encoding="utf-8"?>
<ds:datastoreItem xmlns:ds="http://schemas.openxmlformats.org/officeDocument/2006/customXml" ds:itemID="{8DB40EB7-62C5-4CE7-A15C-6616CAD887B6}">
  <ds:schemaRefs/>
</ds:datastoreItem>
</file>

<file path=customXml/itemProps12.xml><?xml version="1.0" encoding="utf-8"?>
<ds:datastoreItem xmlns:ds="http://schemas.openxmlformats.org/officeDocument/2006/customXml" ds:itemID="{70E880EC-B719-4C11-B139-9BF08842C94E}">
  <ds:schemaRefs/>
</ds:datastoreItem>
</file>

<file path=customXml/itemProps13.xml><?xml version="1.0" encoding="utf-8"?>
<ds:datastoreItem xmlns:ds="http://schemas.openxmlformats.org/officeDocument/2006/customXml" ds:itemID="{0B109CBC-79B3-4DAF-89E5-D257B498EDC6}">
  <ds:schemaRefs/>
</ds:datastoreItem>
</file>

<file path=customXml/itemProps14.xml><?xml version="1.0" encoding="utf-8"?>
<ds:datastoreItem xmlns:ds="http://schemas.openxmlformats.org/officeDocument/2006/customXml" ds:itemID="{395FD3EE-08AC-446E-A2EE-B3B77282AE5D}">
  <ds:schemaRefs/>
</ds:datastoreItem>
</file>

<file path=customXml/itemProps15.xml><?xml version="1.0" encoding="utf-8"?>
<ds:datastoreItem xmlns:ds="http://schemas.openxmlformats.org/officeDocument/2006/customXml" ds:itemID="{EF1EF7D9-449B-494A-8AB5-9B6E526BF2B7}">
  <ds:schemaRefs/>
</ds:datastoreItem>
</file>

<file path=customXml/itemProps16.xml><?xml version="1.0" encoding="utf-8"?>
<ds:datastoreItem xmlns:ds="http://schemas.openxmlformats.org/officeDocument/2006/customXml" ds:itemID="{834F64CA-8847-408A-90E0-F9BCF85C927D}">
  <ds:schemaRefs/>
</ds:datastoreItem>
</file>

<file path=customXml/itemProps2.xml><?xml version="1.0" encoding="utf-8"?>
<ds:datastoreItem xmlns:ds="http://schemas.openxmlformats.org/officeDocument/2006/customXml" ds:itemID="{7C8829CE-0634-4760-B1D7-EBAE7B21EE6B}">
  <ds:schemaRefs/>
</ds:datastoreItem>
</file>

<file path=customXml/itemProps3.xml><?xml version="1.0" encoding="utf-8"?>
<ds:datastoreItem xmlns:ds="http://schemas.openxmlformats.org/officeDocument/2006/customXml" ds:itemID="{AA6802E8-2AFD-4C69-9224-F7E318D5F8DF}">
  <ds:schemaRefs/>
</ds:datastoreItem>
</file>

<file path=customXml/itemProps4.xml><?xml version="1.0" encoding="utf-8"?>
<ds:datastoreItem xmlns:ds="http://schemas.openxmlformats.org/officeDocument/2006/customXml" ds:itemID="{2085FEEA-96AE-4B3A-89E0-FEB317A241A1}">
  <ds:schemaRefs/>
</ds:datastoreItem>
</file>

<file path=customXml/itemProps5.xml><?xml version="1.0" encoding="utf-8"?>
<ds:datastoreItem xmlns:ds="http://schemas.openxmlformats.org/officeDocument/2006/customXml" ds:itemID="{46DE94EA-550B-4890-9144-97FCCB95C4A5}">
  <ds:schemaRefs/>
</ds:datastoreItem>
</file>

<file path=customXml/itemProps6.xml><?xml version="1.0" encoding="utf-8"?>
<ds:datastoreItem xmlns:ds="http://schemas.openxmlformats.org/officeDocument/2006/customXml" ds:itemID="{C604AE40-C309-4FB7-BCFD-3DD1B7A5A30D}">
  <ds:schemaRefs/>
</ds:datastoreItem>
</file>

<file path=customXml/itemProps7.xml><?xml version="1.0" encoding="utf-8"?>
<ds:datastoreItem xmlns:ds="http://schemas.openxmlformats.org/officeDocument/2006/customXml" ds:itemID="{FAE70F62-82C3-4076-A5AB-21D8B788F47B}">
  <ds:schemaRefs/>
</ds:datastoreItem>
</file>

<file path=customXml/itemProps8.xml><?xml version="1.0" encoding="utf-8"?>
<ds:datastoreItem xmlns:ds="http://schemas.openxmlformats.org/officeDocument/2006/customXml" ds:itemID="{807C23BB-0157-4817-9BD2-6B4A62692BCC}">
  <ds:schemaRefs/>
</ds:datastoreItem>
</file>

<file path=customXml/itemProps9.xml><?xml version="1.0" encoding="utf-8"?>
<ds:datastoreItem xmlns:ds="http://schemas.openxmlformats.org/officeDocument/2006/customXml" ds:itemID="{5E474AA1-DFA0-4F58-B009-CCE8E4CEBAD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HR Dataset</vt:lpstr>
      <vt:lpstr>Metrics</vt:lpstr>
      <vt:lpstr>Tables</vt:lpstr>
      <vt:lpstr>Dashboard1</vt:lpstr>
      <vt:lpstr>Dashboard2</vt:lpstr>
      <vt:lpstr>Fixed Details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Antarlin Chanda</cp:lastModifiedBy>
  <dcterms:modified xsi:type="dcterms:W3CDTF">2022-09-15T16:30:50Z</dcterms:modified>
</cp:coreProperties>
</file>