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Usuario\Desktop\Tesis_Puya\Puya_CV_2024\Data\"/>
    </mc:Choice>
  </mc:AlternateContent>
  <xr:revisionPtr revIDLastSave="0" documentId="13_ncr:1_{A9BCE087-E993-46C0-901A-F8C4D711BB78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Sheet1" sheetId="1" r:id="rId1"/>
    <sheet name="Sheet4" sheetId="4" r:id="rId2"/>
    <sheet name="Sheet2" sheetId="2" r:id="rId3"/>
    <sheet name="Sheet3" sheetId="3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4" l="1"/>
  <c r="B7" i="4"/>
  <c r="B4" i="4"/>
  <c r="D3" i="4"/>
  <c r="C3" i="4"/>
  <c r="C2" i="3"/>
  <c r="B2" i="3"/>
  <c r="A2" i="3"/>
  <c r="D2" i="3" s="1"/>
  <c r="D4" i="2"/>
  <c r="D6" i="2" s="1"/>
  <c r="B4" i="2"/>
  <c r="B2" i="2"/>
  <c r="B6" i="2" s="1"/>
  <c r="D2" i="1"/>
  <c r="G2" i="1"/>
  <c r="H2" i="1" s="1"/>
  <c r="C3" i="1"/>
  <c r="H3" i="1" s="1"/>
  <c r="C4" i="1"/>
  <c r="G4" i="1"/>
  <c r="H4" i="1"/>
  <c r="H5" i="1"/>
  <c r="B6" i="1"/>
  <c r="C6" i="1"/>
  <c r="D6" i="1"/>
  <c r="E6" i="1"/>
  <c r="F6" i="1"/>
  <c r="C3" i="2" l="1"/>
  <c r="F3" i="2" s="1"/>
  <c r="C5" i="2"/>
  <c r="F5" i="2" s="1"/>
  <c r="E2" i="2"/>
  <c r="E5" i="2"/>
  <c r="E3" i="2"/>
  <c r="C4" i="2"/>
  <c r="F4" i="2" s="1"/>
  <c r="E4" i="2"/>
  <c r="C2" i="2"/>
  <c r="C6" i="2" s="1"/>
  <c r="F6" i="2" s="1"/>
  <c r="G6" i="1"/>
  <c r="F2" i="2" l="1"/>
  <c r="E6" i="2"/>
  <c r="H6" i="1"/>
</calcChain>
</file>

<file path=xl/sharedStrings.xml><?xml version="1.0" encoding="utf-8"?>
<sst xmlns="http://schemas.openxmlformats.org/spreadsheetml/2006/main" count="24" uniqueCount="12">
  <si>
    <t>Puya</t>
  </si>
  <si>
    <t>goudotiana</t>
  </si>
  <si>
    <t>santosii</t>
  </si>
  <si>
    <t>nitida</t>
  </si>
  <si>
    <t>Total</t>
  </si>
  <si>
    <t>bicolor</t>
  </si>
  <si>
    <t>sf</t>
  </si>
  <si>
    <t>F</t>
  </si>
  <si>
    <t>SF</t>
  </si>
  <si>
    <t>Pi</t>
  </si>
  <si>
    <t>Fire</t>
  </si>
  <si>
    <t>No_fire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</si>
</sst>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"/>
  <sheetViews>
    <sheetView workbookViewId="0">
      <selection activeCell="G5" sqref="A1:G5"/>
    </sheetView>
  </sheetViews>
  <sheetFormatPr defaultRowHeight="15" x14ac:dyDescent="0.25"/>
  <cols>
    <col min="3" max="3" width="9.5703125" bestFit="1" customWidth="1"/>
  </cols>
  <sheetData>
    <row r="1" spans="1:8" x14ac:dyDescent="0.25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 t="s">
        <v>4</v>
      </c>
    </row>
    <row r="2" spans="1:8" x14ac:dyDescent="0.25">
      <c r="A2" t="s">
        <v>1</v>
      </c>
      <c r="B2">
        <v>31</v>
      </c>
      <c r="C2">
        <v>8</v>
      </c>
      <c r="D2">
        <f>4+1+2+1+5+4+5+2+1+1+6+1+4+1+1+1+1</f>
        <v>41</v>
      </c>
      <c r="E2">
        <v>85</v>
      </c>
      <c r="F2">
        <v>83</v>
      </c>
      <c r="G2">
        <f>14+1+15+8+4+2+1+5+1+2+5</f>
        <v>58</v>
      </c>
      <c r="H2">
        <f>SUM(B2:G2)</f>
        <v>306</v>
      </c>
    </row>
    <row r="3" spans="1:8" x14ac:dyDescent="0.25">
      <c r="A3" t="s">
        <v>2</v>
      </c>
      <c r="B3">
        <v>0</v>
      </c>
      <c r="C3">
        <f>9+3+6+5+3+5+4+2+1+2+5</f>
        <v>45</v>
      </c>
      <c r="D3">
        <v>0</v>
      </c>
      <c r="E3">
        <v>0</v>
      </c>
      <c r="F3">
        <v>0</v>
      </c>
      <c r="G3">
        <v>0</v>
      </c>
      <c r="H3">
        <f t="shared" ref="H3:H6" si="0">SUM(B3:G3)</f>
        <v>45</v>
      </c>
    </row>
    <row r="4" spans="1:8" x14ac:dyDescent="0.25">
      <c r="A4" t="s">
        <v>3</v>
      </c>
      <c r="B4">
        <v>0</v>
      </c>
      <c r="C4">
        <f>200+30+23+10+63+107+83+10+45+41+2+2+13+1</f>
        <v>630</v>
      </c>
      <c r="D4">
        <v>12</v>
      </c>
      <c r="E4">
        <v>0</v>
      </c>
      <c r="F4">
        <v>35</v>
      </c>
      <c r="G4">
        <f>19+6+2+9</f>
        <v>36</v>
      </c>
      <c r="H4">
        <f t="shared" si="0"/>
        <v>713</v>
      </c>
    </row>
    <row r="5" spans="1:8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6</v>
      </c>
      <c r="G5">
        <v>0</v>
      </c>
      <c r="H5">
        <f t="shared" si="0"/>
        <v>6</v>
      </c>
    </row>
    <row r="6" spans="1:8" x14ac:dyDescent="0.25">
      <c r="A6" t="s">
        <v>4</v>
      </c>
      <c r="B6">
        <f>SUM(B2:B5)</f>
        <v>31</v>
      </c>
      <c r="C6">
        <f t="shared" ref="C6:G6" si="1">SUM(C2:C5)</f>
        <v>683</v>
      </c>
      <c r="D6">
        <f t="shared" si="1"/>
        <v>53</v>
      </c>
      <c r="E6">
        <f t="shared" si="1"/>
        <v>85</v>
      </c>
      <c r="F6">
        <f t="shared" si="1"/>
        <v>124</v>
      </c>
      <c r="G6">
        <f t="shared" si="1"/>
        <v>94</v>
      </c>
      <c r="H6">
        <f t="shared" si="0"/>
        <v>1070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ACAF3-AFFF-40E0-8514-CE7588B1AFB8}">
  <dimension ref="A1:E7"/>
  <sheetViews>
    <sheetView tabSelected="1" workbookViewId="0">
      <selection activeCell="I5" sqref="I5"/>
    </sheetView>
  </sheetViews>
  <sheetFormatPr defaultRowHeight="15" x14ac:dyDescent="0.25"/>
  <sheetData>
    <row r="1" spans="1:5" x14ac:dyDescent="0.25">
      <c r="A1" t="s">
        <v>10</v>
      </c>
      <c r="B1" t="s">
        <v>1</v>
      </c>
      <c r="C1" t="s">
        <v>2</v>
      </c>
      <c r="D1" t="s">
        <v>3</v>
      </c>
      <c r="E1" t="s">
        <v>5</v>
      </c>
    </row>
    <row r="2" spans="1:5" x14ac:dyDescent="0.25">
      <c r="A2">
        <v>2002</v>
      </c>
      <c r="B2">
        <v>31</v>
      </c>
      <c r="C2">
        <v>0</v>
      </c>
      <c r="D2">
        <v>0</v>
      </c>
      <c r="E2">
        <v>0</v>
      </c>
    </row>
    <row r="3" spans="1:5" x14ac:dyDescent="0.25">
      <c r="A3" t="s">
        <v>11</v>
      </c>
      <c r="B3">
        <v>8</v>
      </c>
      <c r="C3">
        <f>9+3+6+5+3+5+4+2+1+2+5</f>
        <v>45</v>
      </c>
      <c r="D3">
        <f>200+30+23+10+63+107+83+10+45+41+2+2+13+1</f>
        <v>630</v>
      </c>
      <c r="E3">
        <v>0</v>
      </c>
    </row>
    <row r="4" spans="1:5" x14ac:dyDescent="0.25">
      <c r="A4">
        <v>1988</v>
      </c>
      <c r="B4">
        <f>4+1+2+1+5+4+5+2+1+1+6+1+4+1+1+1+1</f>
        <v>41</v>
      </c>
      <c r="C4">
        <v>0</v>
      </c>
      <c r="D4">
        <v>12</v>
      </c>
      <c r="E4">
        <v>0</v>
      </c>
    </row>
    <row r="5" spans="1:5" x14ac:dyDescent="0.25">
      <c r="A5">
        <v>2002</v>
      </c>
      <c r="B5">
        <v>85</v>
      </c>
      <c r="C5">
        <v>0</v>
      </c>
      <c r="D5">
        <v>0</v>
      </c>
      <c r="E5">
        <v>0</v>
      </c>
    </row>
    <row r="6" spans="1:5" x14ac:dyDescent="0.25">
      <c r="A6" t="s">
        <v>11</v>
      </c>
      <c r="B6">
        <v>83</v>
      </c>
      <c r="C6">
        <v>0</v>
      </c>
      <c r="D6">
        <v>35</v>
      </c>
      <c r="E6">
        <v>6</v>
      </c>
    </row>
    <row r="7" spans="1:5" x14ac:dyDescent="0.25">
      <c r="A7">
        <v>1988</v>
      </c>
      <c r="B7">
        <f>14+1+15+8+4+2+1+5+1+2+5</f>
        <v>58</v>
      </c>
      <c r="C7">
        <v>0</v>
      </c>
      <c r="D7">
        <f>19+6+2+9</f>
        <v>36</v>
      </c>
      <c r="E7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15EAF-58B6-48E5-A94F-1BCCE0401D9D}">
  <dimension ref="A1:F6"/>
  <sheetViews>
    <sheetView workbookViewId="0">
      <selection activeCell="C12" sqref="C12"/>
    </sheetView>
  </sheetViews>
  <sheetFormatPr defaultRowHeight="15" x14ac:dyDescent="0.25"/>
  <sheetData>
    <row r="1" spans="1:6" x14ac:dyDescent="0.25">
      <c r="B1" t="s">
        <v>7</v>
      </c>
      <c r="C1" t="s">
        <v>9</v>
      </c>
      <c r="D1" t="s">
        <v>8</v>
      </c>
      <c r="E1" t="s">
        <v>9</v>
      </c>
    </row>
    <row r="2" spans="1:6" x14ac:dyDescent="0.25">
      <c r="A2" t="s">
        <v>1</v>
      </c>
      <c r="B2">
        <f>Sheet1!B2+Sheet1!D2+Sheet1!E2+Sheet1!G2</f>
        <v>215</v>
      </c>
      <c r="C2" s="1">
        <f>B2/$B$6</f>
        <v>0.81749049429657794</v>
      </c>
      <c r="D2">
        <v>91</v>
      </c>
      <c r="E2" s="2">
        <f>D2/$D$6</f>
        <v>0.1127633209417596</v>
      </c>
      <c r="F2">
        <f>SUM(B2:D2)</f>
        <v>306.81749049429658</v>
      </c>
    </row>
    <row r="3" spans="1:6" x14ac:dyDescent="0.25">
      <c r="A3" t="s">
        <v>2</v>
      </c>
      <c r="B3">
        <v>0</v>
      </c>
      <c r="C3">
        <f>B3/$B$6</f>
        <v>0</v>
      </c>
      <c r="D3">
        <v>45</v>
      </c>
      <c r="E3" s="2">
        <f>D3/$D$6</f>
        <v>5.5762081784386616E-2</v>
      </c>
      <c r="F3">
        <f>SUM(B3:D3)</f>
        <v>45</v>
      </c>
    </row>
    <row r="4" spans="1:6" x14ac:dyDescent="0.25">
      <c r="A4" t="s">
        <v>3</v>
      </c>
      <c r="B4">
        <f>Sheet1!D4+Sheet1!G4</f>
        <v>48</v>
      </c>
      <c r="C4" s="1">
        <f>B4/$B$6</f>
        <v>0.18250950570342206</v>
      </c>
      <c r="D4">
        <f>Sheet1!C4+Sheet1!F4</f>
        <v>665</v>
      </c>
      <c r="E4" s="2">
        <f>D4/$D$6</f>
        <v>0.82403965303593552</v>
      </c>
      <c r="F4">
        <f>SUM(B4:D4)</f>
        <v>713.18250950570336</v>
      </c>
    </row>
    <row r="5" spans="1:6" x14ac:dyDescent="0.25">
      <c r="A5" t="s">
        <v>5</v>
      </c>
      <c r="B5">
        <v>0</v>
      </c>
      <c r="C5">
        <f>B5/$B$6</f>
        <v>0</v>
      </c>
      <c r="D5">
        <v>6</v>
      </c>
      <c r="E5" s="2">
        <f>D5/$D$6</f>
        <v>7.4349442379182153E-3</v>
      </c>
      <c r="F5">
        <f>SUM(B5:D5)</f>
        <v>6</v>
      </c>
    </row>
    <row r="6" spans="1:6" x14ac:dyDescent="0.25">
      <c r="A6" t="s">
        <v>4</v>
      </c>
      <c r="B6">
        <f>SUM(B2:B5)</f>
        <v>263</v>
      </c>
      <c r="C6">
        <f>SUM(C2:C5)</f>
        <v>1</v>
      </c>
      <c r="D6">
        <f>SUM(D2:D5)</f>
        <v>807</v>
      </c>
      <c r="E6">
        <f>SUM(E2:E5)</f>
        <v>1</v>
      </c>
      <c r="F6">
        <f>SUM(B6:D6)</f>
        <v>1071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C801A2-66E9-4AD8-B5F0-61AD4BE5A491}">
  <dimension ref="A1:D2"/>
  <sheetViews>
    <sheetView workbookViewId="0">
      <selection sqref="A1:D2"/>
    </sheetView>
  </sheetViews>
  <sheetFormatPr defaultRowHeight="15" x14ac:dyDescent="0.25"/>
  <sheetData>
    <row r="1" spans="1:4" x14ac:dyDescent="0.25">
      <c r="A1">
        <v>2002</v>
      </c>
      <c r="B1" t="s">
        <v>6</v>
      </c>
      <c r="C1">
        <v>1988</v>
      </c>
    </row>
    <row r="2" spans="1:4" x14ac:dyDescent="0.25">
      <c r="A2">
        <f>Sheet1!B6+Sheet1!E6</f>
        <v>116</v>
      </c>
      <c r="B2">
        <f>Sheet1!C6+Sheet1!F6</f>
        <v>807</v>
      </c>
      <c r="C2">
        <f>Sheet1!D6+Sheet1!G6</f>
        <v>147</v>
      </c>
      <c r="D2">
        <f>SUM(A2:C2)</f>
        <v>1070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Juan Jose Pinzon Bustos</cp:lastModifiedBy>
  <dcterms:created xsi:type="dcterms:W3CDTF">2015-06-05T18:17:20Z</dcterms:created>
  <dcterms:modified xsi:type="dcterms:W3CDTF">2024-02-27T21:41:57Z</dcterms:modified>
</cp:coreProperties>
</file>