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  <extLst>
    <ext uri="GoogleSheetsCustomDataVersion1">
      <go:sheetsCustomData xmlns:go="http://customooxmlschemas.google.com/" r:id="rId6" roundtripDataSignature="AMtx7mijS9EWQ6n5mu7S/MQuErm9v9hWAQ=="/>
    </ext>
  </extLst>
</workbook>
</file>

<file path=xl/sharedStrings.xml><?xml version="1.0" encoding="utf-8"?>
<sst xmlns="http://schemas.openxmlformats.org/spreadsheetml/2006/main" count="33" uniqueCount="32">
  <si>
    <t>вар</t>
  </si>
  <si>
    <t>част</t>
  </si>
  <si>
    <t>отн.частота (Wi)</t>
  </si>
  <si>
    <t>отн.накоп.число (Wn)</t>
  </si>
  <si>
    <t>k</t>
  </si>
  <si>
    <t>-&gt;округленное-&gt;</t>
  </si>
  <si>
    <t>полигон</t>
  </si>
  <si>
    <t>h</t>
  </si>
  <si>
    <t>Станд.отклонение</t>
  </si>
  <si>
    <t>M(X)</t>
  </si>
  <si>
    <t>R</t>
  </si>
  <si>
    <t>Мода (Мо)</t>
  </si>
  <si>
    <t>9,2/9,8</t>
  </si>
  <si>
    <t>D(x)</t>
  </si>
  <si>
    <t>Медиана(Ме)</t>
  </si>
  <si>
    <t>q(x)</t>
  </si>
  <si>
    <t>Ср. абсолтное откл.</t>
  </si>
  <si>
    <t>сумм частот</t>
  </si>
  <si>
    <t>Коэффициент вариации (V)</t>
  </si>
  <si>
    <t>Выборочная диспрерсия (Dx)</t>
  </si>
  <si>
    <t xml:space="preserve">интервальный ряд </t>
  </si>
  <si>
    <t>Выборочное среднее (Мх)</t>
  </si>
  <si>
    <t>Вариант</t>
  </si>
  <si>
    <t>Частоты</t>
  </si>
  <si>
    <t>Отн. Частота (Wi)</t>
  </si>
  <si>
    <t>Отн. накоп. число (Wn)</t>
  </si>
  <si>
    <t>дискретный</t>
  </si>
  <si>
    <t xml:space="preserve">вариационный </t>
  </si>
  <si>
    <t>ряд</t>
  </si>
  <si>
    <t>Грубый метод мат. ожидания</t>
  </si>
  <si>
    <t>точный метод</t>
  </si>
  <si>
    <t>Грубый метод дисперсии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</si>
</sst>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Inconsolata"/>
    </font>
    <font>
      <color theme="1"/>
      <name val="Calibri"/>
      <scheme val="minor"/>
    </font>
    <font>
      <sz val="11.0"/>
      <color theme="1"/>
      <name val="Calibri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vertical="bottom"/>
    </xf>
    <xf borderId="2" fillId="0" fontId="5" numFmtId="0" xfId="0" applyBorder="1" applyFont="1"/>
    <xf borderId="3" fillId="0" fontId="4" numFmtId="0" xfId="0" applyAlignment="1" applyBorder="1" applyFont="1">
      <alignment horizontal="center" vertical="bottom"/>
    </xf>
    <xf borderId="4" fillId="0" fontId="5" numFmtId="0" xfId="0" applyBorder="1" applyFont="1"/>
    <xf borderId="3" fillId="0" fontId="4" numFmtId="164" xfId="0" applyAlignment="1" applyBorder="1" applyFont="1" applyNumberFormat="1">
      <alignment horizontal="center"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част относительно параметра "вар"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'Лист1'!$B$5:$M$5</c:f>
            </c:strRef>
          </c:cat>
          <c:val>
            <c:numRef>
              <c:f>'Лист1'!$B$6:$M$6</c:f>
              <c:numCache/>
            </c:numRef>
          </c:val>
          <c:smooth val="0"/>
        </c:ser>
        <c:axId val="2022511603"/>
        <c:axId val="1804843802"/>
      </c:lineChart>
      <c:catAx>
        <c:axId val="202251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843802"/>
      </c:catAx>
      <c:valAx>
        <c:axId val="1804843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част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51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част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'Лист1'!$B$5:$M$5</c:f>
            </c:strRef>
          </c:cat>
          <c:val>
            <c:numRef>
              <c:f>'Лист1'!$B$6:$M$6</c:f>
              <c:numCache/>
            </c:numRef>
          </c:val>
        </c:ser>
        <c:axId val="1923145768"/>
        <c:axId val="558620487"/>
      </c:barChart>
      <c:catAx>
        <c:axId val="192314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8620487"/>
      </c:catAx>
      <c:valAx>
        <c:axId val="558620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314576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Частотный 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'Лист1'!$B$5:$M$5</c:f>
            </c:strRef>
          </c:cat>
          <c:val>
            <c:numRef>
              <c:f>'Лист1'!$B$7:$M$7</c:f>
              <c:numCache/>
            </c:numRef>
          </c:val>
          <c:smooth val="0"/>
        </c:ser>
        <c:axId val="1799800849"/>
        <c:axId val="38355231"/>
      </c:lineChart>
      <c:catAx>
        <c:axId val="1799800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355231"/>
      </c:catAx>
      <c:valAx>
        <c:axId val="38355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980084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ser>
          <c:idx val="0"/>
          <c:order val="0"/>
          <c:tx>
            <c:v>грубый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'Лист1'!$J$39:$O$39</c:f>
              <c:numCache/>
            </c:numRef>
          </c:val>
          <c:smooth val="0"/>
        </c:ser>
        <c:ser>
          <c:idx val="1"/>
          <c:order val="1"/>
          <c:tx>
            <c:v>точный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'Лист1'!$J$40:$O$40</c:f>
              <c:numCache/>
            </c:numRef>
          </c:val>
          <c:smooth val="0"/>
        </c:ser>
        <c:axId val="429956760"/>
        <c:axId val="360788000"/>
      </c:lineChart>
      <c:catAx>
        <c:axId val="4299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788000"/>
      </c:catAx>
      <c:valAx>
        <c:axId val="36078800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9567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8</xdr:row>
      <xdr:rowOff>152400</xdr:rowOff>
    </xdr:from>
    <xdr:ext cx="3190875" cy="2105025"/>
    <xdr:graphicFrame>
      <xdr:nvGraphicFramePr>
        <xdr:cNvPr id="22328468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161925</xdr:colOff>
      <xdr:row>19</xdr:row>
      <xdr:rowOff>161925</xdr:rowOff>
    </xdr:from>
    <xdr:ext cx="3190875" cy="2105025"/>
    <xdr:graphicFrame>
      <xdr:nvGraphicFramePr>
        <xdr:cNvPr id="124126306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447675</xdr:colOff>
      <xdr:row>8</xdr:row>
      <xdr:rowOff>152400</xdr:rowOff>
    </xdr:from>
    <xdr:ext cx="3190875" cy="2105025"/>
    <xdr:graphicFrame>
      <xdr:nvGraphicFramePr>
        <xdr:cNvPr id="78408588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40</xdr:row>
      <xdr:rowOff>28575</xdr:rowOff>
    </xdr:from>
    <xdr:ext cx="3848100" cy="2571750"/>
    <xdr:graphicFrame>
      <xdr:nvGraphicFramePr>
        <xdr:cNvPr id="174611775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447675</xdr:colOff>
      <xdr:row>19</xdr:row>
      <xdr:rowOff>161925</xdr:rowOff>
    </xdr:from>
    <xdr:ext cx="3228975" cy="134302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1914525</xdr:colOff>
      <xdr:row>35</xdr:row>
      <xdr:rowOff>161925</xdr:rowOff>
    </xdr:from>
    <xdr:ext cx="6124575" cy="5581650"/>
    <xdr:pic>
      <xdr:nvPicPr>
        <xdr:cNvPr id="0" name="image2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1933575</xdr:colOff>
      <xdr:row>65</xdr:row>
      <xdr:rowOff>200025</xdr:rowOff>
    </xdr:from>
    <xdr:ext cx="6105525" cy="3248025"/>
    <xdr:pic>
      <xdr:nvPicPr>
        <xdr:cNvPr id="0" name="image3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71"/>
    <col customWidth="1" min="3" max="3" width="17.57"/>
    <col customWidth="1" min="4" max="4" width="18.0"/>
    <col customWidth="1" min="5" max="5" width="22.86"/>
    <col customWidth="1" min="6" max="9" width="8.71"/>
    <col customWidth="1" min="10" max="10" width="14.0"/>
    <col customWidth="1" min="11" max="26" width="8.71"/>
  </cols>
  <sheetData>
    <row r="1">
      <c r="A1" s="1">
        <v>9.8</v>
      </c>
      <c r="B1" s="1">
        <v>9.8</v>
      </c>
      <c r="C1" s="1">
        <v>8.6</v>
      </c>
      <c r="D1" s="1">
        <v>8.5</v>
      </c>
      <c r="E1" s="1">
        <v>9.2</v>
      </c>
      <c r="F1" s="1">
        <v>9.2</v>
      </c>
      <c r="G1" s="1">
        <v>9.8</v>
      </c>
      <c r="H1" s="1">
        <v>9.0</v>
      </c>
      <c r="I1" s="1">
        <v>10.0</v>
      </c>
      <c r="J1" s="1">
        <v>8.8</v>
      </c>
      <c r="K1" s="1">
        <v>10.1</v>
      </c>
      <c r="L1" s="1">
        <v>9.4</v>
      </c>
      <c r="M1" s="1">
        <v>9.0</v>
      </c>
      <c r="N1" s="1">
        <v>11.2</v>
      </c>
      <c r="O1" s="1">
        <v>10.8</v>
      </c>
      <c r="P1" s="1">
        <v>9.2</v>
      </c>
      <c r="Q1" s="1">
        <v>9.4</v>
      </c>
      <c r="R1" s="1">
        <v>9.3</v>
      </c>
      <c r="S1" s="1">
        <v>10.1</v>
      </c>
      <c r="T1" s="1">
        <v>9.1</v>
      </c>
      <c r="U1" s="1">
        <v>10.0</v>
      </c>
      <c r="V1" s="1">
        <v>9.5</v>
      </c>
    </row>
    <row r="5">
      <c r="A5" s="1" t="s">
        <v>0</v>
      </c>
      <c r="B5" s="1">
        <v>8.5</v>
      </c>
      <c r="C5" s="1">
        <v>8.6</v>
      </c>
      <c r="D5" s="1">
        <v>8.8</v>
      </c>
      <c r="E5" s="1">
        <v>9.0</v>
      </c>
      <c r="F5" s="1">
        <v>9.2</v>
      </c>
      <c r="G5" s="1">
        <v>9.4</v>
      </c>
      <c r="H5" s="1">
        <v>9.5</v>
      </c>
      <c r="I5" s="1">
        <v>9.8</v>
      </c>
      <c r="J5" s="1">
        <v>10.0</v>
      </c>
      <c r="K5" s="1">
        <v>10.1</v>
      </c>
      <c r="L5" s="1">
        <v>10.8</v>
      </c>
      <c r="M5" s="1">
        <v>11.2</v>
      </c>
    </row>
    <row r="6">
      <c r="A6" s="1" t="s">
        <v>1</v>
      </c>
      <c r="B6" s="1">
        <f t="shared" ref="B6:M6" si="1">COUNTIF($A1:$V1,B5)</f>
        <v>1</v>
      </c>
      <c r="C6" s="1">
        <f t="shared" si="1"/>
        <v>1</v>
      </c>
      <c r="D6" s="1">
        <f t="shared" si="1"/>
        <v>1</v>
      </c>
      <c r="E6" s="1">
        <f t="shared" si="1"/>
        <v>2</v>
      </c>
      <c r="F6" s="1">
        <f t="shared" si="1"/>
        <v>3</v>
      </c>
      <c r="G6" s="1">
        <f t="shared" si="1"/>
        <v>2</v>
      </c>
      <c r="H6" s="1">
        <f t="shared" si="1"/>
        <v>1</v>
      </c>
      <c r="I6" s="1">
        <f t="shared" si="1"/>
        <v>3</v>
      </c>
      <c r="J6" s="1">
        <f t="shared" si="1"/>
        <v>2</v>
      </c>
      <c r="K6" s="1">
        <f t="shared" si="1"/>
        <v>2</v>
      </c>
      <c r="L6" s="1">
        <f t="shared" si="1"/>
        <v>1</v>
      </c>
      <c r="M6" s="1">
        <f t="shared" si="1"/>
        <v>1</v>
      </c>
    </row>
    <row r="7">
      <c r="A7" s="2" t="s">
        <v>2</v>
      </c>
      <c r="B7" s="1">
        <f t="shared" ref="B7:M7" si="2">(B6/$B$14)</f>
        <v>0.05</v>
      </c>
      <c r="C7" s="1">
        <f t="shared" si="2"/>
        <v>0.05</v>
      </c>
      <c r="D7" s="1">
        <f t="shared" si="2"/>
        <v>0.05</v>
      </c>
      <c r="E7" s="1">
        <f t="shared" si="2"/>
        <v>0.1</v>
      </c>
      <c r="F7" s="1">
        <f t="shared" si="2"/>
        <v>0.15</v>
      </c>
      <c r="G7" s="1">
        <f t="shared" si="2"/>
        <v>0.1</v>
      </c>
      <c r="H7" s="1">
        <f t="shared" si="2"/>
        <v>0.05</v>
      </c>
      <c r="I7" s="1">
        <f t="shared" si="2"/>
        <v>0.15</v>
      </c>
      <c r="J7" s="1">
        <f t="shared" si="2"/>
        <v>0.1</v>
      </c>
      <c r="K7" s="1">
        <f t="shared" si="2"/>
        <v>0.1</v>
      </c>
      <c r="L7" s="1">
        <f t="shared" si="2"/>
        <v>0.05</v>
      </c>
      <c r="M7" s="1">
        <f t="shared" si="2"/>
        <v>0.05</v>
      </c>
    </row>
    <row r="8">
      <c r="A8" s="3" t="s">
        <v>3</v>
      </c>
      <c r="B8" s="4">
        <f>B7</f>
        <v>0.05</v>
      </c>
      <c r="C8" s="4">
        <f t="shared" ref="C8:M8" si="3">B8+C7</f>
        <v>0.1</v>
      </c>
      <c r="D8" s="4">
        <f t="shared" si="3"/>
        <v>0.15</v>
      </c>
      <c r="E8" s="4">
        <f t="shared" si="3"/>
        <v>0.25</v>
      </c>
      <c r="F8" s="4">
        <f t="shared" si="3"/>
        <v>0.4</v>
      </c>
      <c r="G8" s="4">
        <f t="shared" si="3"/>
        <v>0.5</v>
      </c>
      <c r="H8" s="4">
        <f t="shared" si="3"/>
        <v>0.55</v>
      </c>
      <c r="I8" s="4">
        <f t="shared" si="3"/>
        <v>0.7</v>
      </c>
      <c r="J8" s="4">
        <f t="shared" si="3"/>
        <v>0.8</v>
      </c>
      <c r="K8" s="4">
        <f t="shared" si="3"/>
        <v>0.9</v>
      </c>
      <c r="L8" s="4">
        <f t="shared" si="3"/>
        <v>0.95</v>
      </c>
      <c r="M8" s="4">
        <f t="shared" si="3"/>
        <v>1</v>
      </c>
    </row>
    <row r="9">
      <c r="A9" s="1" t="s">
        <v>4</v>
      </c>
      <c r="B9" s="1">
        <f>(1+3.32*LOG10(20))</f>
        <v>5.319419586</v>
      </c>
      <c r="C9" s="1" t="s">
        <v>5</v>
      </c>
      <c r="D9" s="1">
        <v>5.0</v>
      </c>
      <c r="Q9" s="5" t="s">
        <v>6</v>
      </c>
    </row>
    <row r="10">
      <c r="A10" s="1" t="s">
        <v>7</v>
      </c>
      <c r="B10" s="1">
        <f>((M5-B5)/D9)</f>
        <v>0.54</v>
      </c>
      <c r="E10" s="6" t="s">
        <v>8</v>
      </c>
      <c r="F10" s="7"/>
      <c r="G10" s="4">
        <f>SQRT(G15)</f>
        <v>0.6906137621</v>
      </c>
      <c r="I10" s="5" t="s">
        <v>9</v>
      </c>
      <c r="J10" s="4">
        <f>(SUM(B5:M5))/B14</f>
        <v>5.745</v>
      </c>
    </row>
    <row r="11">
      <c r="A11" s="1" t="s">
        <v>10</v>
      </c>
      <c r="B11" s="1">
        <f>(M5-B5)</f>
        <v>2.7</v>
      </c>
      <c r="E11" s="8" t="s">
        <v>11</v>
      </c>
      <c r="F11" s="9"/>
      <c r="G11" s="5" t="s">
        <v>12</v>
      </c>
      <c r="I11" s="5" t="s">
        <v>13</v>
      </c>
      <c r="J11" s="4">
        <f>G15*(B14/(B14-1))</f>
        <v>0.5020498615</v>
      </c>
    </row>
    <row r="12">
      <c r="E12" s="8" t="s">
        <v>14</v>
      </c>
      <c r="F12" s="9"/>
      <c r="G12" s="4">
        <f>(9.4+9.5)/2</f>
        <v>9.45</v>
      </c>
      <c r="I12" s="5" t="s">
        <v>15</v>
      </c>
      <c r="J12" s="4">
        <f>sqrt(J11)</f>
        <v>0.7085547696</v>
      </c>
    </row>
    <row r="13">
      <c r="E13" s="8" t="s">
        <v>16</v>
      </c>
      <c r="F13" s="9"/>
      <c r="G13" s="4">
        <f>(ABS(B5-G16)+ABS(C5-G16)+ABS(D5-G16)+ABS(E5-G16)+ABS(F5-G16)+ABS(G5-G16)+ABS(H5-G16)+ABS(I5-G16)+ABS(J5-G16)+ABS(K5-G16)+ABS(L5-G16)+ABS(M5-G16))/B14</f>
        <v>0.402</v>
      </c>
    </row>
    <row r="14">
      <c r="A14" s="1" t="s">
        <v>17</v>
      </c>
      <c r="B14" s="1">
        <f>SUM(B6:M6)</f>
        <v>20</v>
      </c>
      <c r="E14" s="8" t="s">
        <v>18</v>
      </c>
      <c r="F14" s="9"/>
      <c r="G14" s="4">
        <f>(G10/G16)*100</f>
        <v>7.216444745</v>
      </c>
    </row>
    <row r="15">
      <c r="E15" s="8" t="s">
        <v>19</v>
      </c>
      <c r="F15" s="9"/>
      <c r="G15" s="4">
        <f>(B6*(B5-G16)^2+C6*(C5-G16)^2+D6*(D5-G16)^2+E6*(E5-G16)^2+F6*(F5-G16)^2+G6*(G5-G16)^2+H6*(H5-G16)^2+I6*(I5-G16)^2+J6*(J5-G16)^2+K6*(K5-G16)^2+L6*(L5-G16)^2+M6*(M5-G16)^2)/(B14-1)</f>
        <v>0.4769473684</v>
      </c>
    </row>
    <row r="16">
      <c r="A16" s="2" t="s">
        <v>20</v>
      </c>
      <c r="B16" s="1">
        <v>8.5</v>
      </c>
      <c r="E16" s="10" t="s">
        <v>21</v>
      </c>
      <c r="F16" s="9"/>
      <c r="G16" s="4">
        <f>(B5*B6+C5*C6+D5*D6+E5*E6+F5*F6+G5*G6+H5*H6+I5*I6+J5*J6+K5*K6+L5*L6+M5*M6)/B14</f>
        <v>9.57</v>
      </c>
    </row>
    <row r="17">
      <c r="C17" s="1">
        <v>5.0</v>
      </c>
    </row>
    <row r="18">
      <c r="B18" s="1">
        <f>B16+B10</f>
        <v>9.04</v>
      </c>
    </row>
    <row r="19">
      <c r="C19" s="1">
        <v>6.0</v>
      </c>
    </row>
    <row r="20">
      <c r="B20" s="1">
        <f>B18+B10</f>
        <v>9.58</v>
      </c>
    </row>
    <row r="21" ht="15.75" customHeight="1">
      <c r="C21" s="1">
        <v>7.0</v>
      </c>
    </row>
    <row r="22" ht="15.75" customHeight="1">
      <c r="B22" s="1">
        <f>B20+B10</f>
        <v>10.12</v>
      </c>
    </row>
    <row r="23" ht="15.75" customHeight="1">
      <c r="C23" s="1">
        <v>2.0</v>
      </c>
    </row>
    <row r="24" ht="15.75" customHeight="1">
      <c r="B24" s="1">
        <f>B22+B10*2</f>
        <v>11.2</v>
      </c>
    </row>
    <row r="25" ht="15.75" customHeight="1"/>
    <row r="26" ht="15.75" customHeight="1"/>
    <row r="27" ht="15.75" customHeight="1">
      <c r="B27" s="11" t="s">
        <v>22</v>
      </c>
      <c r="C27" s="11" t="s">
        <v>23</v>
      </c>
      <c r="D27" s="11" t="s">
        <v>24</v>
      </c>
      <c r="E27" s="5" t="s">
        <v>25</v>
      </c>
    </row>
    <row r="28" ht="15.75" customHeight="1">
      <c r="A28" s="1" t="s">
        <v>26</v>
      </c>
      <c r="B28" s="1">
        <f>(B16+B18)/2</f>
        <v>8.77</v>
      </c>
      <c r="C28" s="1">
        <f>C17</f>
        <v>5</v>
      </c>
      <c r="D28" s="1">
        <f>(C28/$B$14)</f>
        <v>0.25</v>
      </c>
      <c r="E28" s="4">
        <f>D28</f>
        <v>0.25</v>
      </c>
    </row>
    <row r="29" ht="15.75" customHeight="1">
      <c r="A29" s="1" t="s">
        <v>27</v>
      </c>
    </row>
    <row r="30" ht="15.75" customHeight="1">
      <c r="A30" s="1" t="s">
        <v>28</v>
      </c>
      <c r="B30" s="1">
        <f>(B18+B20)/2</f>
        <v>9.31</v>
      </c>
      <c r="C30" s="1">
        <f>C19</f>
        <v>6</v>
      </c>
      <c r="D30" s="1">
        <f>(C30/$B$14)</f>
        <v>0.3</v>
      </c>
      <c r="E30" s="4">
        <f>D28+D30</f>
        <v>0.55</v>
      </c>
    </row>
    <row r="31" ht="15.75" customHeight="1"/>
    <row r="32" ht="15.75" customHeight="1">
      <c r="B32" s="1">
        <f>(B20+B22)/2</f>
        <v>9.85</v>
      </c>
      <c r="C32" s="1">
        <f>C21</f>
        <v>7</v>
      </c>
      <c r="D32" s="1">
        <f>(C32/$B$14)</f>
        <v>0.35</v>
      </c>
      <c r="E32" s="4">
        <f>E30+D32</f>
        <v>0.9</v>
      </c>
    </row>
    <row r="33" ht="15.75" customHeight="1"/>
    <row r="34" ht="15.75" customHeight="1">
      <c r="B34" s="1">
        <f>(B22+B24)/2</f>
        <v>10.66</v>
      </c>
      <c r="C34" s="1">
        <f>C23</f>
        <v>2</v>
      </c>
      <c r="D34" s="1">
        <f>(C34/$B$14)</f>
        <v>0.1</v>
      </c>
      <c r="E34" s="4">
        <f>E32+D34</f>
        <v>1</v>
      </c>
    </row>
    <row r="35" ht="15.75" customHeight="1"/>
    <row r="36" ht="15.75" customHeight="1"/>
    <row r="37" ht="15.75" customHeight="1">
      <c r="A37" s="3" t="s">
        <v>29</v>
      </c>
      <c r="J37" s="5" t="s">
        <v>30</v>
      </c>
      <c r="K37" s="4">
        <f>J10</f>
        <v>5.745</v>
      </c>
    </row>
    <row r="38" ht="15.75" customHeight="1"/>
    <row r="39" ht="15.75" customHeight="1">
      <c r="J39" s="5">
        <v>9.42</v>
      </c>
      <c r="K39" s="5">
        <v>9.82</v>
      </c>
      <c r="L39" s="5">
        <v>9.395</v>
      </c>
      <c r="M39" s="5">
        <v>9.745</v>
      </c>
      <c r="N39" s="5">
        <v>9.34</v>
      </c>
      <c r="O39" s="5">
        <v>9.8</v>
      </c>
    </row>
    <row r="40" ht="15.75" customHeight="1">
      <c r="L40" s="4">
        <f>J10</f>
        <v>5.745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A67" s="3" t="s">
        <v>31</v>
      </c>
      <c r="J67" s="5" t="s">
        <v>30</v>
      </c>
      <c r="K67" s="4">
        <f>J11</f>
        <v>0.5020498615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10:F10"/>
    <mergeCell ref="E11:F11"/>
    <mergeCell ref="E12:F12"/>
    <mergeCell ref="E13:F13"/>
    <mergeCell ref="E14:F14"/>
    <mergeCell ref="E15:F15"/>
    <mergeCell ref="E16:F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