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wodsyns/Documents/Category KPIs/"/>
    </mc:Choice>
  </mc:AlternateContent>
  <bookViews>
    <workbookView xWindow="480" yWindow="880" windowWidth="34500" windowHeight="21180" tabRatio="500"/>
  </bookViews>
  <sheets>
    <sheet name="Furniture" sheetId="2" r:id="rId1"/>
    <sheet name="Smarthome" sheetId="1" r:id="rId2"/>
    <sheet name="NPS non purch worksheet" sheetId="5" r:id="rId3"/>
    <sheet name="NPS No purch cat comp current" sheetId="3" r:id="rId4"/>
    <sheet name="NPS no purch cat comp previous" sheetId="4" r:id="rId5"/>
    <sheet name="Omniture worksheet smarthome" sheetId="8" r:id="rId6"/>
    <sheet name="Smarthome current" sheetId="7" r:id="rId7"/>
    <sheet name="Smarthome previous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5" l="1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B25" i="5"/>
  <c r="C25" i="5"/>
  <c r="D25" i="5"/>
  <c r="B24" i="5"/>
  <c r="C24" i="5"/>
  <c r="D24" i="5"/>
  <c r="C23" i="5"/>
  <c r="B23" i="5"/>
  <c r="D23" i="5"/>
  <c r="C22" i="5"/>
  <c r="B22" i="5"/>
  <c r="D22" i="5"/>
  <c r="C21" i="5"/>
  <c r="B21" i="5"/>
  <c r="D21" i="5"/>
  <c r="C20" i="5"/>
  <c r="B20" i="5"/>
  <c r="D20" i="5"/>
  <c r="C19" i="5"/>
  <c r="B19" i="5"/>
  <c r="D19" i="5"/>
  <c r="C18" i="5"/>
  <c r="B18" i="5"/>
  <c r="D18" i="5"/>
  <c r="C17" i="5"/>
  <c r="B17" i="5"/>
  <c r="D17" i="5"/>
  <c r="C16" i="5"/>
  <c r="B16" i="5"/>
  <c r="D16" i="5"/>
  <c r="C15" i="5"/>
  <c r="B15" i="5"/>
  <c r="D15" i="5"/>
  <c r="C14" i="5"/>
  <c r="B14" i="5"/>
  <c r="D14" i="5"/>
  <c r="C13" i="5"/>
  <c r="B13" i="5"/>
  <c r="D13" i="5"/>
  <c r="C12" i="5"/>
  <c r="B12" i="5"/>
  <c r="D12" i="5"/>
  <c r="C11" i="5"/>
  <c r="B11" i="5"/>
  <c r="D11" i="5"/>
  <c r="C10" i="5"/>
  <c r="B10" i="5"/>
  <c r="D10" i="5"/>
  <c r="C9" i="5"/>
  <c r="B9" i="5"/>
  <c r="D9" i="5"/>
  <c r="C8" i="5"/>
  <c r="B8" i="5"/>
  <c r="D8" i="5"/>
  <c r="C7" i="5"/>
  <c r="B7" i="5"/>
  <c r="D7" i="5"/>
  <c r="C6" i="5"/>
  <c r="B6" i="5"/>
  <c r="D6" i="5"/>
  <c r="C5" i="5"/>
  <c r="B5" i="5"/>
  <c r="D5" i="5"/>
  <c r="C4" i="5"/>
  <c r="B4" i="5"/>
  <c r="D4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H3" i="2"/>
  <c r="H4" i="2"/>
  <c r="H5" i="2"/>
  <c r="H6" i="2"/>
  <c r="G7" i="2"/>
  <c r="H7" i="2"/>
  <c r="H8" i="2"/>
  <c r="G9" i="2"/>
  <c r="H9" i="2"/>
  <c r="H10" i="2"/>
  <c r="G11" i="2"/>
  <c r="H11" i="2"/>
  <c r="H1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L12" i="2"/>
  <c r="M12" i="2"/>
  <c r="A13" i="2"/>
  <c r="M11" i="2"/>
  <c r="M10" i="2"/>
  <c r="M9" i="2"/>
  <c r="M8" i="2"/>
  <c r="M7" i="2"/>
  <c r="M6" i="2"/>
  <c r="M5" i="2"/>
  <c r="M4" i="2"/>
  <c r="M3" i="2"/>
  <c r="A3" i="2"/>
  <c r="H3" i="1"/>
  <c r="H4" i="1"/>
  <c r="H5" i="1"/>
  <c r="H6" i="1"/>
  <c r="G7" i="1"/>
  <c r="H7" i="1"/>
  <c r="H8" i="1"/>
  <c r="G9" i="1"/>
  <c r="H9" i="1"/>
  <c r="H10" i="1"/>
  <c r="G11" i="1"/>
  <c r="H11" i="1"/>
  <c r="H1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12" i="1"/>
  <c r="M12" i="1"/>
  <c r="A13" i="1"/>
  <c r="M7" i="1"/>
  <c r="M11" i="1"/>
  <c r="M10" i="1"/>
  <c r="M9" i="1"/>
  <c r="M8" i="1"/>
  <c r="M6" i="1"/>
  <c r="M4" i="1"/>
  <c r="M5" i="1"/>
  <c r="M3" i="1"/>
  <c r="A3" i="1"/>
</calcChain>
</file>

<file path=xl/sharedStrings.xml><?xml version="1.0" encoding="utf-8"?>
<sst xmlns="http://schemas.openxmlformats.org/spreadsheetml/2006/main" count="483" uniqueCount="134">
  <si>
    <t>Non-purchaser, ease of navigation</t>
  </si>
  <si>
    <t>NPS</t>
  </si>
  <si>
    <t>Non-purchaser, ease of online shopping</t>
  </si>
  <si>
    <t>Purchaser, ease of navigation</t>
  </si>
  <si>
    <t>Purchaser, ease of online shopping</t>
  </si>
  <si>
    <t>Source</t>
  </si>
  <si>
    <t>Metric name</t>
  </si>
  <si>
    <t>Non-purchasers are less exposed to other areas of site</t>
  </si>
  <si>
    <t>Adobe Marketting</t>
  </si>
  <si>
    <t>ratio of visits to pages in category and PDP pages specifically</t>
  </si>
  <si>
    <t>n/a</t>
  </si>
  <si>
    <t>Category to PDP dropoff ( category to PDP visits / category visits)</t>
  </si>
  <si>
    <t>Notes</t>
  </si>
  <si>
    <t>Happiness</t>
  </si>
  <si>
    <t>Adoption</t>
  </si>
  <si>
    <t>Bounce rate, new visitor</t>
  </si>
  <si>
    <t>% of new visitors that spent less than 15 seconds on the page</t>
  </si>
  <si>
    <t>Task Complete, Engagement</t>
  </si>
  <si>
    <t>Retention</t>
  </si>
  <si>
    <t>Return visits %</t>
  </si>
  <si>
    <t>Blended score</t>
  </si>
  <si>
    <t xml:space="preserve">wanted to use exit rate, but report does not work. </t>
  </si>
  <si>
    <t>Bounce rate, return visitor</t>
  </si>
  <si>
    <t>HEART Dimension</t>
  </si>
  <si>
    <t>UX Blended Score</t>
  </si>
  <si>
    <t>Dec Score</t>
  </si>
  <si>
    <t>Nov Score</t>
  </si>
  <si>
    <t>not sure about this metric, considering halfing it</t>
  </si>
  <si>
    <t>Dec Formula/Modifier</t>
  </si>
  <si>
    <t>Dec Metric 2  (for ratios)</t>
  </si>
  <si>
    <t>Dec Metric 1</t>
  </si>
  <si>
    <t>Nov Metric 1</t>
  </si>
  <si>
    <t>Nov Metric 2</t>
  </si>
  <si>
    <t>Nov Formula</t>
  </si>
  <si>
    <t>Nov-Dec Delta</t>
  </si>
  <si>
    <t>nov blended score</t>
  </si>
  <si>
    <t>Smarthome UX Score</t>
  </si>
  <si>
    <t>No significant changes to category page, need to dive into non-purchaser verbatims for navigation. Potential problem with taxonomy or page layout. To know if it's page layout may need to compare to other categories.</t>
  </si>
  <si>
    <t>Furniture UX Score</t>
  </si>
  <si>
    <t>Note that NPS is for Home, Furniture, Kitchen and outdoor living.</t>
  </si>
  <si>
    <t>Selected Elements:
Fiscal Month: DecFY17</t>
  </si>
  <si>
    <t/>
  </si>
  <si>
    <t>Sample Size</t>
  </si>
  <si>
    <t>NPS®</t>
  </si>
  <si>
    <t>Attributes</t>
  </si>
  <si>
    <t>Overall Satisfaction</t>
  </si>
  <si>
    <t>Price</t>
  </si>
  <si>
    <t>Products being in-stock</t>
  </si>
  <si>
    <t>Site appeal</t>
  </si>
  <si>
    <t>Product info</t>
  </si>
  <si>
    <t>Ease of navigation</t>
  </si>
  <si>
    <t>Ease of online shopping</t>
  </si>
  <si>
    <t>Product selection</t>
  </si>
  <si>
    <t>Appliances - Major</t>
  </si>
  <si>
    <t>Appliances - Small</t>
  </si>
  <si>
    <t>Cameras/Camcorders</t>
  </si>
  <si>
    <t>Car Audio/Video</t>
  </si>
  <si>
    <t>Cellular Phones</t>
  </si>
  <si>
    <t>Computers</t>
  </si>
  <si>
    <t>Gaming</t>
  </si>
  <si>
    <t>Headphones/Portable Speakers</t>
  </si>
  <si>
    <t>iPods/MP3 Players</t>
  </si>
  <si>
    <t>Movies</t>
  </si>
  <si>
    <t>Music</t>
  </si>
  <si>
    <t>Musical Instruments</t>
  </si>
  <si>
    <t>Office &amp; School Supplies</t>
  </si>
  <si>
    <t>Smart Home</t>
  </si>
  <si>
    <t>Tablets &amp; eReaders</t>
  </si>
  <si>
    <t>TVs/Home Theatre</t>
  </si>
  <si>
    <t>Wearable Technology</t>
  </si>
  <si>
    <t>Baby, Beauty, and Personal Care</t>
  </si>
  <si>
    <t>Health, Fitness, Travel and Fashion Accessories</t>
  </si>
  <si>
    <t>Home, Furniture, Kitchen and Outdoor</t>
  </si>
  <si>
    <t>Toys, Sports and Recreation</t>
  </si>
  <si>
    <t>Other</t>
  </si>
  <si>
    <t>Selected Elements:
Fiscal Month: NovFY17</t>
  </si>
  <si>
    <t>Current</t>
  </si>
  <si>
    <t>Previous</t>
  </si>
  <si>
    <t>Difference</t>
  </si>
  <si>
    <t>NPS Non-purchaser</t>
  </si>
  <si>
    <t>#=================================================================</t>
  </si>
  <si>
    <t># Task completion &amp; Engagement: Comparing category visits and PDP (and incoming blog traffic)</t>
  </si>
  <si>
    <t># Date: Nov 6 2016 - Nov 19 2016</t>
  </si>
  <si>
    <t># Segments: Smart home visits, Exclude Bot Traffic</t>
  </si>
  <si>
    <t>##############################################</t>
  </si>
  <si>
    <t xml:space="preserve"># Comparing category visits and PDP </t>
  </si>
  <si>
    <t>All Visits</t>
  </si>
  <si>
    <t>category</t>
  </si>
  <si>
    <t>pdp</t>
  </si>
  <si>
    <t>Category to PDP</t>
  </si>
  <si>
    <t>Metrics</t>
  </si>
  <si>
    <t>Visits</t>
  </si>
  <si>
    <t># Adoption: new visitor exit rate - (why does only bounce work?, why is there no average for the period?)</t>
  </si>
  <si>
    <t># Segments: Smart home visits, New Visits</t>
  </si>
  <si>
    <t># New visitor bounce rate (want exit)</t>
  </si>
  <si>
    <t>Bounce</t>
  </si>
  <si>
    <t>Exits</t>
  </si>
  <si>
    <t>Exit Rate</t>
  </si>
  <si>
    <t>Day</t>
  </si>
  <si>
    <t>Infinity%</t>
  </si>
  <si>
    <t># Adoption: new visitor time on page</t>
  </si>
  <si>
    <t># new visitor time on page</t>
  </si>
  <si>
    <t>less than 15 seconds</t>
  </si>
  <si>
    <t># Retention: return visitor exit rate (why is there no average over the period?)</t>
  </si>
  <si>
    <t># Segments: Smart home visits, Return Visits, Exclude Bot Traffic</t>
  </si>
  <si>
    <t># Return visitor exit rate</t>
  </si>
  <si>
    <t># Retention: Return visits</t>
  </si>
  <si>
    <t># Freeform Table</t>
  </si>
  <si>
    <t>Segments</t>
  </si>
  <si>
    <t>New Visits</t>
  </si>
  <si>
    <t>Return Visits</t>
  </si>
  <si>
    <t># Engagement: Order per visit(what does that number mean?)  (others are FYI, not good for comparing categories)</t>
  </si>
  <si>
    <t># Segments: Smart home visits</t>
  </si>
  <si>
    <t>Orders per Visit</t>
  </si>
  <si>
    <t>Total Revenue</t>
  </si>
  <si>
    <t>$ per Visit</t>
  </si>
  <si>
    <t>0.0,226</t>
  </si>
  <si>
    <t>0 CAD</t>
  </si>
  <si>
    <t>0.00 CAD</t>
  </si>
  <si>
    <t>0.0,205</t>
  </si>
  <si>
    <t>0.0,208</t>
  </si>
  <si>
    <t>0.0,407</t>
  </si>
  <si>
    <t>0.0,489</t>
  </si>
  <si>
    <t>0.0,301</t>
  </si>
  <si>
    <t>0.0,132</t>
  </si>
  <si>
    <t>0.0,183</t>
  </si>
  <si>
    <t>0.0,187</t>
  </si>
  <si>
    <t>0.0,289</t>
  </si>
  <si>
    <t>0.0,230</t>
  </si>
  <si>
    <t>0.0,243</t>
  </si>
  <si>
    <t>0.0,239</t>
  </si>
  <si>
    <t>0.0,166</t>
  </si>
  <si>
    <t>0.0,278</t>
  </si>
  <si>
    <t># Date: Dec 4 2016 - Dec 17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</si>
</sst>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400"/>
      <color theme="1"/>
      <name val="Calibri"/>
      <family val="2"/>
      <scheme val="minor"/>
    </font>
    <font>
      <sz val="72"/>
      <color theme="1"/>
      <name val="Calibri (Body)"/>
    </font>
    <font>
      <b/>
      <sz val="12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9E9E9"/>
      </patternFill>
    </fill>
  </fills>
  <borders count="12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FFFFFF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Border="1"/>
    <xf numFmtId="0" fontId="5" fillId="0" borderId="0" xfId="0" applyFont="1" applyFill="1" applyBorder="1"/>
    <xf numFmtId="10" fontId="5" fillId="0" borderId="0" xfId="0" applyNumberFormat="1" applyFont="1"/>
    <xf numFmtId="10" fontId="5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9" fillId="2" borderId="0" xfId="0" applyFont="1" applyFill="1" applyBorder="1" applyAlignment="1">
      <alignment vertical="center" wrapText="1"/>
    </xf>
    <xf numFmtId="0" fontId="0" fillId="0" borderId="0" xfId="0"/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3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59" workbookViewId="0">
      <selection activeCell="D9" sqref="D9"/>
    </sheetView>
  </sheetViews>
  <sheetFormatPr baseColWidth="10" defaultRowHeight="71" customHeight="1" x14ac:dyDescent="0.45"/>
  <cols>
    <col min="1" max="1" width="128.33203125" style="3" customWidth="1"/>
    <col min="2" max="2" width="66.5" style="3" hidden="1" customWidth="1"/>
    <col min="3" max="3" width="47.6640625" style="3" hidden="1" customWidth="1"/>
    <col min="4" max="4" width="150.83203125" style="3" customWidth="1"/>
    <col min="5" max="5" width="37.6640625" style="4" customWidth="1"/>
    <col min="6" max="6" width="66.83203125" style="4" customWidth="1"/>
    <col min="7" max="7" width="58.1640625" style="4" customWidth="1"/>
    <col min="8" max="8" width="28.5" style="4" customWidth="1"/>
    <col min="9" max="9" width="40" style="4" customWidth="1"/>
    <col min="10" max="11" width="37.83203125" style="4" customWidth="1"/>
    <col min="12" max="12" width="30.83203125" style="4" customWidth="1"/>
    <col min="13" max="13" width="39.6640625" style="4" customWidth="1"/>
    <col min="14" max="14" width="6.1640625" style="3" customWidth="1"/>
    <col min="15" max="15" width="55.33203125" style="3" hidden="1" customWidth="1"/>
    <col min="16" max="16384" width="10.83203125" style="3"/>
  </cols>
  <sheetData>
    <row r="1" spans="1:15" ht="88" customHeight="1" x14ac:dyDescent="1">
      <c r="A1" s="10" t="s">
        <v>38</v>
      </c>
    </row>
    <row r="2" spans="1:15" s="1" customFormat="1" ht="71" customHeight="1" x14ac:dyDescent="0.45">
      <c r="A2" s="1" t="s">
        <v>24</v>
      </c>
      <c r="B2" s="1" t="s">
        <v>23</v>
      </c>
      <c r="C2" s="1" t="s">
        <v>5</v>
      </c>
      <c r="D2" s="1" t="s">
        <v>6</v>
      </c>
      <c r="E2" s="2" t="s">
        <v>30</v>
      </c>
      <c r="F2" s="2" t="s">
        <v>29</v>
      </c>
      <c r="G2" s="2" t="s">
        <v>28</v>
      </c>
      <c r="H2" s="2" t="s">
        <v>25</v>
      </c>
      <c r="I2" s="2" t="s">
        <v>31</v>
      </c>
      <c r="J2" s="2" t="s">
        <v>32</v>
      </c>
      <c r="K2" s="2" t="s">
        <v>33</v>
      </c>
      <c r="L2" s="2" t="s">
        <v>26</v>
      </c>
      <c r="M2" s="2" t="s">
        <v>34</v>
      </c>
      <c r="O2" s="1" t="s">
        <v>12</v>
      </c>
    </row>
    <row r="3" spans="1:15" ht="71" customHeight="1" x14ac:dyDescent="0.45">
      <c r="A3" s="11">
        <f>(H12)</f>
        <v>233</v>
      </c>
      <c r="B3" s="3" t="s">
        <v>13</v>
      </c>
      <c r="C3" s="3" t="s">
        <v>1</v>
      </c>
      <c r="D3" s="3" t="s">
        <v>0</v>
      </c>
      <c r="E3" s="4">
        <v>-3</v>
      </c>
      <c r="F3" s="4" t="s">
        <v>10</v>
      </c>
      <c r="G3" s="4">
        <v>2</v>
      </c>
      <c r="H3" s="4">
        <f>E3*G3</f>
        <v>-6</v>
      </c>
      <c r="I3" s="4">
        <v>9.4</v>
      </c>
      <c r="J3" s="4" t="s">
        <v>10</v>
      </c>
      <c r="K3" s="4">
        <f>(I3*2)</f>
        <v>18.8</v>
      </c>
      <c r="L3" s="4">
        <f>(K3)</f>
        <v>18.8</v>
      </c>
      <c r="M3" s="4">
        <f t="shared" ref="M3:M10" si="0">(H3-L3)</f>
        <v>-24.8</v>
      </c>
      <c r="O3" s="3" t="s">
        <v>7</v>
      </c>
    </row>
    <row r="4" spans="1:15" ht="71" customHeight="1" x14ac:dyDescent="0.45">
      <c r="A4" s="11"/>
      <c r="B4" s="3" t="s">
        <v>13</v>
      </c>
      <c r="C4" s="3" t="s">
        <v>1</v>
      </c>
      <c r="D4" s="3" t="s">
        <v>3</v>
      </c>
      <c r="E4" s="4">
        <v>38.5</v>
      </c>
      <c r="F4" s="4" t="s">
        <v>10</v>
      </c>
      <c r="G4" s="4">
        <v>1</v>
      </c>
      <c r="H4" s="4">
        <f>E4*G4</f>
        <v>38.5</v>
      </c>
      <c r="I4" s="4">
        <v>27.3</v>
      </c>
      <c r="J4" s="4" t="s">
        <v>10</v>
      </c>
      <c r="K4" s="4">
        <f>(I4*1)</f>
        <v>27.3</v>
      </c>
      <c r="L4" s="4">
        <f>(K4)</f>
        <v>27.3</v>
      </c>
      <c r="M4" s="4">
        <f t="shared" si="0"/>
        <v>11.2</v>
      </c>
    </row>
    <row r="5" spans="1:15" ht="71" customHeight="1" x14ac:dyDescent="0.45">
      <c r="A5" s="11"/>
      <c r="B5" s="3" t="s">
        <v>13</v>
      </c>
      <c r="C5" s="3" t="s">
        <v>1</v>
      </c>
      <c r="D5" s="3" t="s">
        <v>2</v>
      </c>
      <c r="E5" s="4">
        <v>0</v>
      </c>
      <c r="F5" s="4" t="s">
        <v>10</v>
      </c>
      <c r="G5" s="4">
        <v>2</v>
      </c>
      <c r="H5" s="4">
        <f>E5*G5</f>
        <v>0</v>
      </c>
      <c r="I5" s="4">
        <v>0</v>
      </c>
      <c r="J5" s="4" t="s">
        <v>10</v>
      </c>
      <c r="K5" s="4">
        <f>(I5*2)</f>
        <v>0</v>
      </c>
      <c r="L5" s="4">
        <f>(K5)</f>
        <v>0</v>
      </c>
      <c r="M5" s="4">
        <f t="shared" si="0"/>
        <v>0</v>
      </c>
      <c r="O5" s="3" t="s">
        <v>7</v>
      </c>
    </row>
    <row r="6" spans="1:15" ht="71" customHeight="1" x14ac:dyDescent="0.45">
      <c r="A6" s="11"/>
      <c r="B6" s="3" t="s">
        <v>13</v>
      </c>
      <c r="C6" s="3" t="s">
        <v>1</v>
      </c>
      <c r="D6" s="3" t="s">
        <v>4</v>
      </c>
      <c r="E6" s="4">
        <v>48.3</v>
      </c>
      <c r="F6" s="4" t="s">
        <v>10</v>
      </c>
      <c r="G6" s="4">
        <v>1</v>
      </c>
      <c r="H6" s="4">
        <f>E6*G6</f>
        <v>48.3</v>
      </c>
      <c r="I6" s="4">
        <v>41.4</v>
      </c>
      <c r="J6" s="4" t="s">
        <v>10</v>
      </c>
      <c r="K6" s="4">
        <f>(I6*1)</f>
        <v>41.4</v>
      </c>
      <c r="L6" s="4">
        <f>(K6)</f>
        <v>41.4</v>
      </c>
      <c r="M6" s="4">
        <f t="shared" si="0"/>
        <v>6.8999999999999986</v>
      </c>
    </row>
    <row r="7" spans="1:15" ht="71" customHeight="1" x14ac:dyDescent="0.45">
      <c r="A7" s="11"/>
      <c r="B7" s="3" t="s">
        <v>17</v>
      </c>
      <c r="C7" s="3" t="s">
        <v>8</v>
      </c>
      <c r="D7" s="5" t="s">
        <v>11</v>
      </c>
      <c r="E7" s="4">
        <v>31001</v>
      </c>
      <c r="F7" s="4">
        <v>56173</v>
      </c>
      <c r="G7" s="4">
        <f>(E7/F7 *100)</f>
        <v>55.188435725348469</v>
      </c>
      <c r="H7" s="4">
        <f>FLOOR(G7, 0.1)</f>
        <v>55.1</v>
      </c>
      <c r="I7" s="4">
        <v>29902</v>
      </c>
      <c r="J7" s="4">
        <v>51602</v>
      </c>
      <c r="K7" s="4">
        <f>(I7/J7 *100)</f>
        <v>57.947366381148015</v>
      </c>
      <c r="L7" s="4">
        <f>FLOOR(K7, 0.1)</f>
        <v>57.900000000000006</v>
      </c>
      <c r="M7" s="4">
        <f t="shared" si="0"/>
        <v>-2.8000000000000043</v>
      </c>
      <c r="O7" s="3" t="s">
        <v>9</v>
      </c>
    </row>
    <row r="8" spans="1:15" ht="71" customHeight="1" x14ac:dyDescent="0.45">
      <c r="A8" s="11"/>
      <c r="B8" s="3" t="s">
        <v>14</v>
      </c>
      <c r="C8" s="3" t="s">
        <v>8</v>
      </c>
      <c r="D8" s="6" t="s">
        <v>15</v>
      </c>
      <c r="E8" s="4">
        <v>22.14</v>
      </c>
      <c r="F8" s="4" t="s">
        <v>10</v>
      </c>
      <c r="G8" s="4">
        <v>-1</v>
      </c>
      <c r="H8" s="4">
        <f>E8*G8</f>
        <v>-22.14</v>
      </c>
      <c r="I8" s="4">
        <v>23.46</v>
      </c>
      <c r="J8" s="4" t="s">
        <v>10</v>
      </c>
      <c r="K8" s="4">
        <f>-I8</f>
        <v>-23.46</v>
      </c>
      <c r="L8" s="4">
        <f>(K8)</f>
        <v>-23.46</v>
      </c>
      <c r="M8" s="4">
        <f t="shared" si="0"/>
        <v>1.3200000000000003</v>
      </c>
      <c r="O8" s="3" t="s">
        <v>21</v>
      </c>
    </row>
    <row r="9" spans="1:15" ht="71" customHeight="1" x14ac:dyDescent="0.45">
      <c r="A9" s="11"/>
      <c r="B9" s="3" t="s">
        <v>14</v>
      </c>
      <c r="C9" s="3" t="s">
        <v>8</v>
      </c>
      <c r="D9" s="6" t="s">
        <v>16</v>
      </c>
      <c r="E9" s="4">
        <v>36574</v>
      </c>
      <c r="F9" s="4">
        <v>54517</v>
      </c>
      <c r="G9" s="4">
        <f>(E9/F9 *100)</f>
        <v>67.087330557440794</v>
      </c>
      <c r="H9" s="4">
        <f>FLOOR(G9, 0.1)</f>
        <v>67</v>
      </c>
      <c r="I9" s="4">
        <v>39390</v>
      </c>
      <c r="J9" s="4">
        <v>60091</v>
      </c>
      <c r="K9" s="4">
        <f>(I9/J9 *100)</f>
        <v>65.550581617879544</v>
      </c>
      <c r="L9" s="4">
        <f>FLOOR(K9, 0.1)</f>
        <v>65.5</v>
      </c>
      <c r="M9" s="4">
        <f t="shared" si="0"/>
        <v>1.5</v>
      </c>
      <c r="O9" s="3" t="s">
        <v>27</v>
      </c>
    </row>
    <row r="10" spans="1:15" ht="71" customHeight="1" x14ac:dyDescent="0.45">
      <c r="A10" s="11"/>
      <c r="B10" s="3" t="s">
        <v>18</v>
      </c>
      <c r="C10" s="3" t="s">
        <v>8</v>
      </c>
      <c r="D10" s="6" t="s">
        <v>22</v>
      </c>
      <c r="E10" s="4">
        <v>16.66</v>
      </c>
      <c r="F10" s="4" t="s">
        <v>10</v>
      </c>
      <c r="G10" s="4">
        <v>-1</v>
      </c>
      <c r="H10" s="4">
        <f>E10*G10</f>
        <v>-16.66</v>
      </c>
      <c r="I10" s="4">
        <v>16.68</v>
      </c>
      <c r="J10" s="4" t="s">
        <v>10</v>
      </c>
      <c r="K10" s="4">
        <f>-I10</f>
        <v>-16.68</v>
      </c>
      <c r="L10" s="4">
        <f>(K10)</f>
        <v>-16.68</v>
      </c>
      <c r="M10" s="4">
        <f t="shared" si="0"/>
        <v>1.9999999999999574E-2</v>
      </c>
    </row>
    <row r="11" spans="1:15" ht="71" customHeight="1" x14ac:dyDescent="0.45">
      <c r="A11" s="11"/>
      <c r="B11" s="3" t="s">
        <v>18</v>
      </c>
      <c r="C11" s="3" t="s">
        <v>8</v>
      </c>
      <c r="D11" s="6" t="s">
        <v>19</v>
      </c>
      <c r="E11" s="4">
        <v>39113</v>
      </c>
      <c r="F11" s="4">
        <v>56135</v>
      </c>
      <c r="G11" s="4">
        <f>(E11/F11 *100)</f>
        <v>69.676672307829335</v>
      </c>
      <c r="H11" s="4">
        <f>FLOOR(G11, 0.1)</f>
        <v>69.600000000000009</v>
      </c>
      <c r="I11" s="4">
        <v>34677</v>
      </c>
      <c r="J11" s="4">
        <v>51566</v>
      </c>
      <c r="K11" s="4">
        <f>(I11/J11 *100)</f>
        <v>67.247798937284259</v>
      </c>
      <c r="L11" s="4">
        <f>FLOOR(K11, 0.1)</f>
        <v>67.2</v>
      </c>
      <c r="M11" s="4">
        <f>(L11-H11)</f>
        <v>-2.4000000000000057</v>
      </c>
    </row>
    <row r="12" spans="1:15" ht="108" hidden="1" customHeight="1" x14ac:dyDescent="1">
      <c r="A12" s="9"/>
      <c r="G12" s="2" t="s">
        <v>20</v>
      </c>
      <c r="H12" s="4">
        <f>FLOOR(SUM(H3:H11),1)</f>
        <v>233</v>
      </c>
      <c r="K12" s="4" t="s">
        <v>35</v>
      </c>
      <c r="L12" s="4">
        <f>FLOOR(SUM(L3:L11),1)</f>
        <v>237</v>
      </c>
      <c r="M12" s="4">
        <f>(H12-L12)</f>
        <v>-4</v>
      </c>
    </row>
    <row r="13" spans="1:15" ht="71" customHeight="1" x14ac:dyDescent="1">
      <c r="A13" s="9">
        <f>(M12)</f>
        <v>-4</v>
      </c>
    </row>
    <row r="14" spans="1:15" ht="71" customHeight="1" x14ac:dyDescent="0.45">
      <c r="A14" s="12" t="s">
        <v>39</v>
      </c>
      <c r="B14" s="12"/>
      <c r="C14" s="12"/>
      <c r="D14" s="12"/>
      <c r="F14" s="8"/>
    </row>
    <row r="15" spans="1:15" ht="71" customHeight="1" x14ac:dyDescent="0.45">
      <c r="A15" s="12"/>
      <c r="B15" s="12"/>
      <c r="C15" s="12"/>
      <c r="D15" s="12"/>
      <c r="F15" s="8">
        <v>0.18049999999999999</v>
      </c>
    </row>
    <row r="16" spans="1:15" ht="71" customHeight="1" x14ac:dyDescent="0.45">
      <c r="D16" s="7"/>
      <c r="F16" s="8">
        <v>0.15920000000000001</v>
      </c>
    </row>
    <row r="17" spans="4:6" ht="71" customHeight="1" x14ac:dyDescent="0.45">
      <c r="D17" s="7"/>
      <c r="F17" s="8">
        <v>0.17280000000000001</v>
      </c>
    </row>
    <row r="18" spans="4:6" ht="71" customHeight="1" x14ac:dyDescent="0.45">
      <c r="D18" s="7"/>
      <c r="F18" s="8">
        <v>0.1517</v>
      </c>
    </row>
    <row r="19" spans="4:6" ht="71" customHeight="1" x14ac:dyDescent="0.45">
      <c r="D19" s="7"/>
      <c r="F19" s="8">
        <v>0.14849999999999999</v>
      </c>
    </row>
    <row r="20" spans="4:6" ht="71" customHeight="1" x14ac:dyDescent="0.45">
      <c r="D20" s="7"/>
      <c r="F20" s="8">
        <v>0.17929999999999999</v>
      </c>
    </row>
    <row r="21" spans="4:6" ht="71" customHeight="1" x14ac:dyDescent="0.45">
      <c r="D21" s="7"/>
      <c r="F21" s="8">
        <v>0.13950000000000001</v>
      </c>
    </row>
    <row r="22" spans="4:6" ht="71" customHeight="1" x14ac:dyDescent="0.45">
      <c r="D22" s="7"/>
      <c r="F22" s="8">
        <v>0.1648</v>
      </c>
    </row>
    <row r="23" spans="4:6" ht="71" customHeight="1" x14ac:dyDescent="0.45">
      <c r="D23" s="7"/>
      <c r="F23" s="8">
        <v>0.19009999999999999</v>
      </c>
    </row>
    <row r="24" spans="4:6" ht="71" customHeight="1" x14ac:dyDescent="0.45">
      <c r="D24" s="7"/>
      <c r="F24" s="8">
        <v>0.2092</v>
      </c>
    </row>
    <row r="25" spans="4:6" ht="71" customHeight="1" x14ac:dyDescent="0.45">
      <c r="D25" s="7"/>
      <c r="F25" s="8">
        <v>0.17130000000000001</v>
      </c>
    </row>
    <row r="26" spans="4:6" ht="71" customHeight="1" x14ac:dyDescent="0.45">
      <c r="D26" s="7"/>
      <c r="F26" s="8">
        <v>0.1741</v>
      </c>
    </row>
    <row r="27" spans="4:6" ht="71" customHeight="1" x14ac:dyDescent="0.45">
      <c r="D27" s="7"/>
      <c r="F27" s="8">
        <v>0.12909999999999999</v>
      </c>
    </row>
    <row r="28" spans="4:6" ht="71" customHeight="1" x14ac:dyDescent="0.45">
      <c r="D28" s="7"/>
      <c r="F28" s="8">
        <v>0.18959999999999999</v>
      </c>
    </row>
    <row r="29" spans="4:6" ht="71" customHeight="1" x14ac:dyDescent="0.45">
      <c r="D29" s="7"/>
      <c r="F29" s="8"/>
    </row>
    <row r="30" spans="4:6" ht="71" customHeight="1" x14ac:dyDescent="0.45">
      <c r="D30" s="7"/>
      <c r="F30" s="8"/>
    </row>
    <row r="31" spans="4:6" ht="71" customHeight="1" x14ac:dyDescent="0.45">
      <c r="D31" s="7"/>
      <c r="F31" s="8"/>
    </row>
    <row r="32" spans="4:6" ht="71" customHeight="1" x14ac:dyDescent="0.45">
      <c r="D32" s="7"/>
      <c r="F32" s="8"/>
    </row>
    <row r="33" spans="4:6" ht="71" customHeight="1" x14ac:dyDescent="0.45">
      <c r="D33" s="7"/>
      <c r="F33" s="8"/>
    </row>
    <row r="34" spans="4:6" ht="71" customHeight="1" x14ac:dyDescent="0.45">
      <c r="D34" s="7"/>
      <c r="F34" s="8"/>
    </row>
    <row r="35" spans="4:6" ht="71" customHeight="1" x14ac:dyDescent="0.45">
      <c r="D35" s="7"/>
      <c r="F35" s="8"/>
    </row>
    <row r="36" spans="4:6" ht="71" customHeight="1" x14ac:dyDescent="0.45">
      <c r="D36" s="7"/>
      <c r="F36" s="8"/>
    </row>
  </sheetData>
  <mergeCells count="2">
    <mergeCell ref="A3:A11"/>
    <mergeCell ref="A14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59" workbookViewId="0">
      <selection activeCell="D8" sqref="D8"/>
    </sheetView>
  </sheetViews>
  <sheetFormatPr baseColWidth="10" defaultRowHeight="71" customHeight="1" x14ac:dyDescent="0.45"/>
  <cols>
    <col min="1" max="1" width="128.33203125" style="3" customWidth="1"/>
    <col min="2" max="2" width="66.5" style="3" hidden="1" customWidth="1"/>
    <col min="3" max="3" width="47.6640625" style="3" hidden="1" customWidth="1"/>
    <col min="4" max="4" width="150.83203125" style="3" customWidth="1"/>
    <col min="5" max="5" width="37.6640625" style="4" hidden="1" customWidth="1"/>
    <col min="6" max="6" width="66.83203125" style="4" hidden="1" customWidth="1"/>
    <col min="7" max="7" width="58.1640625" style="4" hidden="1" customWidth="1"/>
    <col min="8" max="8" width="28.5" style="4" customWidth="1"/>
    <col min="9" max="9" width="40" style="4" hidden="1" customWidth="1"/>
    <col min="10" max="11" width="37.83203125" style="4" hidden="1" customWidth="1"/>
    <col min="12" max="12" width="30.83203125" style="4" customWidth="1"/>
    <col min="13" max="13" width="39.6640625" style="4" customWidth="1"/>
    <col min="14" max="14" width="6.1640625" style="3" customWidth="1"/>
    <col min="15" max="15" width="55.33203125" style="3" hidden="1" customWidth="1"/>
    <col min="16" max="16384" width="10.83203125" style="3"/>
  </cols>
  <sheetData>
    <row r="1" spans="1:15" ht="88" customHeight="1" x14ac:dyDescent="1">
      <c r="A1" s="10" t="s">
        <v>36</v>
      </c>
    </row>
    <row r="2" spans="1:15" s="1" customFormat="1" ht="71" customHeight="1" x14ac:dyDescent="0.45">
      <c r="A2" s="1" t="s">
        <v>24</v>
      </c>
      <c r="B2" s="1" t="s">
        <v>23</v>
      </c>
      <c r="C2" s="1" t="s">
        <v>5</v>
      </c>
      <c r="D2" s="1" t="s">
        <v>6</v>
      </c>
      <c r="E2" s="2" t="s">
        <v>30</v>
      </c>
      <c r="F2" s="2" t="s">
        <v>29</v>
      </c>
      <c r="G2" s="2" t="s">
        <v>28</v>
      </c>
      <c r="H2" s="2" t="s">
        <v>25</v>
      </c>
      <c r="I2" s="2" t="s">
        <v>31</v>
      </c>
      <c r="J2" s="2" t="s">
        <v>32</v>
      </c>
      <c r="K2" s="2" t="s">
        <v>33</v>
      </c>
      <c r="L2" s="2" t="s">
        <v>26</v>
      </c>
      <c r="M2" s="2" t="s">
        <v>34</v>
      </c>
      <c r="O2" s="1" t="s">
        <v>12</v>
      </c>
    </row>
    <row r="3" spans="1:15" ht="71" customHeight="1" x14ac:dyDescent="0.45">
      <c r="A3" s="11">
        <f>(H12)</f>
        <v>213</v>
      </c>
      <c r="B3" s="3" t="s">
        <v>13</v>
      </c>
      <c r="C3" s="3" t="s">
        <v>1</v>
      </c>
      <c r="D3" s="3" t="s">
        <v>0</v>
      </c>
      <c r="E3" s="4">
        <v>-9.6999999999999993</v>
      </c>
      <c r="F3" s="4" t="s">
        <v>10</v>
      </c>
      <c r="G3" s="4">
        <v>2</v>
      </c>
      <c r="H3" s="4">
        <f>E3*G3</f>
        <v>-19.399999999999999</v>
      </c>
      <c r="I3" s="4">
        <v>9.4</v>
      </c>
      <c r="J3" s="4" t="s">
        <v>10</v>
      </c>
      <c r="K3" s="4">
        <f>(I3*2)</f>
        <v>18.8</v>
      </c>
      <c r="L3" s="4">
        <f>(K3)</f>
        <v>18.8</v>
      </c>
      <c r="M3" s="4">
        <f t="shared" ref="M3:M10" si="0">(H3-L3)</f>
        <v>-38.200000000000003</v>
      </c>
      <c r="O3" s="3" t="s">
        <v>7</v>
      </c>
    </row>
    <row r="4" spans="1:15" ht="71" customHeight="1" x14ac:dyDescent="0.45">
      <c r="A4" s="11"/>
      <c r="B4" s="3" t="s">
        <v>13</v>
      </c>
      <c r="C4" s="3" t="s">
        <v>1</v>
      </c>
      <c r="D4" s="3" t="s">
        <v>3</v>
      </c>
      <c r="E4" s="4">
        <v>27.5</v>
      </c>
      <c r="F4" s="4" t="s">
        <v>10</v>
      </c>
      <c r="G4" s="4">
        <v>1</v>
      </c>
      <c r="H4" s="4">
        <f>E4*G4</f>
        <v>27.5</v>
      </c>
      <c r="I4" s="4">
        <v>27.3</v>
      </c>
      <c r="J4" s="4" t="s">
        <v>10</v>
      </c>
      <c r="K4" s="4">
        <f>(I4*1)</f>
        <v>27.3</v>
      </c>
      <c r="L4" s="4">
        <f>(K4)</f>
        <v>27.3</v>
      </c>
      <c r="M4" s="4">
        <f t="shared" si="0"/>
        <v>0.19999999999999929</v>
      </c>
    </row>
    <row r="5" spans="1:15" ht="71" customHeight="1" x14ac:dyDescent="0.45">
      <c r="A5" s="11"/>
      <c r="B5" s="3" t="s">
        <v>13</v>
      </c>
      <c r="C5" s="3" t="s">
        <v>1</v>
      </c>
      <c r="D5" s="3" t="s">
        <v>2</v>
      </c>
      <c r="E5" s="4">
        <v>0</v>
      </c>
      <c r="F5" s="4" t="s">
        <v>10</v>
      </c>
      <c r="G5" s="4">
        <v>2</v>
      </c>
      <c r="H5" s="4">
        <f>E5*G5</f>
        <v>0</v>
      </c>
      <c r="I5" s="4">
        <v>0</v>
      </c>
      <c r="J5" s="4" t="s">
        <v>10</v>
      </c>
      <c r="K5" s="4">
        <f>(I5*2)</f>
        <v>0</v>
      </c>
      <c r="L5" s="4">
        <f>(K5)</f>
        <v>0</v>
      </c>
      <c r="M5" s="4">
        <f t="shared" si="0"/>
        <v>0</v>
      </c>
      <c r="O5" s="3" t="s">
        <v>7</v>
      </c>
    </row>
    <row r="6" spans="1:15" ht="71" customHeight="1" x14ac:dyDescent="0.45">
      <c r="A6" s="11"/>
      <c r="B6" s="3" t="s">
        <v>13</v>
      </c>
      <c r="C6" s="3" t="s">
        <v>1</v>
      </c>
      <c r="D6" s="3" t="s">
        <v>4</v>
      </c>
      <c r="E6" s="4">
        <v>42</v>
      </c>
      <c r="F6" s="4" t="s">
        <v>10</v>
      </c>
      <c r="G6" s="4">
        <v>1</v>
      </c>
      <c r="H6" s="4">
        <f>E6*G6</f>
        <v>42</v>
      </c>
      <c r="I6" s="4">
        <v>41.4</v>
      </c>
      <c r="J6" s="4" t="s">
        <v>10</v>
      </c>
      <c r="K6" s="4">
        <f>(I6*1)</f>
        <v>41.4</v>
      </c>
      <c r="L6" s="4">
        <f>(K6)</f>
        <v>41.4</v>
      </c>
      <c r="M6" s="4">
        <f t="shared" si="0"/>
        <v>0.60000000000000142</v>
      </c>
    </row>
    <row r="7" spans="1:15" ht="71" customHeight="1" x14ac:dyDescent="0.45">
      <c r="A7" s="11"/>
      <c r="B7" s="3" t="s">
        <v>17</v>
      </c>
      <c r="C7" s="3" t="s">
        <v>8</v>
      </c>
      <c r="D7" s="5" t="s">
        <v>11</v>
      </c>
      <c r="E7" s="4">
        <v>40289</v>
      </c>
      <c r="F7" s="4">
        <v>70580</v>
      </c>
      <c r="G7" s="4">
        <f>(E7/F7 *100)</f>
        <v>57.082742986681779</v>
      </c>
      <c r="H7" s="4">
        <f>FLOOR(G7, 0.1)</f>
        <v>57</v>
      </c>
      <c r="I7" s="4">
        <v>27287</v>
      </c>
      <c r="J7" s="4">
        <v>46624</v>
      </c>
      <c r="K7" s="4">
        <f>(I7/J7 *100)</f>
        <v>58.525652024708307</v>
      </c>
      <c r="L7" s="4">
        <f>FLOOR(K7, 0.1)</f>
        <v>58.5</v>
      </c>
      <c r="M7" s="4">
        <f t="shared" si="0"/>
        <v>-1.5</v>
      </c>
      <c r="O7" s="3" t="s">
        <v>9</v>
      </c>
    </row>
    <row r="8" spans="1:15" ht="71" customHeight="1" x14ac:dyDescent="0.45">
      <c r="A8" s="11"/>
      <c r="B8" s="3" t="s">
        <v>14</v>
      </c>
      <c r="C8" s="3" t="s">
        <v>8</v>
      </c>
      <c r="D8" s="6" t="s">
        <v>15</v>
      </c>
      <c r="E8" s="4">
        <v>22.2</v>
      </c>
      <c r="F8" s="4" t="s">
        <v>10</v>
      </c>
      <c r="G8" s="4">
        <v>-1</v>
      </c>
      <c r="H8" s="4">
        <f>E8*G8</f>
        <v>-22.2</v>
      </c>
      <c r="I8" s="4">
        <v>23.32</v>
      </c>
      <c r="J8" s="4" t="s">
        <v>10</v>
      </c>
      <c r="K8" s="4">
        <f>-I8</f>
        <v>-23.32</v>
      </c>
      <c r="L8" s="4">
        <f>(K8)</f>
        <v>-23.32</v>
      </c>
      <c r="M8" s="4">
        <f t="shared" si="0"/>
        <v>1.120000000000001</v>
      </c>
      <c r="O8" s="3" t="s">
        <v>21</v>
      </c>
    </row>
    <row r="9" spans="1:15" ht="71" customHeight="1" x14ac:dyDescent="0.45">
      <c r="A9" s="11"/>
      <c r="B9" s="3" t="s">
        <v>14</v>
      </c>
      <c r="C9" s="3" t="s">
        <v>8</v>
      </c>
      <c r="D9" s="6" t="s">
        <v>16</v>
      </c>
      <c r="E9" s="4">
        <v>40952</v>
      </c>
      <c r="F9" s="4">
        <v>56263</v>
      </c>
      <c r="G9" s="4">
        <f>(E9/F9 *100)</f>
        <v>72.786733732648457</v>
      </c>
      <c r="H9" s="4">
        <f>FLOOR(G9, 0.1)</f>
        <v>72.7</v>
      </c>
      <c r="I9" s="4">
        <v>36796</v>
      </c>
      <c r="J9" s="4">
        <v>51108</v>
      </c>
      <c r="K9" s="4">
        <f>(I9/J9 *100)</f>
        <v>71.996556312123346</v>
      </c>
      <c r="L9" s="4">
        <f>FLOOR(K9, 0.1)</f>
        <v>71.900000000000006</v>
      </c>
      <c r="M9" s="4">
        <f t="shared" si="0"/>
        <v>0.79999999999999716</v>
      </c>
      <c r="O9" s="3" t="s">
        <v>27</v>
      </c>
    </row>
    <row r="10" spans="1:15" ht="71" customHeight="1" x14ac:dyDescent="0.45">
      <c r="A10" s="11"/>
      <c r="B10" s="3" t="s">
        <v>18</v>
      </c>
      <c r="C10" s="3" t="s">
        <v>8</v>
      </c>
      <c r="D10" s="6" t="s">
        <v>22</v>
      </c>
      <c r="E10" s="4">
        <v>16.27</v>
      </c>
      <c r="F10" s="4" t="s">
        <v>10</v>
      </c>
      <c r="G10" s="4">
        <v>-1</v>
      </c>
      <c r="H10" s="4">
        <f>E10*G10</f>
        <v>-16.27</v>
      </c>
      <c r="I10" s="4">
        <v>17.760000000000002</v>
      </c>
      <c r="J10" s="4" t="s">
        <v>10</v>
      </c>
      <c r="K10" s="4">
        <f>-I10</f>
        <v>-17.760000000000002</v>
      </c>
      <c r="L10" s="4">
        <f>(K10)</f>
        <v>-17.760000000000002</v>
      </c>
      <c r="M10" s="4">
        <f t="shared" si="0"/>
        <v>1.490000000000002</v>
      </c>
    </row>
    <row r="11" spans="1:15" ht="71" customHeight="1" x14ac:dyDescent="0.45">
      <c r="A11" s="11"/>
      <c r="B11" s="3" t="s">
        <v>18</v>
      </c>
      <c r="C11" s="3" t="s">
        <v>8</v>
      </c>
      <c r="D11" s="6" t="s">
        <v>19</v>
      </c>
      <c r="E11" s="4">
        <v>51002</v>
      </c>
      <c r="F11" s="4">
        <v>70580</v>
      </c>
      <c r="G11" s="4">
        <f>(E11/F11 *100)</f>
        <v>72.261263814111643</v>
      </c>
      <c r="H11" s="4">
        <f>FLOOR(G11, 0.1)</f>
        <v>72.2</v>
      </c>
      <c r="I11" s="4">
        <v>31963</v>
      </c>
      <c r="J11" s="4">
        <v>46624</v>
      </c>
      <c r="K11" s="4">
        <f>(I11/J11 *100)</f>
        <v>68.554821551132463</v>
      </c>
      <c r="L11" s="4">
        <f>FLOOR(K11, 0.1)</f>
        <v>68.5</v>
      </c>
      <c r="M11" s="4">
        <f>(L11-H11)</f>
        <v>-3.7000000000000028</v>
      </c>
    </row>
    <row r="12" spans="1:15" ht="108" hidden="1" customHeight="1" x14ac:dyDescent="1">
      <c r="A12" s="9"/>
      <c r="G12" s="2" t="s">
        <v>20</v>
      </c>
      <c r="H12" s="4">
        <f>FLOOR(SUM(H3:H11),1)</f>
        <v>213</v>
      </c>
      <c r="K12" s="4" t="s">
        <v>35</v>
      </c>
      <c r="L12" s="4">
        <f>FLOOR(SUM(L3:L11),1)</f>
        <v>245</v>
      </c>
      <c r="M12" s="4">
        <f>(H12-L12)</f>
        <v>-32</v>
      </c>
    </row>
    <row r="13" spans="1:15" ht="71" customHeight="1" x14ac:dyDescent="1">
      <c r="A13" s="9">
        <f>(M12)</f>
        <v>-32</v>
      </c>
    </row>
    <row r="14" spans="1:15" ht="71" customHeight="1" x14ac:dyDescent="0.45">
      <c r="A14" s="12" t="s">
        <v>37</v>
      </c>
      <c r="B14" s="12"/>
      <c r="C14" s="12"/>
      <c r="D14" s="12"/>
      <c r="F14" s="8"/>
    </row>
    <row r="15" spans="1:15" ht="71" customHeight="1" x14ac:dyDescent="0.45">
      <c r="A15" s="12"/>
      <c r="B15" s="12"/>
      <c r="C15" s="12"/>
      <c r="D15" s="12"/>
      <c r="F15" s="8"/>
    </row>
    <row r="16" spans="1:15" ht="71" customHeight="1" x14ac:dyDescent="0.45">
      <c r="D16" s="7"/>
      <c r="F16" s="8"/>
    </row>
    <row r="17" spans="4:6" ht="71" customHeight="1" x14ac:dyDescent="0.45">
      <c r="D17" s="7"/>
      <c r="F17" s="8"/>
    </row>
    <row r="18" spans="4:6" ht="71" customHeight="1" x14ac:dyDescent="0.45">
      <c r="D18" s="7"/>
      <c r="F18" s="8"/>
    </row>
    <row r="19" spans="4:6" ht="71" customHeight="1" x14ac:dyDescent="0.45">
      <c r="D19" s="7"/>
      <c r="F19" s="8"/>
    </row>
    <row r="20" spans="4:6" ht="71" customHeight="1" x14ac:dyDescent="0.45">
      <c r="D20" s="7"/>
      <c r="F20" s="8"/>
    </row>
    <row r="21" spans="4:6" ht="71" customHeight="1" x14ac:dyDescent="0.45">
      <c r="D21" s="7"/>
      <c r="F21" s="8"/>
    </row>
    <row r="22" spans="4:6" ht="71" customHeight="1" x14ac:dyDescent="0.45">
      <c r="D22" s="7"/>
      <c r="F22" s="8"/>
    </row>
    <row r="23" spans="4:6" ht="71" customHeight="1" x14ac:dyDescent="0.45">
      <c r="D23" s="7"/>
      <c r="F23" s="8"/>
    </row>
    <row r="24" spans="4:6" ht="71" customHeight="1" x14ac:dyDescent="0.45">
      <c r="D24" s="7"/>
      <c r="F24" s="8"/>
    </row>
    <row r="25" spans="4:6" ht="71" customHeight="1" x14ac:dyDescent="0.45">
      <c r="D25" s="7"/>
      <c r="F25" s="8"/>
    </row>
    <row r="26" spans="4:6" ht="71" customHeight="1" x14ac:dyDescent="0.45">
      <c r="D26" s="7"/>
      <c r="F26" s="8"/>
    </row>
    <row r="27" spans="4:6" ht="71" customHeight="1" x14ac:dyDescent="0.45">
      <c r="D27" s="7"/>
      <c r="F27" s="8"/>
    </row>
    <row r="28" spans="4:6" ht="71" customHeight="1" x14ac:dyDescent="0.45">
      <c r="D28" s="7"/>
      <c r="F28" s="8"/>
    </row>
    <row r="29" spans="4:6" ht="71" customHeight="1" x14ac:dyDescent="0.45">
      <c r="D29" s="7"/>
      <c r="F29" s="8"/>
    </row>
    <row r="30" spans="4:6" ht="71" customHeight="1" x14ac:dyDescent="0.45">
      <c r="D30" s="7"/>
      <c r="F30" s="8"/>
    </row>
    <row r="31" spans="4:6" ht="71" customHeight="1" x14ac:dyDescent="0.45">
      <c r="D31" s="7"/>
      <c r="F31" s="8"/>
    </row>
    <row r="32" spans="4:6" ht="71" customHeight="1" x14ac:dyDescent="0.45">
      <c r="D32" s="7"/>
      <c r="F32" s="8"/>
    </row>
    <row r="33" spans="4:6" ht="71" customHeight="1" x14ac:dyDescent="0.45">
      <c r="D33" s="7"/>
      <c r="F33" s="8"/>
    </row>
    <row r="34" spans="4:6" ht="71" customHeight="1" x14ac:dyDescent="0.45">
      <c r="D34" s="7"/>
      <c r="F34" s="8"/>
    </row>
    <row r="35" spans="4:6" ht="71" customHeight="1" x14ac:dyDescent="0.45">
      <c r="D35" s="7"/>
      <c r="F35" s="8"/>
    </row>
    <row r="36" spans="4:6" ht="71" customHeight="1" x14ac:dyDescent="0.45">
      <c r="D36" s="7"/>
      <c r="F36" s="8"/>
    </row>
  </sheetData>
  <mergeCells count="2">
    <mergeCell ref="A3:A11"/>
    <mergeCell ref="A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42" sqref="H42"/>
    </sheetView>
  </sheetViews>
  <sheetFormatPr baseColWidth="10" defaultRowHeight="16" x14ac:dyDescent="0.2"/>
  <cols>
    <col min="1" max="1" width="41.83203125" customWidth="1"/>
    <col min="2" max="2" width="26.6640625" customWidth="1"/>
    <col min="3" max="3" width="11.5" customWidth="1"/>
    <col min="4" max="4" width="15" customWidth="1"/>
    <col min="5" max="5" width="2.33203125" customWidth="1"/>
    <col min="6" max="6" width="22.1640625" customWidth="1"/>
    <col min="7" max="7" width="16.1640625" customWidth="1"/>
    <col min="8" max="8" width="19.83203125" customWidth="1"/>
  </cols>
  <sheetData>
    <row r="1" spans="1:8" x14ac:dyDescent="0.2">
      <c r="A1" s="20" t="s">
        <v>79</v>
      </c>
    </row>
    <row r="2" spans="1:8" x14ac:dyDescent="0.2">
      <c r="B2" s="20" t="s">
        <v>50</v>
      </c>
      <c r="F2" s="20" t="s">
        <v>51</v>
      </c>
    </row>
    <row r="3" spans="1:8" x14ac:dyDescent="0.2">
      <c r="A3" s="20"/>
      <c r="B3" s="21" t="s">
        <v>76</v>
      </c>
      <c r="C3" s="21" t="s">
        <v>77</v>
      </c>
      <c r="D3" s="21" t="s">
        <v>78</v>
      </c>
      <c r="F3" s="21" t="s">
        <v>76</v>
      </c>
      <c r="G3" s="21" t="s">
        <v>77</v>
      </c>
      <c r="H3" s="21" t="s">
        <v>78</v>
      </c>
    </row>
    <row r="4" spans="1:8" x14ac:dyDescent="0.2">
      <c r="A4" t="str">
        <f>('NPS No purch cat comp current'!A6)</f>
        <v>Appliances - Major</v>
      </c>
      <c r="B4">
        <f>FLOOR(('NPS No purch cat comp current'!H6), 0.01)</f>
        <v>-22.86</v>
      </c>
      <c r="C4">
        <f>FLOOR(('NPS no purch cat comp previous'!H6),0.01)</f>
        <v>6.55</v>
      </c>
      <c r="D4">
        <f>B4-C4</f>
        <v>-29.41</v>
      </c>
      <c r="F4">
        <f>FLOOR(('NPS No purch cat comp current'!I6), 0.01)</f>
        <v>-20</v>
      </c>
      <c r="G4">
        <f>FLOOR(('NPS no purch cat comp previous'!I6), 0.01)</f>
        <v>9.83</v>
      </c>
      <c r="H4">
        <f>F4-G4</f>
        <v>-29.83</v>
      </c>
    </row>
    <row r="5" spans="1:8" x14ac:dyDescent="0.2">
      <c r="A5" t="str">
        <f>('NPS No purch cat comp current'!A7)</f>
        <v>Appliances - Small</v>
      </c>
      <c r="B5">
        <f>FLOOR(('NPS No purch cat comp current'!H7), 0.01)</f>
        <v>0</v>
      </c>
      <c r="C5">
        <f>FLOOR(('NPS no purch cat comp previous'!H7),0.01)</f>
        <v>0</v>
      </c>
      <c r="D5">
        <f>B5-C5</f>
        <v>0</v>
      </c>
      <c r="F5">
        <f>FLOOR(('NPS No purch cat comp current'!I7), 0.01)</f>
        <v>-4.62</v>
      </c>
      <c r="G5">
        <f>FLOOR(('NPS no purch cat comp previous'!I7), 0.01)</f>
        <v>-3.08</v>
      </c>
      <c r="H5">
        <f>F5-G5</f>
        <v>-1.54</v>
      </c>
    </row>
    <row r="6" spans="1:8" x14ac:dyDescent="0.2">
      <c r="A6" t="str">
        <f>('NPS No purch cat comp current'!A8)</f>
        <v>Cameras/Camcorders</v>
      </c>
      <c r="B6">
        <f>FLOOR(('NPS No purch cat comp current'!H8), 0.01)</f>
        <v>1.1400000000000001</v>
      </c>
      <c r="C6">
        <f>FLOOR(('NPS no purch cat comp previous'!H8),0.01)</f>
        <v>-6.09</v>
      </c>
      <c r="D6">
        <f>B6-C6</f>
        <v>7.23</v>
      </c>
      <c r="F6">
        <f>FLOOR(('NPS No purch cat comp current'!I8), 0.01)</f>
        <v>18.39</v>
      </c>
      <c r="G6">
        <f>FLOOR(('NPS no purch cat comp previous'!I8), 0.01)</f>
        <v>5.21</v>
      </c>
      <c r="H6">
        <f>F6-G6</f>
        <v>13.18</v>
      </c>
    </row>
    <row r="7" spans="1:8" x14ac:dyDescent="0.2">
      <c r="A7" t="str">
        <f>('NPS No purch cat comp current'!A9)</f>
        <v>Car Audio/Video</v>
      </c>
      <c r="B7">
        <f>FLOOR(('NPS No purch cat comp current'!H9), 0.01)</f>
        <v>0</v>
      </c>
      <c r="C7">
        <f>FLOOR(('NPS no purch cat comp previous'!H9),0.01)</f>
        <v>-38.1</v>
      </c>
      <c r="D7">
        <f>B7-C7</f>
        <v>38.1</v>
      </c>
      <c r="F7">
        <f>FLOOR(('NPS No purch cat comp current'!I9), 0.01)</f>
        <v>5.88</v>
      </c>
      <c r="G7">
        <f>FLOOR(('NPS no purch cat comp previous'!I9), 0.01)</f>
        <v>-42.86</v>
      </c>
      <c r="H7">
        <f>F7-G7</f>
        <v>48.74</v>
      </c>
    </row>
    <row r="8" spans="1:8" x14ac:dyDescent="0.2">
      <c r="A8" t="str">
        <f>('NPS No purch cat comp current'!A10)</f>
        <v>Cellular Phones</v>
      </c>
      <c r="B8">
        <f>FLOOR(('NPS No purch cat comp current'!H10), 0.01)</f>
        <v>-7.6000000000000005</v>
      </c>
      <c r="C8">
        <f>FLOOR(('NPS no purch cat comp previous'!H10),0.01)</f>
        <v>-11.77</v>
      </c>
      <c r="D8">
        <f>B8-C8</f>
        <v>4.169999999999999</v>
      </c>
      <c r="F8">
        <f>FLOOR(('NPS No purch cat comp current'!I10), 0.01)</f>
        <v>-7.6000000000000005</v>
      </c>
      <c r="G8">
        <f>FLOOR(('NPS no purch cat comp previous'!I10), 0.01)</f>
        <v>-4.21</v>
      </c>
      <c r="H8">
        <f>F8-G8</f>
        <v>-3.3900000000000006</v>
      </c>
    </row>
    <row r="9" spans="1:8" x14ac:dyDescent="0.2">
      <c r="A9" t="str">
        <f>('NPS No purch cat comp current'!A11)</f>
        <v>Computers</v>
      </c>
      <c r="B9">
        <f>FLOOR(('NPS No purch cat comp current'!H11), 0.01)</f>
        <v>-10.89</v>
      </c>
      <c r="C9">
        <f>FLOOR(('NPS no purch cat comp previous'!H11),0.01)</f>
        <v>-2.44</v>
      </c>
      <c r="D9">
        <f>B9-C9</f>
        <v>-8.4500000000000011</v>
      </c>
      <c r="F9">
        <f>FLOOR(('NPS No purch cat comp current'!I11), 0.01)</f>
        <v>-5.12</v>
      </c>
      <c r="G9">
        <f>FLOOR(('NPS no purch cat comp previous'!I11), 0.01)</f>
        <v>-3.3000000000000003</v>
      </c>
      <c r="H9">
        <f>F9-G9</f>
        <v>-1.8199999999999998</v>
      </c>
    </row>
    <row r="10" spans="1:8" x14ac:dyDescent="0.2">
      <c r="A10" t="str">
        <f>('NPS No purch cat comp current'!A12)</f>
        <v>Gaming</v>
      </c>
      <c r="B10">
        <f>FLOOR(('NPS No purch cat comp current'!H12), 0.01)</f>
        <v>-8.56</v>
      </c>
      <c r="C10">
        <f>FLOOR(('NPS no purch cat comp previous'!H12),0.01)</f>
        <v>-9.24</v>
      </c>
      <c r="D10">
        <f>B10-C10</f>
        <v>0.67999999999999972</v>
      </c>
      <c r="F10">
        <f>FLOOR(('NPS No purch cat comp current'!I12), 0.01)</f>
        <v>4.46</v>
      </c>
      <c r="G10">
        <f>FLOOR(('NPS no purch cat comp previous'!I12), 0.01)</f>
        <v>-2.38</v>
      </c>
      <c r="H10">
        <f>F10-G10</f>
        <v>6.84</v>
      </c>
    </row>
    <row r="11" spans="1:8" x14ac:dyDescent="0.2">
      <c r="A11" t="str">
        <f>('NPS No purch cat comp current'!A13)</f>
        <v>Headphones/Portable Speakers</v>
      </c>
      <c r="B11">
        <f>FLOOR(('NPS No purch cat comp current'!H13), 0.01)</f>
        <v>-11.120000000000001</v>
      </c>
      <c r="C11">
        <f>FLOOR(('NPS no purch cat comp previous'!H13),0.01)</f>
        <v>-8.19</v>
      </c>
      <c r="D11">
        <f>B11-C11</f>
        <v>-2.9300000000000015</v>
      </c>
      <c r="F11">
        <f>FLOOR(('NPS No purch cat comp current'!I13), 0.01)</f>
        <v>-3.18</v>
      </c>
      <c r="G11">
        <f>FLOOR(('NPS no purch cat comp previous'!I13), 0.01)</f>
        <v>5.45</v>
      </c>
      <c r="H11">
        <f>F11-G11</f>
        <v>-8.6300000000000008</v>
      </c>
    </row>
    <row r="12" spans="1:8" x14ac:dyDescent="0.2">
      <c r="A12" t="str">
        <f>('NPS No purch cat comp current'!A14)</f>
        <v>iPods/MP3 Players</v>
      </c>
      <c r="B12">
        <f>FLOOR(('NPS No purch cat comp current'!H14), 0.01)</f>
        <v>-7.41</v>
      </c>
      <c r="C12">
        <f>FLOOR(('NPS no purch cat comp previous'!H14),0.01)</f>
        <v>3.84</v>
      </c>
      <c r="D12">
        <f>B12-C12</f>
        <v>-11.25</v>
      </c>
      <c r="F12">
        <f>FLOOR(('NPS No purch cat comp current'!I14), 0.01)</f>
        <v>-14.82</v>
      </c>
      <c r="G12">
        <f>FLOOR(('NPS no purch cat comp previous'!I14), 0.01)</f>
        <v>11.53</v>
      </c>
      <c r="H12">
        <f>F12-G12</f>
        <v>-26.35</v>
      </c>
    </row>
    <row r="13" spans="1:8" x14ac:dyDescent="0.2">
      <c r="A13" t="str">
        <f>('NPS No purch cat comp current'!A15)</f>
        <v>Movies</v>
      </c>
      <c r="B13">
        <f>FLOOR(('NPS No purch cat comp current'!H15), 0.01)</f>
        <v>-13.16</v>
      </c>
      <c r="C13">
        <f>FLOOR(('NPS no purch cat comp previous'!H15),0.01)</f>
        <v>-12.91</v>
      </c>
      <c r="D13">
        <f>B13-C13</f>
        <v>-0.25</v>
      </c>
      <c r="F13">
        <f>FLOOR(('NPS No purch cat comp current'!I15), 0.01)</f>
        <v>-7.9</v>
      </c>
      <c r="G13">
        <f>FLOOR(('NPS no purch cat comp previous'!I15), 0.01)</f>
        <v>-12.91</v>
      </c>
      <c r="H13">
        <f>F13-G13</f>
        <v>5.01</v>
      </c>
    </row>
    <row r="14" spans="1:8" x14ac:dyDescent="0.2">
      <c r="A14" t="str">
        <f>('NPS No purch cat comp current'!A16)</f>
        <v>Music</v>
      </c>
      <c r="B14">
        <f>FLOOR(('NPS No purch cat comp current'!H16), 0.01)</f>
        <v>-23.080000000000002</v>
      </c>
      <c r="C14">
        <f>FLOOR(('NPS no purch cat comp previous'!H16),0.01)</f>
        <v>-26.09</v>
      </c>
      <c r="D14">
        <f>B14-C14</f>
        <v>3.009999999999998</v>
      </c>
      <c r="F14">
        <f>FLOOR(('NPS No purch cat comp current'!I16), 0.01)</f>
        <v>-7.7</v>
      </c>
      <c r="G14">
        <f>FLOOR(('NPS no purch cat comp previous'!I16), 0.01)</f>
        <v>4.34</v>
      </c>
      <c r="H14">
        <f>F14-G14</f>
        <v>-12.04</v>
      </c>
    </row>
    <row r="15" spans="1:8" x14ac:dyDescent="0.2">
      <c r="A15" t="str">
        <f>('NPS No purch cat comp current'!A17)</f>
        <v>Musical Instruments</v>
      </c>
      <c r="B15">
        <f>FLOOR(('NPS No purch cat comp current'!H17), 0.01)</f>
        <v>4.16</v>
      </c>
      <c r="C15">
        <f>FLOOR(('NPS no purch cat comp previous'!H17),0.01)</f>
        <v>-47.37</v>
      </c>
      <c r="D15">
        <f>B15-C15</f>
        <v>51.53</v>
      </c>
      <c r="F15">
        <f>FLOOR(('NPS No purch cat comp current'!I17), 0.01)</f>
        <v>12.5</v>
      </c>
      <c r="G15">
        <f>FLOOR(('NPS no purch cat comp previous'!I17), 0.01)</f>
        <v>-36.85</v>
      </c>
      <c r="H15">
        <f>F15-G15</f>
        <v>49.35</v>
      </c>
    </row>
    <row r="16" spans="1:8" x14ac:dyDescent="0.2">
      <c r="A16" t="str">
        <f>('NPS No purch cat comp current'!A18)</f>
        <v>Office &amp; School Supplies</v>
      </c>
      <c r="B16">
        <f>FLOOR(('NPS No purch cat comp current'!H18), 0.01)</f>
        <v>-33.340000000000003</v>
      </c>
      <c r="C16">
        <f>FLOOR(('NPS no purch cat comp previous'!H18),0.01)</f>
        <v>-4.3500000000000005</v>
      </c>
      <c r="D16">
        <f>B16-C16</f>
        <v>-28.990000000000002</v>
      </c>
      <c r="F16">
        <f>FLOOR(('NPS No purch cat comp current'!I18), 0.01)</f>
        <v>-41.67</v>
      </c>
      <c r="G16">
        <f>FLOOR(('NPS no purch cat comp previous'!I18), 0.01)</f>
        <v>-8.7000000000000011</v>
      </c>
      <c r="H16">
        <f>F16-G16</f>
        <v>-32.97</v>
      </c>
    </row>
    <row r="17" spans="1:8" x14ac:dyDescent="0.2">
      <c r="A17" t="str">
        <f>('NPS No purch cat comp current'!A19)</f>
        <v>Smart Home</v>
      </c>
      <c r="B17">
        <f>FLOOR(('NPS No purch cat comp current'!H19), 0.01)</f>
        <v>-9.68</v>
      </c>
      <c r="C17">
        <f>FLOOR(('NPS no purch cat comp previous'!H19),0.01)</f>
        <v>9.370000000000001</v>
      </c>
      <c r="D17">
        <f>B17-C17</f>
        <v>-19.05</v>
      </c>
      <c r="F17">
        <f>FLOOR(('NPS No purch cat comp current'!I19), 0.01)</f>
        <v>0</v>
      </c>
      <c r="G17">
        <f>FLOOR(('NPS no purch cat comp previous'!I19), 0.01)</f>
        <v>0</v>
      </c>
      <c r="H17">
        <f>F17-G17</f>
        <v>0</v>
      </c>
    </row>
    <row r="18" spans="1:8" x14ac:dyDescent="0.2">
      <c r="A18" t="str">
        <f>('NPS No purch cat comp current'!A20)</f>
        <v>Tablets &amp; eReaders</v>
      </c>
      <c r="B18">
        <f>FLOOR(('NPS No purch cat comp current'!H20), 0.01)</f>
        <v>1.56</v>
      </c>
      <c r="C18">
        <f>FLOOR(('NPS no purch cat comp previous'!H20),0.01)</f>
        <v>-5.74</v>
      </c>
      <c r="D18">
        <f>B18-C18</f>
        <v>7.3000000000000007</v>
      </c>
      <c r="F18">
        <f>FLOOR(('NPS No purch cat comp current'!I20), 0.01)</f>
        <v>-4.6900000000000004</v>
      </c>
      <c r="G18">
        <f>FLOOR(('NPS no purch cat comp previous'!I20), 0.01)</f>
        <v>-4.46</v>
      </c>
      <c r="H18">
        <f>F18-G18</f>
        <v>-0.23000000000000043</v>
      </c>
    </row>
    <row r="19" spans="1:8" x14ac:dyDescent="0.2">
      <c r="A19" t="str">
        <f>('NPS No purch cat comp current'!A21)</f>
        <v>TVs/Home Theatre</v>
      </c>
      <c r="B19">
        <f>FLOOR(('NPS No purch cat comp current'!H21), 0.01)</f>
        <v>-0.41000000000000003</v>
      </c>
      <c r="C19">
        <f>FLOOR(('NPS no purch cat comp previous'!H21),0.01)</f>
        <v>4.34</v>
      </c>
      <c r="D19">
        <f>B19-C19</f>
        <v>-4.75</v>
      </c>
      <c r="F19">
        <f>FLOOR(('NPS No purch cat comp current'!I21), 0.01)</f>
        <v>0</v>
      </c>
      <c r="G19">
        <f>FLOOR(('NPS no purch cat comp previous'!I21), 0.01)</f>
        <v>0.31</v>
      </c>
      <c r="H19">
        <f>F19-G19</f>
        <v>-0.31</v>
      </c>
    </row>
    <row r="20" spans="1:8" x14ac:dyDescent="0.2">
      <c r="A20" t="str">
        <f>('NPS No purch cat comp current'!A22)</f>
        <v>Wearable Technology</v>
      </c>
      <c r="B20">
        <f>FLOOR(('NPS No purch cat comp current'!H22), 0.01)</f>
        <v>-18.48</v>
      </c>
      <c r="C20">
        <f>FLOOR(('NPS no purch cat comp previous'!H22),0.01)</f>
        <v>3.0300000000000002</v>
      </c>
      <c r="D20">
        <f>B20-C20</f>
        <v>-21.51</v>
      </c>
      <c r="F20">
        <f>FLOOR(('NPS No purch cat comp current'!I22), 0.01)</f>
        <v>-17.400000000000002</v>
      </c>
      <c r="G20">
        <f>FLOOR(('NPS no purch cat comp previous'!I22), 0.01)</f>
        <v>3.0300000000000002</v>
      </c>
      <c r="H20">
        <f>F20-G20</f>
        <v>-20.430000000000003</v>
      </c>
    </row>
    <row r="21" spans="1:8" x14ac:dyDescent="0.2">
      <c r="A21" t="str">
        <f>('NPS No purch cat comp current'!A23)</f>
        <v>Baby, Beauty, and Personal Care</v>
      </c>
      <c r="B21">
        <f>FLOOR(('NPS No purch cat comp current'!H23), 0.01)</f>
        <v>0</v>
      </c>
      <c r="C21">
        <f>FLOOR(('NPS no purch cat comp previous'!H23),0.01)</f>
        <v>0</v>
      </c>
      <c r="D21">
        <f>B21-C21</f>
        <v>0</v>
      </c>
      <c r="F21">
        <f>FLOOR(('NPS No purch cat comp current'!I23), 0.01)</f>
        <v>12.5</v>
      </c>
      <c r="G21">
        <f>FLOOR(('NPS no purch cat comp previous'!I23), 0.01)</f>
        <v>-7.7</v>
      </c>
      <c r="H21">
        <f>F21-G21</f>
        <v>20.2</v>
      </c>
    </row>
    <row r="22" spans="1:8" x14ac:dyDescent="0.2">
      <c r="A22" t="str">
        <f>('NPS No purch cat comp current'!A24)</f>
        <v>Health, Fitness, Travel and Fashion Accessories</v>
      </c>
      <c r="B22">
        <f>FLOOR(('NPS No purch cat comp current'!H24), 0.01)</f>
        <v>0</v>
      </c>
      <c r="C22">
        <f>FLOOR(('NPS no purch cat comp previous'!H24),0.01)</f>
        <v>26.92</v>
      </c>
      <c r="D22">
        <f>B22-C22</f>
        <v>-26.92</v>
      </c>
      <c r="F22">
        <f>FLOOR(('NPS No purch cat comp current'!I24), 0.01)</f>
        <v>3.5700000000000003</v>
      </c>
      <c r="G22">
        <f>FLOOR(('NPS no purch cat comp previous'!I24), 0.01)</f>
        <v>15.38</v>
      </c>
      <c r="H22">
        <f>F22-G22</f>
        <v>-11.81</v>
      </c>
    </row>
    <row r="23" spans="1:8" x14ac:dyDescent="0.2">
      <c r="A23" t="str">
        <f>('NPS No purch cat comp current'!A25)</f>
        <v>Home, Furniture, Kitchen and Outdoor</v>
      </c>
      <c r="B23">
        <f>FLOOR(('NPS No purch cat comp current'!H25), 0.01)</f>
        <v>-3.04</v>
      </c>
      <c r="C23">
        <f>FLOOR(('NPS no purch cat comp previous'!H25),0.01)</f>
        <v>11.620000000000001</v>
      </c>
      <c r="D23">
        <f>B23-C23</f>
        <v>-14.66</v>
      </c>
      <c r="F23">
        <f>FLOOR(('NPS No purch cat comp current'!I25), 0.01)</f>
        <v>0</v>
      </c>
      <c r="G23">
        <f>FLOOR(('NPS no purch cat comp previous'!I25), 0.01)</f>
        <v>20.93</v>
      </c>
      <c r="H23">
        <f>F23-G23</f>
        <v>-20.93</v>
      </c>
    </row>
    <row r="24" spans="1:8" x14ac:dyDescent="0.2">
      <c r="A24" t="str">
        <f>('NPS No purch cat comp current'!A26)</f>
        <v>Toys, Sports and Recreation</v>
      </c>
      <c r="B24">
        <f>FLOOR(('NPS No purch cat comp current'!H26), 0.01)</f>
        <v>13.950000000000001</v>
      </c>
      <c r="C24">
        <f>FLOOR(('NPS no purch cat comp previous'!H26),0.01)</f>
        <v>15.780000000000001</v>
      </c>
      <c r="D24">
        <f>B24-C24</f>
        <v>-1.83</v>
      </c>
      <c r="F24">
        <f>FLOOR(('NPS No purch cat comp current'!I26), 0.01)</f>
        <v>6.97</v>
      </c>
      <c r="G24">
        <f>FLOOR(('NPS no purch cat comp previous'!I26), 0.01)</f>
        <v>34.21</v>
      </c>
      <c r="H24">
        <f>F24-G24</f>
        <v>-27.240000000000002</v>
      </c>
    </row>
    <row r="25" spans="1:8" x14ac:dyDescent="0.2">
      <c r="A25" t="str">
        <f>('NPS No purch cat comp current'!A27)</f>
        <v>Other</v>
      </c>
      <c r="B25">
        <f>FLOOR(('NPS No purch cat comp current'!H27), 0.01)</f>
        <v>-9.68</v>
      </c>
      <c r="C25">
        <f>FLOOR(('NPS no purch cat comp previous'!H27),0.01)</f>
        <v>-26</v>
      </c>
      <c r="D25">
        <f>B25-C25</f>
        <v>16.32</v>
      </c>
      <c r="F25">
        <f>FLOOR(('NPS No purch cat comp current'!I27), 0.01)</f>
        <v>-22.59</v>
      </c>
      <c r="G25">
        <f>FLOOR(('NPS no purch cat comp previous'!I27), 0.01)</f>
        <v>-17</v>
      </c>
      <c r="H25">
        <f>F25-G25</f>
        <v>-5.59</v>
      </c>
    </row>
    <row r="29" spans="1:8" x14ac:dyDescent="0.2">
      <c r="A29" s="20"/>
      <c r="B29" s="21"/>
      <c r="C29" s="21"/>
      <c r="D2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43" sqref="A43"/>
    </sheetView>
  </sheetViews>
  <sheetFormatPr baseColWidth="10" defaultColWidth="8.83203125" defaultRowHeight="16" x14ac:dyDescent="0.2"/>
  <cols>
    <col min="1" max="1" width="29.33203125" customWidth="1"/>
    <col min="2" max="2" width="10.5" customWidth="1"/>
    <col min="3" max="3" width="5.6640625" customWidth="1"/>
    <col min="4" max="4" width="4.83203125" customWidth="1"/>
    <col min="5" max="5" width="18.33203125" customWidth="1"/>
    <col min="6" max="6" width="9.5" customWidth="1"/>
    <col min="7" max="7" width="10" customWidth="1"/>
    <col min="8" max="8" width="14.83203125" customWidth="1"/>
    <col min="9" max="9" width="11.83203125" customWidth="1"/>
    <col min="10" max="10" width="13.83203125" customWidth="1"/>
    <col min="11" max="11" width="15.5" customWidth="1"/>
  </cols>
  <sheetData>
    <row r="1" spans="1:11" s="14" customFormat="1" x14ac:dyDescent="0.2">
      <c r="A1" s="13" t="s">
        <v>40</v>
      </c>
    </row>
    <row r="2" spans="1:11" s="14" customFormat="1" x14ac:dyDescent="0.2"/>
    <row r="4" spans="1:11" ht="16" customHeight="1" x14ac:dyDescent="0.2">
      <c r="A4" s="28" t="s">
        <v>41</v>
      </c>
      <c r="B4" s="26" t="s">
        <v>42</v>
      </c>
      <c r="C4" s="26" t="s">
        <v>43</v>
      </c>
      <c r="D4" s="15" t="s">
        <v>44</v>
      </c>
      <c r="E4" s="24"/>
      <c r="F4" s="24"/>
      <c r="G4" s="24"/>
      <c r="H4" s="24"/>
      <c r="I4" s="24"/>
      <c r="J4" s="25"/>
      <c r="K4" s="22" t="s">
        <v>45</v>
      </c>
    </row>
    <row r="5" spans="1:11" ht="26" x14ac:dyDescent="0.2">
      <c r="A5" s="29"/>
      <c r="B5" s="27"/>
      <c r="C5" s="27"/>
      <c r="D5" s="16" t="s">
        <v>46</v>
      </c>
      <c r="E5" s="16" t="s">
        <v>47</v>
      </c>
      <c r="F5" s="16" t="s">
        <v>48</v>
      </c>
      <c r="G5" s="16" t="s">
        <v>49</v>
      </c>
      <c r="H5" s="16" t="s">
        <v>50</v>
      </c>
      <c r="I5" s="16" t="s">
        <v>51</v>
      </c>
      <c r="J5" s="16" t="s">
        <v>52</v>
      </c>
      <c r="K5" s="23"/>
    </row>
    <row r="6" spans="1:11" x14ac:dyDescent="0.2">
      <c r="A6" s="17" t="s">
        <v>53</v>
      </c>
      <c r="B6" s="18">
        <v>35</v>
      </c>
      <c r="C6" s="19">
        <v>-45.714285714285701</v>
      </c>
      <c r="D6" s="19">
        <v>-31.428571428571399</v>
      </c>
      <c r="E6" s="19">
        <v>-68.571428571428598</v>
      </c>
      <c r="F6" s="19">
        <v>-25.714285714285701</v>
      </c>
      <c r="G6" s="19">
        <v>-20</v>
      </c>
      <c r="H6" s="19">
        <v>-22.8571428571429</v>
      </c>
      <c r="I6" s="19">
        <v>-20</v>
      </c>
      <c r="J6" s="19">
        <v>-28.571428571428601</v>
      </c>
      <c r="K6" s="19">
        <v>-40</v>
      </c>
    </row>
    <row r="7" spans="1:11" x14ac:dyDescent="0.2">
      <c r="A7" s="17" t="s">
        <v>54</v>
      </c>
      <c r="B7" s="18">
        <v>65</v>
      </c>
      <c r="C7" s="19">
        <v>-16.923076923076898</v>
      </c>
      <c r="D7" s="19">
        <v>-15.384615384615399</v>
      </c>
      <c r="E7" s="19">
        <v>-27.692307692307701</v>
      </c>
      <c r="F7" s="19">
        <v>7.6923076923076898</v>
      </c>
      <c r="G7" s="19">
        <v>-4.6153846153846203</v>
      </c>
      <c r="H7" s="19">
        <v>0</v>
      </c>
      <c r="I7" s="19">
        <v>-4.6153846153846203</v>
      </c>
      <c r="J7" s="19">
        <v>-4.6153846153846203</v>
      </c>
      <c r="K7" s="19">
        <v>-16.923076923076898</v>
      </c>
    </row>
    <row r="8" spans="1:11" x14ac:dyDescent="0.2">
      <c r="A8" s="17" t="s">
        <v>55</v>
      </c>
      <c r="B8" s="18">
        <v>87</v>
      </c>
      <c r="C8" s="19">
        <v>-4.5977011494252897</v>
      </c>
      <c r="D8" s="19">
        <v>-9.1954022988505706</v>
      </c>
      <c r="E8" s="19">
        <v>-17.241379310344801</v>
      </c>
      <c r="F8" s="19">
        <v>21.839080459770098</v>
      </c>
      <c r="G8" s="19">
        <v>8.0459770114942497</v>
      </c>
      <c r="H8" s="19">
        <v>1.14942528735632</v>
      </c>
      <c r="I8" s="19">
        <v>18.390804597701099</v>
      </c>
      <c r="J8" s="19">
        <v>10.3448275862069</v>
      </c>
      <c r="K8" s="19">
        <v>3.4482758620689702</v>
      </c>
    </row>
    <row r="9" spans="1:11" x14ac:dyDescent="0.2">
      <c r="A9" s="17" t="s">
        <v>56</v>
      </c>
      <c r="B9" s="18">
        <v>17</v>
      </c>
      <c r="C9" s="19">
        <v>0</v>
      </c>
      <c r="D9" s="19">
        <v>-17.647058823529399</v>
      </c>
      <c r="E9" s="19">
        <v>-17.647058823529399</v>
      </c>
      <c r="F9" s="19">
        <v>23.529411764705898</v>
      </c>
      <c r="G9" s="19">
        <v>5.8823529411764701</v>
      </c>
      <c r="H9" s="19">
        <v>0</v>
      </c>
      <c r="I9" s="19">
        <v>5.8823529411764701</v>
      </c>
      <c r="J9" s="19">
        <v>17.647058823529399</v>
      </c>
      <c r="K9" s="19">
        <v>-17.647058823529399</v>
      </c>
    </row>
    <row r="10" spans="1:11" x14ac:dyDescent="0.2">
      <c r="A10" s="17" t="s">
        <v>57</v>
      </c>
      <c r="B10" s="18">
        <v>79</v>
      </c>
      <c r="C10" s="19">
        <v>-16.455696202531598</v>
      </c>
      <c r="D10" s="19">
        <v>-13.924050632911401</v>
      </c>
      <c r="E10" s="19">
        <v>-22.7848101265823</v>
      </c>
      <c r="F10" s="19">
        <v>13.924050632911401</v>
      </c>
      <c r="G10" s="19">
        <v>7.59493670886076</v>
      </c>
      <c r="H10" s="19">
        <v>-7.59493670886076</v>
      </c>
      <c r="I10" s="19">
        <v>-7.59493670886076</v>
      </c>
      <c r="J10" s="19">
        <v>3.79746835443038</v>
      </c>
      <c r="K10" s="19">
        <v>-24.050632911392398</v>
      </c>
    </row>
    <row r="11" spans="1:11" x14ac:dyDescent="0.2">
      <c r="A11" s="17" t="s">
        <v>58</v>
      </c>
      <c r="B11" s="18">
        <v>450</v>
      </c>
      <c r="C11" s="19">
        <v>-20.8888888888889</v>
      </c>
      <c r="D11" s="19">
        <v>-18.2222222222222</v>
      </c>
      <c r="E11" s="19">
        <v>-26.2222222222222</v>
      </c>
      <c r="F11" s="19">
        <v>4.8888888888888902</v>
      </c>
      <c r="G11" s="19">
        <v>-11.7777777777778</v>
      </c>
      <c r="H11" s="19">
        <v>-10.8888888888889</v>
      </c>
      <c r="I11" s="19">
        <v>-5.1111111111111098</v>
      </c>
      <c r="J11" s="19">
        <v>-4</v>
      </c>
      <c r="K11" s="19">
        <v>-16.8888888888889</v>
      </c>
    </row>
    <row r="12" spans="1:11" x14ac:dyDescent="0.2">
      <c r="A12" s="17" t="s">
        <v>59</v>
      </c>
      <c r="B12" s="18">
        <v>269</v>
      </c>
      <c r="C12" s="19">
        <v>-13.7546468401487</v>
      </c>
      <c r="D12" s="19">
        <v>-1.4869888475836399</v>
      </c>
      <c r="E12" s="19">
        <v>-38.6617100371747</v>
      </c>
      <c r="F12" s="19">
        <v>14.126394052044599</v>
      </c>
      <c r="G12" s="19">
        <v>8.9219330855018608</v>
      </c>
      <c r="H12" s="19">
        <v>-8.5501858736059493</v>
      </c>
      <c r="I12" s="19">
        <v>4.4609665427509304</v>
      </c>
      <c r="J12" s="19">
        <v>3.71747211895911</v>
      </c>
      <c r="K12" s="19">
        <v>-16.728624535316001</v>
      </c>
    </row>
    <row r="13" spans="1:11" x14ac:dyDescent="0.2">
      <c r="A13" s="17" t="s">
        <v>60</v>
      </c>
      <c r="B13" s="18">
        <v>126</v>
      </c>
      <c r="C13" s="19">
        <v>-16.6666666666667</v>
      </c>
      <c r="D13" s="19">
        <v>-7.9365079365079403</v>
      </c>
      <c r="E13" s="19">
        <v>-20.634920634920601</v>
      </c>
      <c r="F13" s="19">
        <v>10.3174603174603</v>
      </c>
      <c r="G13" s="19">
        <v>-3.9682539682539701</v>
      </c>
      <c r="H13" s="19">
        <v>-11.1111111111111</v>
      </c>
      <c r="I13" s="19">
        <v>-3.17460317460317</v>
      </c>
      <c r="J13" s="19">
        <v>7.9365079365079403</v>
      </c>
      <c r="K13" s="19">
        <v>-14.285714285714301</v>
      </c>
    </row>
    <row r="14" spans="1:11" x14ac:dyDescent="0.2">
      <c r="A14" s="17" t="s">
        <v>61</v>
      </c>
      <c r="B14" s="18">
        <v>27</v>
      </c>
      <c r="C14" s="19">
        <v>-25.925925925925899</v>
      </c>
      <c r="D14" s="19">
        <v>14.814814814814801</v>
      </c>
      <c r="E14" s="19">
        <v>-33.3333333333333</v>
      </c>
      <c r="F14" s="19">
        <v>22.2222222222222</v>
      </c>
      <c r="G14" s="19">
        <v>7.4074074074074101</v>
      </c>
      <c r="H14" s="19">
        <v>-7.4074074074074101</v>
      </c>
      <c r="I14" s="19">
        <v>-14.814814814814801</v>
      </c>
      <c r="J14" s="19">
        <v>11.1111111111111</v>
      </c>
      <c r="K14" s="19">
        <v>-22.2222222222222</v>
      </c>
    </row>
    <row r="15" spans="1:11" x14ac:dyDescent="0.2">
      <c r="A15" s="17" t="s">
        <v>62</v>
      </c>
      <c r="B15" s="18">
        <v>38</v>
      </c>
      <c r="C15" s="19">
        <v>-23.684210526315798</v>
      </c>
      <c r="D15" s="19">
        <v>-31.578947368421101</v>
      </c>
      <c r="E15" s="19">
        <v>-21.052631578947398</v>
      </c>
      <c r="F15" s="19">
        <v>0</v>
      </c>
      <c r="G15" s="19">
        <v>-7.8947368421052602</v>
      </c>
      <c r="H15" s="19">
        <v>-13.157894736842101</v>
      </c>
      <c r="I15" s="19">
        <v>-7.8947368421052602</v>
      </c>
      <c r="J15" s="19">
        <v>-15.789473684210501</v>
      </c>
      <c r="K15" s="19">
        <v>-26.315789473684202</v>
      </c>
    </row>
    <row r="16" spans="1:11" x14ac:dyDescent="0.2">
      <c r="A16" s="17" t="s">
        <v>63</v>
      </c>
      <c r="B16" s="18">
        <v>26</v>
      </c>
      <c r="C16" s="19">
        <v>-15.384615384615399</v>
      </c>
      <c r="D16" s="19">
        <v>-19.230769230769202</v>
      </c>
      <c r="E16" s="19">
        <v>-57.692307692307701</v>
      </c>
      <c r="F16" s="19">
        <v>-19.230769230769202</v>
      </c>
      <c r="G16" s="19">
        <v>-26.923076923076898</v>
      </c>
      <c r="H16" s="19">
        <v>-23.076923076923102</v>
      </c>
      <c r="I16" s="19">
        <v>-7.6923076923076898</v>
      </c>
      <c r="J16" s="19">
        <v>-19.230769230769202</v>
      </c>
      <c r="K16" s="19">
        <v>-38.461538461538503</v>
      </c>
    </row>
    <row r="17" spans="1:11" x14ac:dyDescent="0.2">
      <c r="A17" s="17" t="s">
        <v>64</v>
      </c>
      <c r="B17" s="18">
        <v>24</v>
      </c>
      <c r="C17" s="19">
        <v>8.3333333333333304</v>
      </c>
      <c r="D17" s="19">
        <v>4.1666666666666696</v>
      </c>
      <c r="E17" s="19">
        <v>-37.5</v>
      </c>
      <c r="F17" s="19">
        <v>8.3333333333333304</v>
      </c>
      <c r="G17" s="19">
        <v>-16.6666666666667</v>
      </c>
      <c r="H17" s="19">
        <v>4.1666666666666696</v>
      </c>
      <c r="I17" s="19">
        <v>12.5</v>
      </c>
      <c r="J17" s="19">
        <v>4.1666666666666696</v>
      </c>
      <c r="K17" s="19">
        <v>0</v>
      </c>
    </row>
    <row r="18" spans="1:11" x14ac:dyDescent="0.2">
      <c r="A18" s="17" t="s">
        <v>65</v>
      </c>
      <c r="B18" s="18">
        <v>12</v>
      </c>
      <c r="C18" s="19">
        <v>-58.3333333333333</v>
      </c>
      <c r="D18" s="19">
        <v>-41.6666666666667</v>
      </c>
      <c r="E18" s="19">
        <v>-25</v>
      </c>
      <c r="F18" s="19">
        <v>-25</v>
      </c>
      <c r="G18" s="19">
        <v>-8.3333333333333304</v>
      </c>
      <c r="H18" s="19">
        <v>-33.3333333333333</v>
      </c>
      <c r="I18" s="19">
        <v>-41.6666666666667</v>
      </c>
      <c r="J18" s="19">
        <v>0</v>
      </c>
      <c r="K18" s="19">
        <v>-58.3333333333333</v>
      </c>
    </row>
    <row r="19" spans="1:11" x14ac:dyDescent="0.2">
      <c r="A19" s="17" t="s">
        <v>66</v>
      </c>
      <c r="B19" s="18">
        <v>31</v>
      </c>
      <c r="C19" s="19">
        <v>-22.580645161290299</v>
      </c>
      <c r="D19" s="19">
        <v>-22.580645161290299</v>
      </c>
      <c r="E19" s="19">
        <v>-29.0322580645161</v>
      </c>
      <c r="F19" s="19">
        <v>-3.2258064516128999</v>
      </c>
      <c r="G19" s="19">
        <v>-3.2258064516128999</v>
      </c>
      <c r="H19" s="19">
        <v>-9.67741935483871</v>
      </c>
      <c r="I19" s="19">
        <v>0</v>
      </c>
      <c r="J19" s="19">
        <v>-6.4516129032258096</v>
      </c>
      <c r="K19" s="19">
        <v>-22.580645161290299</v>
      </c>
    </row>
    <row r="20" spans="1:11" x14ac:dyDescent="0.2">
      <c r="A20" s="17" t="s">
        <v>67</v>
      </c>
      <c r="B20" s="18">
        <v>128</v>
      </c>
      <c r="C20" s="19">
        <v>-14.0625</v>
      </c>
      <c r="D20" s="19">
        <v>-13.28125</v>
      </c>
      <c r="E20" s="19">
        <v>-20.3125</v>
      </c>
      <c r="F20" s="19">
        <v>3.125</v>
      </c>
      <c r="G20" s="19">
        <v>5.46875</v>
      </c>
      <c r="H20" s="19">
        <v>1.5625</v>
      </c>
      <c r="I20" s="19">
        <v>-4.6875</v>
      </c>
      <c r="J20" s="19">
        <v>2.34375</v>
      </c>
      <c r="K20" s="19">
        <v>-10.15625</v>
      </c>
    </row>
    <row r="21" spans="1:11" x14ac:dyDescent="0.2">
      <c r="A21" s="17" t="s">
        <v>68</v>
      </c>
      <c r="B21" s="18">
        <v>247</v>
      </c>
      <c r="C21" s="19">
        <v>-15.384615384615399</v>
      </c>
      <c r="D21" s="19">
        <v>-13.3603238866397</v>
      </c>
      <c r="E21" s="19">
        <v>-24.6963562753036</v>
      </c>
      <c r="F21" s="19">
        <v>3.23886639676113</v>
      </c>
      <c r="G21" s="19">
        <v>-1.6194331983805701</v>
      </c>
      <c r="H21" s="19">
        <v>-0.40485829959514202</v>
      </c>
      <c r="I21" s="19">
        <v>0</v>
      </c>
      <c r="J21" s="19">
        <v>8.50202429149798</v>
      </c>
      <c r="K21" s="19">
        <v>-14.17004048583</v>
      </c>
    </row>
    <row r="22" spans="1:11" x14ac:dyDescent="0.2">
      <c r="A22" s="17" t="s">
        <v>69</v>
      </c>
      <c r="B22" s="18">
        <v>92</v>
      </c>
      <c r="C22" s="19">
        <v>-26.086956521739101</v>
      </c>
      <c r="D22" s="19">
        <v>-9.7826086956521703</v>
      </c>
      <c r="E22" s="19">
        <v>-21.739130434782599</v>
      </c>
      <c r="F22" s="19">
        <v>-6.5217391304347796</v>
      </c>
      <c r="G22" s="19">
        <v>4.3478260869565197</v>
      </c>
      <c r="H22" s="19">
        <v>-18.478260869565201</v>
      </c>
      <c r="I22" s="19">
        <v>-17.3913043478261</v>
      </c>
      <c r="J22" s="19">
        <v>-6.5217391304347796</v>
      </c>
      <c r="K22" s="19">
        <v>-26.086956521739101</v>
      </c>
    </row>
    <row r="23" spans="1:11" x14ac:dyDescent="0.2">
      <c r="A23" s="17" t="s">
        <v>70</v>
      </c>
      <c r="B23" s="18">
        <v>8</v>
      </c>
      <c r="C23" s="19">
        <v>0</v>
      </c>
      <c r="D23" s="19">
        <v>0</v>
      </c>
      <c r="E23" s="19">
        <v>37.5</v>
      </c>
      <c r="F23" s="19">
        <v>37.5</v>
      </c>
      <c r="G23" s="19">
        <v>37.5</v>
      </c>
      <c r="H23" s="19">
        <v>0</v>
      </c>
      <c r="I23" s="19">
        <v>12.5</v>
      </c>
      <c r="J23" s="19">
        <v>12.5</v>
      </c>
      <c r="K23" s="19">
        <v>12.5</v>
      </c>
    </row>
    <row r="24" spans="1:11" ht="26" x14ac:dyDescent="0.2">
      <c r="A24" s="17" t="s">
        <v>71</v>
      </c>
      <c r="B24" s="18">
        <v>28</v>
      </c>
      <c r="C24" s="19">
        <v>-17.8571428571429</v>
      </c>
      <c r="D24" s="19">
        <v>28.571428571428601</v>
      </c>
      <c r="E24" s="19">
        <v>-10.714285714285699</v>
      </c>
      <c r="F24" s="19">
        <v>21.428571428571399</v>
      </c>
      <c r="G24" s="19">
        <v>-3.5714285714285698</v>
      </c>
      <c r="H24" s="19">
        <v>0</v>
      </c>
      <c r="I24" s="19">
        <v>3.5714285714285698</v>
      </c>
      <c r="J24" s="19">
        <v>17.8571428571429</v>
      </c>
      <c r="K24" s="19">
        <v>-7.1428571428571397</v>
      </c>
    </row>
    <row r="25" spans="1:11" x14ac:dyDescent="0.2">
      <c r="A25" s="17" t="s">
        <v>72</v>
      </c>
      <c r="B25" s="18">
        <v>33</v>
      </c>
      <c r="C25" s="19">
        <v>-15.1515151515152</v>
      </c>
      <c r="D25" s="19">
        <v>-9.0909090909090899</v>
      </c>
      <c r="E25" s="19">
        <v>3.0303030303030298</v>
      </c>
      <c r="F25" s="19">
        <v>18.181818181818201</v>
      </c>
      <c r="G25" s="19">
        <v>0</v>
      </c>
      <c r="H25" s="19">
        <v>-3.0303030303030298</v>
      </c>
      <c r="I25" s="19">
        <v>0</v>
      </c>
      <c r="J25" s="19">
        <v>3.0303030303030298</v>
      </c>
      <c r="K25" s="19">
        <v>-12.1212121212121</v>
      </c>
    </row>
    <row r="26" spans="1:11" x14ac:dyDescent="0.2">
      <c r="A26" s="17" t="s">
        <v>73</v>
      </c>
      <c r="B26" s="18">
        <v>43</v>
      </c>
      <c r="C26" s="19">
        <v>2.32558139534884</v>
      </c>
      <c r="D26" s="19">
        <v>13.953488372093</v>
      </c>
      <c r="E26" s="19">
        <v>-11.6279069767442</v>
      </c>
      <c r="F26" s="19">
        <v>30.232558139534898</v>
      </c>
      <c r="G26" s="19">
        <v>16.2790697674419</v>
      </c>
      <c r="H26" s="19">
        <v>13.953488372093</v>
      </c>
      <c r="I26" s="19">
        <v>6.9767441860465098</v>
      </c>
      <c r="J26" s="19">
        <v>18.604651162790699</v>
      </c>
      <c r="K26" s="19">
        <v>11.6279069767442</v>
      </c>
    </row>
    <row r="27" spans="1:11" x14ac:dyDescent="0.2">
      <c r="A27" s="17" t="s">
        <v>74</v>
      </c>
      <c r="B27" s="18">
        <v>93</v>
      </c>
      <c r="C27" s="19">
        <v>-20.430107526881699</v>
      </c>
      <c r="D27" s="19">
        <v>-16.129032258064498</v>
      </c>
      <c r="E27" s="19">
        <v>-23.655913978494599</v>
      </c>
      <c r="F27" s="19">
        <v>-6.4516129032258096</v>
      </c>
      <c r="G27" s="19">
        <v>-13.9784946236559</v>
      </c>
      <c r="H27" s="19">
        <v>-9.67741935483871</v>
      </c>
      <c r="I27" s="19">
        <v>-22.580645161290299</v>
      </c>
      <c r="J27" s="19">
        <v>-6.4516129032258096</v>
      </c>
      <c r="K27" s="19">
        <v>-29.0322580645161</v>
      </c>
    </row>
  </sheetData>
  <mergeCells count="6">
    <mergeCell ref="K4:K5"/>
    <mergeCell ref="D4:J4"/>
    <mergeCell ref="C4:C5"/>
    <mergeCell ref="B4:B5"/>
    <mergeCell ref="A4:A5"/>
    <mergeCell ref="A1:XF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39" sqref="K39"/>
    </sheetView>
  </sheetViews>
  <sheetFormatPr baseColWidth="10" defaultColWidth="8.83203125" defaultRowHeight="16" x14ac:dyDescent="0.2"/>
  <cols>
    <col min="1" max="1" width="36.83203125" bestFit="1" customWidth="1"/>
    <col min="2" max="2" width="10.5" bestFit="1" customWidth="1"/>
    <col min="3" max="3" width="5.6640625" bestFit="1" customWidth="1"/>
    <col min="4" max="4" width="4.83203125" bestFit="1" customWidth="1"/>
    <col min="5" max="5" width="18.33203125" bestFit="1" customWidth="1"/>
    <col min="6" max="6" width="9.5" bestFit="1" customWidth="1"/>
    <col min="7" max="7" width="10" bestFit="1" customWidth="1"/>
    <col min="8" max="8" width="14.83203125" bestFit="1" customWidth="1"/>
    <col min="9" max="9" width="18.83203125" bestFit="1" customWidth="1"/>
    <col min="10" max="10" width="13.83203125" bestFit="1" customWidth="1"/>
    <col min="11" max="11" width="15.5" bestFit="1" customWidth="1"/>
  </cols>
  <sheetData>
    <row r="1" spans="1:11" s="14" customFormat="1" x14ac:dyDescent="0.2">
      <c r="A1" s="13" t="s">
        <v>75</v>
      </c>
    </row>
    <row r="2" spans="1:11" s="14" customFormat="1" x14ac:dyDescent="0.2"/>
    <row r="4" spans="1:11" ht="16" customHeight="1" x14ac:dyDescent="0.2">
      <c r="A4" s="28" t="s">
        <v>41</v>
      </c>
      <c r="B4" s="26" t="s">
        <v>42</v>
      </c>
      <c r="C4" s="26" t="s">
        <v>43</v>
      </c>
      <c r="D4" s="15" t="s">
        <v>44</v>
      </c>
      <c r="E4" s="24"/>
      <c r="F4" s="24"/>
      <c r="G4" s="24"/>
      <c r="H4" s="24"/>
      <c r="I4" s="24"/>
      <c r="J4" s="25"/>
      <c r="K4" s="22" t="s">
        <v>45</v>
      </c>
    </row>
    <row r="5" spans="1:11" ht="16" customHeight="1" x14ac:dyDescent="0.2">
      <c r="A5" s="29"/>
      <c r="B5" s="27"/>
      <c r="C5" s="27"/>
      <c r="D5" s="16" t="s">
        <v>46</v>
      </c>
      <c r="E5" s="16" t="s">
        <v>47</v>
      </c>
      <c r="F5" s="16" t="s">
        <v>48</v>
      </c>
      <c r="G5" s="16" t="s">
        <v>49</v>
      </c>
      <c r="H5" s="16" t="s">
        <v>50</v>
      </c>
      <c r="I5" s="16" t="s">
        <v>51</v>
      </c>
      <c r="J5" s="16" t="s">
        <v>52</v>
      </c>
      <c r="K5" s="23"/>
    </row>
    <row r="6" spans="1:11" x14ac:dyDescent="0.2">
      <c r="A6" s="17" t="s">
        <v>53</v>
      </c>
      <c r="B6" s="18">
        <v>61</v>
      </c>
      <c r="C6" s="19">
        <v>-14.7540983606557</v>
      </c>
      <c r="D6" s="19">
        <v>-13.1147540983607</v>
      </c>
      <c r="E6" s="19">
        <v>-9.8360655737704903</v>
      </c>
      <c r="F6" s="19">
        <v>21.311475409836099</v>
      </c>
      <c r="G6" s="19">
        <v>9.8360655737704903</v>
      </c>
      <c r="H6" s="19">
        <v>6.5573770491803298</v>
      </c>
      <c r="I6" s="19">
        <v>9.8360655737704903</v>
      </c>
      <c r="J6" s="19">
        <v>16.393442622950801</v>
      </c>
      <c r="K6" s="19">
        <v>-3.27868852459016</v>
      </c>
    </row>
    <row r="7" spans="1:11" x14ac:dyDescent="0.2">
      <c r="A7" s="17" t="s">
        <v>54</v>
      </c>
      <c r="B7" s="18">
        <v>65</v>
      </c>
      <c r="C7" s="19">
        <v>-6.1538461538461497</v>
      </c>
      <c r="D7" s="19">
        <v>-6.1538461538461497</v>
      </c>
      <c r="E7" s="19">
        <v>-24.615384615384599</v>
      </c>
      <c r="F7" s="19">
        <v>1.5384615384615401</v>
      </c>
      <c r="G7" s="19">
        <v>-4.6153846153846203</v>
      </c>
      <c r="H7" s="19">
        <v>0</v>
      </c>
      <c r="I7" s="19">
        <v>-3.0769230769230802</v>
      </c>
      <c r="J7" s="19">
        <v>15.384615384615399</v>
      </c>
      <c r="K7" s="19">
        <v>-6.1538461538461497</v>
      </c>
    </row>
    <row r="8" spans="1:11" x14ac:dyDescent="0.2">
      <c r="A8" s="17" t="s">
        <v>55</v>
      </c>
      <c r="B8" s="18">
        <v>115</v>
      </c>
      <c r="C8" s="19">
        <v>-17.3913043478261</v>
      </c>
      <c r="D8" s="19">
        <v>-24.347826086956498</v>
      </c>
      <c r="E8" s="19">
        <v>-26.956521739130402</v>
      </c>
      <c r="F8" s="19">
        <v>5.2173913043478297</v>
      </c>
      <c r="G8" s="19">
        <v>-4.3478260869565197</v>
      </c>
      <c r="H8" s="19">
        <v>-6.0869565217391299</v>
      </c>
      <c r="I8" s="19">
        <v>5.2173913043478297</v>
      </c>
      <c r="J8" s="19">
        <v>1.73913043478261</v>
      </c>
      <c r="K8" s="19">
        <v>-14.7826086956522</v>
      </c>
    </row>
    <row r="9" spans="1:11" x14ac:dyDescent="0.2">
      <c r="A9" s="17" t="s">
        <v>56</v>
      </c>
      <c r="B9" s="18">
        <v>21</v>
      </c>
      <c r="C9" s="19">
        <v>-61.904761904761898</v>
      </c>
      <c r="D9" s="19">
        <v>-38.095238095238102</v>
      </c>
      <c r="E9" s="19">
        <v>-47.619047619047599</v>
      </c>
      <c r="F9" s="19">
        <v>-14.285714285714301</v>
      </c>
      <c r="G9" s="19">
        <v>-38.095238095238102</v>
      </c>
      <c r="H9" s="19">
        <v>-38.095238095238102</v>
      </c>
      <c r="I9" s="19">
        <v>-42.857142857142897</v>
      </c>
      <c r="J9" s="19">
        <v>-38.095238095238102</v>
      </c>
      <c r="K9" s="19">
        <v>-33.3333333333333</v>
      </c>
    </row>
    <row r="10" spans="1:11" x14ac:dyDescent="0.2">
      <c r="A10" s="17" t="s">
        <v>57</v>
      </c>
      <c r="B10" s="18">
        <v>119</v>
      </c>
      <c r="C10" s="19">
        <v>-26.050420168067198</v>
      </c>
      <c r="D10" s="19">
        <v>-7.5630252100840298</v>
      </c>
      <c r="E10" s="19">
        <v>-21.848739495798299</v>
      </c>
      <c r="F10" s="19">
        <v>0.84033613445378197</v>
      </c>
      <c r="G10" s="19">
        <v>-10.084033613445399</v>
      </c>
      <c r="H10" s="19">
        <v>-11.764705882352899</v>
      </c>
      <c r="I10" s="19">
        <v>-4.2016806722689104</v>
      </c>
      <c r="J10" s="19">
        <v>-7.5630252100840298</v>
      </c>
      <c r="K10" s="19">
        <v>-17.647058823529399</v>
      </c>
    </row>
    <row r="11" spans="1:11" x14ac:dyDescent="0.2">
      <c r="A11" s="17" t="s">
        <v>58</v>
      </c>
      <c r="B11" s="18">
        <v>576</v>
      </c>
      <c r="C11" s="19">
        <v>-15.2777777777778</v>
      </c>
      <c r="D11" s="19">
        <v>-20.8333333333333</v>
      </c>
      <c r="E11" s="19">
        <v>-23.0902777777778</v>
      </c>
      <c r="F11" s="19">
        <v>2.0833333333333299</v>
      </c>
      <c r="G11" s="19">
        <v>-0.69444444444444398</v>
      </c>
      <c r="H11" s="19">
        <v>-2.4305555555555598</v>
      </c>
      <c r="I11" s="19">
        <v>-3.2986111111111098</v>
      </c>
      <c r="J11" s="19">
        <v>1.9097222222222201</v>
      </c>
      <c r="K11" s="19">
        <v>-12.5</v>
      </c>
    </row>
    <row r="12" spans="1:11" x14ac:dyDescent="0.2">
      <c r="A12" s="17" t="s">
        <v>59</v>
      </c>
      <c r="B12" s="18">
        <v>379</v>
      </c>
      <c r="C12" s="19">
        <v>-16.094986807387901</v>
      </c>
      <c r="D12" s="19">
        <v>-9.4986807387862804</v>
      </c>
      <c r="E12" s="19">
        <v>-34.5646437994723</v>
      </c>
      <c r="F12" s="19">
        <v>7.9155672823219003</v>
      </c>
      <c r="G12" s="19">
        <v>1.5831134564643801</v>
      </c>
      <c r="H12" s="19">
        <v>-9.2348284960422191</v>
      </c>
      <c r="I12" s="19">
        <v>-2.3746701846965701</v>
      </c>
      <c r="J12" s="19">
        <v>2.3746701846965701</v>
      </c>
      <c r="K12" s="19">
        <v>-22.4274406332454</v>
      </c>
    </row>
    <row r="13" spans="1:11" x14ac:dyDescent="0.2">
      <c r="A13" s="17" t="s">
        <v>60</v>
      </c>
      <c r="B13" s="18">
        <v>110</v>
      </c>
      <c r="C13" s="19">
        <v>-8.1818181818181799</v>
      </c>
      <c r="D13" s="19">
        <v>-10</v>
      </c>
      <c r="E13" s="19">
        <v>-11.818181818181801</v>
      </c>
      <c r="F13" s="19">
        <v>4.5454545454545503</v>
      </c>
      <c r="G13" s="19">
        <v>-9.0909090909090899</v>
      </c>
      <c r="H13" s="19">
        <v>-8.1818181818181799</v>
      </c>
      <c r="I13" s="19">
        <v>5.4545454545454497</v>
      </c>
      <c r="J13" s="19">
        <v>15.454545454545499</v>
      </c>
      <c r="K13" s="19">
        <v>-10</v>
      </c>
    </row>
    <row r="14" spans="1:11" x14ac:dyDescent="0.2">
      <c r="A14" s="17" t="s">
        <v>61</v>
      </c>
      <c r="B14" s="18">
        <v>26</v>
      </c>
      <c r="C14" s="19">
        <v>-19.230769230769202</v>
      </c>
      <c r="D14" s="19">
        <v>-26.923076923076898</v>
      </c>
      <c r="E14" s="19">
        <v>-30.769230769230798</v>
      </c>
      <c r="F14" s="19">
        <v>11.538461538461499</v>
      </c>
      <c r="G14" s="19">
        <v>7.6923076923076898</v>
      </c>
      <c r="H14" s="19">
        <v>3.8461538461538498</v>
      </c>
      <c r="I14" s="19">
        <v>11.538461538461499</v>
      </c>
      <c r="J14" s="19">
        <v>3.8461538461538498</v>
      </c>
      <c r="K14" s="19">
        <v>-11.538461538461499</v>
      </c>
    </row>
    <row r="15" spans="1:11" x14ac:dyDescent="0.2">
      <c r="A15" s="17" t="s">
        <v>62</v>
      </c>
      <c r="B15" s="18">
        <v>31</v>
      </c>
      <c r="C15" s="19">
        <v>-9.67741935483871</v>
      </c>
      <c r="D15" s="19">
        <v>-6.4516129032258096</v>
      </c>
      <c r="E15" s="19">
        <v>-25.806451612903199</v>
      </c>
      <c r="F15" s="19">
        <v>-3.2258064516128999</v>
      </c>
      <c r="G15" s="19">
        <v>-6.4516129032258096</v>
      </c>
      <c r="H15" s="19">
        <v>-12.9032258064516</v>
      </c>
      <c r="I15" s="19">
        <v>-12.9032258064516</v>
      </c>
      <c r="J15" s="19">
        <v>0</v>
      </c>
      <c r="K15" s="19">
        <v>-16.129032258064498</v>
      </c>
    </row>
    <row r="16" spans="1:11" x14ac:dyDescent="0.2">
      <c r="A16" s="17" t="s">
        <v>63</v>
      </c>
      <c r="B16" s="18">
        <v>23</v>
      </c>
      <c r="C16" s="19">
        <v>-8.6956521739130395</v>
      </c>
      <c r="D16" s="19">
        <v>-13.0434782608696</v>
      </c>
      <c r="E16" s="19">
        <v>-26.086956521739101</v>
      </c>
      <c r="F16" s="19">
        <v>-8.6956521739130395</v>
      </c>
      <c r="G16" s="19">
        <v>-13.0434782608696</v>
      </c>
      <c r="H16" s="19">
        <v>-26.086956521739101</v>
      </c>
      <c r="I16" s="19">
        <v>4.3478260869565197</v>
      </c>
      <c r="J16" s="19">
        <v>-17.3913043478261</v>
      </c>
      <c r="K16" s="19">
        <v>-17.3913043478261</v>
      </c>
    </row>
    <row r="17" spans="1:11" x14ac:dyDescent="0.2">
      <c r="A17" s="17" t="s">
        <v>64</v>
      </c>
      <c r="B17" s="18">
        <v>19</v>
      </c>
      <c r="C17" s="19">
        <v>-21.052631578947398</v>
      </c>
      <c r="D17" s="19">
        <v>-26.315789473684202</v>
      </c>
      <c r="E17" s="19">
        <v>-47.368421052631597</v>
      </c>
      <c r="F17" s="19">
        <v>5.2631578947368398</v>
      </c>
      <c r="G17" s="19">
        <v>-15.789473684210501</v>
      </c>
      <c r="H17" s="19">
        <v>-47.368421052631597</v>
      </c>
      <c r="I17" s="19">
        <v>-36.842105263157897</v>
      </c>
      <c r="J17" s="19">
        <v>-31.578947368421101</v>
      </c>
      <c r="K17" s="19">
        <v>-52.631578947368403</v>
      </c>
    </row>
    <row r="18" spans="1:11" x14ac:dyDescent="0.2">
      <c r="A18" s="17" t="s">
        <v>65</v>
      </c>
      <c r="B18" s="18">
        <v>23</v>
      </c>
      <c r="C18" s="19">
        <v>-13.0434782608696</v>
      </c>
      <c r="D18" s="19">
        <v>-17.3913043478261</v>
      </c>
      <c r="E18" s="19">
        <v>0</v>
      </c>
      <c r="F18" s="19">
        <v>26.086956521739101</v>
      </c>
      <c r="G18" s="19">
        <v>13.0434782608696</v>
      </c>
      <c r="H18" s="19">
        <v>-4.3478260869565197</v>
      </c>
      <c r="I18" s="19">
        <v>-8.6956521739130395</v>
      </c>
      <c r="J18" s="19">
        <v>21.739130434782599</v>
      </c>
      <c r="K18" s="19">
        <v>-26.086956521739101</v>
      </c>
    </row>
    <row r="19" spans="1:11" x14ac:dyDescent="0.2">
      <c r="A19" s="17" t="s">
        <v>66</v>
      </c>
      <c r="B19" s="18">
        <v>32</v>
      </c>
      <c r="C19" s="19">
        <v>-15.625</v>
      </c>
      <c r="D19" s="19">
        <v>-9.375</v>
      </c>
      <c r="E19" s="19">
        <v>-15.625</v>
      </c>
      <c r="F19" s="19">
        <v>12.5</v>
      </c>
      <c r="G19" s="19">
        <v>-6.25</v>
      </c>
      <c r="H19" s="19">
        <v>9.375</v>
      </c>
      <c r="I19" s="19">
        <v>0</v>
      </c>
      <c r="J19" s="19">
        <v>-3.125</v>
      </c>
      <c r="K19" s="19">
        <v>-18.75</v>
      </c>
    </row>
    <row r="20" spans="1:11" x14ac:dyDescent="0.2">
      <c r="A20" s="17" t="s">
        <v>67</v>
      </c>
      <c r="B20" s="18">
        <v>157</v>
      </c>
      <c r="C20" s="19">
        <v>-21.019108280254802</v>
      </c>
      <c r="D20" s="19">
        <v>-18.471337579617799</v>
      </c>
      <c r="E20" s="19">
        <v>-24.840764331210199</v>
      </c>
      <c r="F20" s="19">
        <v>0</v>
      </c>
      <c r="G20" s="19">
        <v>1.2738853503184699</v>
      </c>
      <c r="H20" s="19">
        <v>-5.7324840764331197</v>
      </c>
      <c r="I20" s="19">
        <v>-4.4585987261146496</v>
      </c>
      <c r="J20" s="19">
        <v>-1.2738853503184699</v>
      </c>
      <c r="K20" s="19">
        <v>-17.834394904458598</v>
      </c>
    </row>
    <row r="21" spans="1:11" x14ac:dyDescent="0.2">
      <c r="A21" s="17" t="s">
        <v>68</v>
      </c>
      <c r="B21" s="18">
        <v>322</v>
      </c>
      <c r="C21" s="19">
        <v>-11.8012422360248</v>
      </c>
      <c r="D21" s="19">
        <v>-14.596273291925501</v>
      </c>
      <c r="E21" s="19">
        <v>-18.322981366459601</v>
      </c>
      <c r="F21" s="19">
        <v>4.9689440993788798</v>
      </c>
      <c r="G21" s="19">
        <v>1.24223602484472</v>
      </c>
      <c r="H21" s="19">
        <v>4.3478260869565197</v>
      </c>
      <c r="I21" s="19">
        <v>0.31055900621117999</v>
      </c>
      <c r="J21" s="19">
        <v>8.0745341614906803</v>
      </c>
      <c r="K21" s="19">
        <v>-7.4534161490683202</v>
      </c>
    </row>
    <row r="22" spans="1:11" x14ac:dyDescent="0.2">
      <c r="A22" s="17" t="s">
        <v>69</v>
      </c>
      <c r="B22" s="18">
        <v>66</v>
      </c>
      <c r="C22" s="19">
        <v>-22.727272727272702</v>
      </c>
      <c r="D22" s="19">
        <v>-7.5757575757575797</v>
      </c>
      <c r="E22" s="19">
        <v>-21.2121212121212</v>
      </c>
      <c r="F22" s="19">
        <v>10.6060606060606</v>
      </c>
      <c r="G22" s="19">
        <v>4.5454545454545503</v>
      </c>
      <c r="H22" s="19">
        <v>3.0303030303030298</v>
      </c>
      <c r="I22" s="19">
        <v>3.0303030303030298</v>
      </c>
      <c r="J22" s="19">
        <v>7.5757575757575797</v>
      </c>
      <c r="K22" s="19">
        <v>-15.1515151515152</v>
      </c>
    </row>
    <row r="23" spans="1:11" x14ac:dyDescent="0.2">
      <c r="A23" s="17" t="s">
        <v>70</v>
      </c>
      <c r="B23" s="18">
        <v>13</v>
      </c>
      <c r="C23" s="19">
        <v>-38.461538461538503</v>
      </c>
      <c r="D23" s="19">
        <v>-7.6923076923076898</v>
      </c>
      <c r="E23" s="19">
        <v>-7.6923076923076898</v>
      </c>
      <c r="F23" s="19">
        <v>23.076923076923102</v>
      </c>
      <c r="G23" s="19">
        <v>0</v>
      </c>
      <c r="H23" s="19">
        <v>0</v>
      </c>
      <c r="I23" s="19">
        <v>-7.6923076923076898</v>
      </c>
      <c r="J23" s="19">
        <v>46.153846153846203</v>
      </c>
      <c r="K23" s="19">
        <v>-7.6923076923076898</v>
      </c>
    </row>
    <row r="24" spans="1:11" x14ac:dyDescent="0.2">
      <c r="A24" s="17" t="s">
        <v>71</v>
      </c>
      <c r="B24" s="18">
        <v>26</v>
      </c>
      <c r="C24" s="19">
        <v>3.8461538461538498</v>
      </c>
      <c r="D24" s="19">
        <v>19.230769230769202</v>
      </c>
      <c r="E24" s="19">
        <v>30.769230769230798</v>
      </c>
      <c r="F24" s="19">
        <v>26.923076923076898</v>
      </c>
      <c r="G24" s="19">
        <v>23.076923076923102</v>
      </c>
      <c r="H24" s="19">
        <v>26.923076923076898</v>
      </c>
      <c r="I24" s="19">
        <v>15.384615384615399</v>
      </c>
      <c r="J24" s="19">
        <v>30.769230769230798</v>
      </c>
      <c r="K24" s="19">
        <v>11.538461538461499</v>
      </c>
    </row>
    <row r="25" spans="1:11" x14ac:dyDescent="0.2">
      <c r="A25" s="17" t="s">
        <v>72</v>
      </c>
      <c r="B25" s="18">
        <v>43</v>
      </c>
      <c r="C25" s="19">
        <v>-16.2790697674419</v>
      </c>
      <c r="D25" s="19">
        <v>11.6279069767442</v>
      </c>
      <c r="E25" s="19">
        <v>9.3023255813953494</v>
      </c>
      <c r="F25" s="19">
        <v>27.906976744186</v>
      </c>
      <c r="G25" s="19">
        <v>20.930232558139501</v>
      </c>
      <c r="H25" s="19">
        <v>11.6279069767442</v>
      </c>
      <c r="I25" s="19">
        <v>20.930232558139501</v>
      </c>
      <c r="J25" s="19">
        <v>23.255813953488399</v>
      </c>
      <c r="K25" s="19">
        <v>0</v>
      </c>
    </row>
    <row r="26" spans="1:11" x14ac:dyDescent="0.2">
      <c r="A26" s="17" t="s">
        <v>73</v>
      </c>
      <c r="B26" s="18">
        <v>38</v>
      </c>
      <c r="C26" s="19">
        <v>21.052631578947398</v>
      </c>
      <c r="D26" s="19">
        <v>2.6315789473684199</v>
      </c>
      <c r="E26" s="19">
        <v>0</v>
      </c>
      <c r="F26" s="19">
        <v>39.473684210526301</v>
      </c>
      <c r="G26" s="19">
        <v>31.578947368421101</v>
      </c>
      <c r="H26" s="19">
        <v>15.789473684210501</v>
      </c>
      <c r="I26" s="19">
        <v>34.210526315789501</v>
      </c>
      <c r="J26" s="19">
        <v>42.105263157894697</v>
      </c>
      <c r="K26" s="19">
        <v>18.421052631578899</v>
      </c>
    </row>
    <row r="27" spans="1:11" x14ac:dyDescent="0.2">
      <c r="A27" s="17" t="s">
        <v>74</v>
      </c>
      <c r="B27" s="18">
        <v>100</v>
      </c>
      <c r="C27" s="19">
        <v>-30</v>
      </c>
      <c r="D27" s="19">
        <v>-32</v>
      </c>
      <c r="E27" s="19">
        <v>-27</v>
      </c>
      <c r="F27" s="19">
        <v>-4</v>
      </c>
      <c r="G27" s="19">
        <v>-7</v>
      </c>
      <c r="H27" s="19">
        <v>-26</v>
      </c>
      <c r="I27" s="19">
        <v>-17</v>
      </c>
      <c r="J27" s="19">
        <v>2</v>
      </c>
      <c r="K27" s="19">
        <v>-28</v>
      </c>
    </row>
  </sheetData>
  <mergeCells count="6">
    <mergeCell ref="K4:K5"/>
    <mergeCell ref="D4:J4"/>
    <mergeCell ref="C4:C5"/>
    <mergeCell ref="B4:B5"/>
    <mergeCell ref="A4:A5"/>
    <mergeCell ref="A1:XF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1" sqref="S41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selection activeCell="C29" sqref="C29"/>
    </sheetView>
  </sheetViews>
  <sheetFormatPr baseColWidth="10" defaultRowHeight="16" x14ac:dyDescent="0.2"/>
  <sheetData>
    <row r="1" spans="1:5" x14ac:dyDescent="0.2">
      <c r="A1" t="s">
        <v>80</v>
      </c>
    </row>
    <row r="2" spans="1:5" x14ac:dyDescent="0.2">
      <c r="A2" t="s">
        <v>81</v>
      </c>
    </row>
    <row r="3" spans="1:5" x14ac:dyDescent="0.2">
      <c r="A3" t="s">
        <v>133</v>
      </c>
    </row>
    <row r="4" spans="1:5" x14ac:dyDescent="0.2">
      <c r="A4" t="s">
        <v>83</v>
      </c>
    </row>
    <row r="5" spans="1:5" x14ac:dyDescent="0.2">
      <c r="A5" t="s">
        <v>80</v>
      </c>
    </row>
    <row r="7" spans="1:5" x14ac:dyDescent="0.2">
      <c r="A7" t="s">
        <v>84</v>
      </c>
    </row>
    <row r="8" spans="1:5" x14ac:dyDescent="0.2">
      <c r="A8" t="s">
        <v>85</v>
      </c>
    </row>
    <row r="9" spans="1:5" x14ac:dyDescent="0.2">
      <c r="A9" t="s">
        <v>84</v>
      </c>
    </row>
    <row r="10" spans="1:5" x14ac:dyDescent="0.2">
      <c r="B10" t="s">
        <v>86</v>
      </c>
      <c r="C10" t="s">
        <v>87</v>
      </c>
      <c r="D10" t="s">
        <v>88</v>
      </c>
      <c r="E10" t="s">
        <v>89</v>
      </c>
    </row>
    <row r="11" spans="1:5" x14ac:dyDescent="0.2">
      <c r="A11" t="s">
        <v>90</v>
      </c>
      <c r="B11" s="30">
        <v>183408</v>
      </c>
      <c r="C11" s="30">
        <v>70580</v>
      </c>
      <c r="D11" s="30">
        <v>143560</v>
      </c>
      <c r="E11" s="30">
        <v>40289</v>
      </c>
    </row>
    <row r="12" spans="1:5" x14ac:dyDescent="0.2">
      <c r="A12" t="s">
        <v>91</v>
      </c>
      <c r="B12" s="30">
        <v>183408</v>
      </c>
      <c r="C12" s="30">
        <v>70580</v>
      </c>
      <c r="D12" s="30">
        <v>143560</v>
      </c>
      <c r="E12" s="30">
        <v>40289</v>
      </c>
    </row>
    <row r="14" spans="1:5" x14ac:dyDescent="0.2">
      <c r="A14" t="s">
        <v>80</v>
      </c>
    </row>
    <row r="15" spans="1:5" x14ac:dyDescent="0.2">
      <c r="A15" t="s">
        <v>92</v>
      </c>
    </row>
    <row r="16" spans="1:5" x14ac:dyDescent="0.2">
      <c r="A16" t="s">
        <v>133</v>
      </c>
    </row>
    <row r="17" spans="1:5" x14ac:dyDescent="0.2">
      <c r="A17" t="s">
        <v>93</v>
      </c>
    </row>
    <row r="18" spans="1:5" x14ac:dyDescent="0.2">
      <c r="A18" t="s">
        <v>80</v>
      </c>
    </row>
    <row r="20" spans="1:5" x14ac:dyDescent="0.2">
      <c r="A20" t="s">
        <v>84</v>
      </c>
    </row>
    <row r="21" spans="1:5" x14ac:dyDescent="0.2">
      <c r="A21" t="s">
        <v>94</v>
      </c>
    </row>
    <row r="22" spans="1:5" x14ac:dyDescent="0.2">
      <c r="A22" t="s">
        <v>84</v>
      </c>
    </row>
    <row r="23" spans="1:5" x14ac:dyDescent="0.2">
      <c r="B23" t="s">
        <v>87</v>
      </c>
      <c r="C23" t="s">
        <v>95</v>
      </c>
      <c r="D23" t="s">
        <v>96</v>
      </c>
      <c r="E23" t="s">
        <v>97</v>
      </c>
    </row>
    <row r="24" spans="1:5" x14ac:dyDescent="0.2">
      <c r="B24" t="s">
        <v>95</v>
      </c>
      <c r="C24" t="s">
        <v>95</v>
      </c>
      <c r="D24" t="s">
        <v>96</v>
      </c>
      <c r="E24" t="s">
        <v>97</v>
      </c>
    </row>
    <row r="25" spans="1:5" x14ac:dyDescent="0.2">
      <c r="A25" t="s">
        <v>98</v>
      </c>
      <c r="D25" s="30">
        <v>51108</v>
      </c>
    </row>
    <row r="26" spans="1:5" x14ac:dyDescent="0.2">
      <c r="A26" s="31">
        <v>42679</v>
      </c>
      <c r="B26" s="32">
        <v>0</v>
      </c>
      <c r="C26" s="32">
        <v>0</v>
      </c>
      <c r="D26">
        <v>0</v>
      </c>
      <c r="E26" s="32">
        <v>0</v>
      </c>
    </row>
    <row r="27" spans="1:5" x14ac:dyDescent="0.2">
      <c r="A27" s="31">
        <v>42680</v>
      </c>
      <c r="B27" s="32">
        <v>0.53280000000000005</v>
      </c>
      <c r="C27" s="32">
        <v>0.22509999999999999</v>
      </c>
      <c r="D27" s="30">
        <v>3057</v>
      </c>
      <c r="E27" s="32">
        <v>0.999</v>
      </c>
    </row>
    <row r="28" spans="1:5" x14ac:dyDescent="0.2">
      <c r="A28" s="31">
        <v>42681</v>
      </c>
      <c r="B28" s="32">
        <v>0.4158</v>
      </c>
      <c r="C28" s="32">
        <v>0.23530000000000001</v>
      </c>
      <c r="D28" s="30">
        <v>2963</v>
      </c>
      <c r="E28" s="32">
        <v>0.99929999999999997</v>
      </c>
    </row>
    <row r="29" spans="1:5" x14ac:dyDescent="0.2">
      <c r="A29" s="31">
        <v>42682</v>
      </c>
      <c r="B29" s="32">
        <v>0.49020000000000002</v>
      </c>
      <c r="C29" s="32">
        <v>0.25080000000000002</v>
      </c>
      <c r="D29" s="30">
        <v>2781</v>
      </c>
      <c r="E29" s="32">
        <v>1</v>
      </c>
    </row>
    <row r="30" spans="1:5" x14ac:dyDescent="0.2">
      <c r="A30" s="31">
        <v>42683</v>
      </c>
      <c r="B30" s="32">
        <v>0.60760000000000003</v>
      </c>
      <c r="C30" s="32">
        <v>0.27239999999999998</v>
      </c>
      <c r="D30" s="30">
        <v>2560</v>
      </c>
      <c r="E30" s="32">
        <v>0.99919999999999998</v>
      </c>
    </row>
    <row r="31" spans="1:5" x14ac:dyDescent="0.2">
      <c r="A31" s="31">
        <v>42684</v>
      </c>
      <c r="B31" s="32">
        <v>0.58819999999999995</v>
      </c>
      <c r="C31" s="32">
        <v>0.23449999999999999</v>
      </c>
      <c r="D31" s="30">
        <v>2938</v>
      </c>
      <c r="E31" s="32">
        <v>0.99929999999999997</v>
      </c>
    </row>
    <row r="32" spans="1:5" x14ac:dyDescent="0.2">
      <c r="A32" s="31">
        <v>42685</v>
      </c>
      <c r="B32" s="32">
        <v>0.32350000000000001</v>
      </c>
      <c r="C32" s="32">
        <v>0.26290000000000002</v>
      </c>
      <c r="D32" s="30">
        <v>4245</v>
      </c>
      <c r="E32" s="32">
        <v>0.99790000000000001</v>
      </c>
    </row>
    <row r="33" spans="1:5" x14ac:dyDescent="0.2">
      <c r="A33" s="31">
        <v>42686</v>
      </c>
      <c r="B33" s="32">
        <v>0.40100000000000002</v>
      </c>
      <c r="C33" s="32">
        <v>0.2203</v>
      </c>
      <c r="D33" s="30">
        <v>3664</v>
      </c>
      <c r="E33" s="32">
        <v>0.99750000000000005</v>
      </c>
    </row>
    <row r="34" spans="1:5" x14ac:dyDescent="0.2">
      <c r="A34" s="31">
        <v>42687</v>
      </c>
      <c r="B34" s="32">
        <v>0.4592</v>
      </c>
      <c r="C34" s="32">
        <v>0.21560000000000001</v>
      </c>
      <c r="D34" s="30">
        <v>3540</v>
      </c>
      <c r="E34" s="32">
        <v>0.99919999999999998</v>
      </c>
    </row>
    <row r="35" spans="1:5" x14ac:dyDescent="0.2">
      <c r="A35" s="31">
        <v>42688</v>
      </c>
      <c r="B35" s="32">
        <v>0.62350000000000005</v>
      </c>
      <c r="C35" s="32">
        <v>0.26319999999999999</v>
      </c>
      <c r="D35" s="30">
        <v>3649</v>
      </c>
      <c r="E35" s="32">
        <v>0.99860000000000004</v>
      </c>
    </row>
    <row r="36" spans="1:5" x14ac:dyDescent="0.2">
      <c r="A36" s="31">
        <v>42689</v>
      </c>
      <c r="B36" s="32">
        <v>0.51190000000000002</v>
      </c>
      <c r="C36" s="32">
        <v>0.24099999999999999</v>
      </c>
      <c r="D36" s="30">
        <v>3419</v>
      </c>
      <c r="E36" s="32">
        <v>0.99850000000000005</v>
      </c>
    </row>
    <row r="37" spans="1:5" x14ac:dyDescent="0.2">
      <c r="A37" s="31">
        <v>42690</v>
      </c>
      <c r="B37" s="32">
        <v>0.25119999999999998</v>
      </c>
      <c r="C37" s="32">
        <v>0.25330000000000003</v>
      </c>
      <c r="D37" s="30">
        <v>3682</v>
      </c>
      <c r="E37" s="32">
        <v>0.99809999999999999</v>
      </c>
    </row>
    <row r="38" spans="1:5" x14ac:dyDescent="0.2">
      <c r="A38" s="31">
        <v>42691</v>
      </c>
      <c r="B38" s="32">
        <v>0.46300000000000002</v>
      </c>
      <c r="C38" s="32">
        <v>0.24</v>
      </c>
      <c r="D38" s="30">
        <v>3813</v>
      </c>
      <c r="E38" s="32">
        <v>0.99919999999999998</v>
      </c>
    </row>
    <row r="39" spans="1:5" x14ac:dyDescent="0.2">
      <c r="A39" s="31">
        <v>42692</v>
      </c>
      <c r="B39" s="32">
        <v>0.2455</v>
      </c>
      <c r="C39" s="32">
        <v>0.1905</v>
      </c>
      <c r="D39" s="30">
        <v>5962</v>
      </c>
      <c r="E39" s="32">
        <v>0.99850000000000005</v>
      </c>
    </row>
    <row r="40" spans="1:5" x14ac:dyDescent="0.2">
      <c r="A40" s="31">
        <v>42693</v>
      </c>
      <c r="B40" s="32">
        <v>0.1799</v>
      </c>
      <c r="C40" s="32">
        <v>0.16</v>
      </c>
      <c r="D40" s="30">
        <v>4823</v>
      </c>
      <c r="E40" s="32">
        <v>0.99750000000000005</v>
      </c>
    </row>
    <row r="41" spans="1:5" x14ac:dyDescent="0.2">
      <c r="A41" s="31">
        <v>42694</v>
      </c>
      <c r="B41" s="32">
        <v>0</v>
      </c>
      <c r="C41" s="32">
        <v>0</v>
      </c>
      <c r="D41">
        <v>12</v>
      </c>
      <c r="E41" t="s">
        <v>99</v>
      </c>
    </row>
    <row r="43" spans="1:5" x14ac:dyDescent="0.2">
      <c r="A43" t="s">
        <v>80</v>
      </c>
    </row>
    <row r="44" spans="1:5" x14ac:dyDescent="0.2">
      <c r="A44" t="s">
        <v>100</v>
      </c>
    </row>
    <row r="45" spans="1:5" x14ac:dyDescent="0.2">
      <c r="A45" t="s">
        <v>133</v>
      </c>
    </row>
    <row r="46" spans="1:5" x14ac:dyDescent="0.2">
      <c r="A46" t="s">
        <v>93</v>
      </c>
    </row>
    <row r="47" spans="1:5" x14ac:dyDescent="0.2">
      <c r="A47" t="s">
        <v>80</v>
      </c>
    </row>
    <row r="49" spans="1:3" x14ac:dyDescent="0.2">
      <c r="A49" t="s">
        <v>84</v>
      </c>
    </row>
    <row r="50" spans="1:3" x14ac:dyDescent="0.2">
      <c r="A50" t="s">
        <v>101</v>
      </c>
    </row>
    <row r="51" spans="1:3" x14ac:dyDescent="0.2">
      <c r="A51" t="s">
        <v>84</v>
      </c>
    </row>
    <row r="52" spans="1:3" x14ac:dyDescent="0.2">
      <c r="B52" t="s">
        <v>87</v>
      </c>
      <c r="C52" t="s">
        <v>87</v>
      </c>
    </row>
    <row r="53" spans="1:3" x14ac:dyDescent="0.2">
      <c r="B53" t="s">
        <v>91</v>
      </c>
      <c r="C53" t="s">
        <v>91</v>
      </c>
    </row>
    <row r="54" spans="1:3" x14ac:dyDescent="0.2">
      <c r="B54" t="s">
        <v>91</v>
      </c>
      <c r="C54" t="s">
        <v>102</v>
      </c>
    </row>
    <row r="55" spans="1:3" x14ac:dyDescent="0.2">
      <c r="A55" t="s">
        <v>98</v>
      </c>
      <c r="B55" s="30">
        <v>14665</v>
      </c>
      <c r="C55" s="30">
        <v>7054</v>
      </c>
    </row>
    <row r="56" spans="1:3" x14ac:dyDescent="0.2">
      <c r="A56" s="31">
        <v>42680</v>
      </c>
      <c r="B56">
        <v>673</v>
      </c>
      <c r="C56">
        <v>317</v>
      </c>
    </row>
    <row r="57" spans="1:3" x14ac:dyDescent="0.2">
      <c r="A57" s="31">
        <v>42681</v>
      </c>
      <c r="B57">
        <v>687</v>
      </c>
      <c r="C57">
        <v>329</v>
      </c>
    </row>
    <row r="58" spans="1:3" x14ac:dyDescent="0.2">
      <c r="A58" s="31">
        <v>42682</v>
      </c>
      <c r="B58">
        <v>559</v>
      </c>
      <c r="C58">
        <v>267</v>
      </c>
    </row>
    <row r="59" spans="1:3" x14ac:dyDescent="0.2">
      <c r="A59" s="31">
        <v>42683</v>
      </c>
      <c r="B59">
        <v>486</v>
      </c>
      <c r="C59">
        <v>231</v>
      </c>
    </row>
    <row r="60" spans="1:3" x14ac:dyDescent="0.2">
      <c r="A60" s="31">
        <v>42684</v>
      </c>
      <c r="B60">
        <v>641</v>
      </c>
      <c r="C60">
        <v>332</v>
      </c>
    </row>
    <row r="61" spans="1:3" x14ac:dyDescent="0.2">
      <c r="A61" s="31">
        <v>42685</v>
      </c>
      <c r="B61" s="30">
        <v>1359</v>
      </c>
      <c r="C61">
        <v>524</v>
      </c>
    </row>
    <row r="62" spans="1:3" x14ac:dyDescent="0.2">
      <c r="A62" s="31">
        <v>42686</v>
      </c>
      <c r="B62">
        <v>784</v>
      </c>
      <c r="C62">
        <v>350</v>
      </c>
    </row>
    <row r="63" spans="1:3" x14ac:dyDescent="0.2">
      <c r="A63" s="31">
        <v>42687</v>
      </c>
      <c r="B63">
        <v>757</v>
      </c>
      <c r="C63">
        <v>390</v>
      </c>
    </row>
    <row r="64" spans="1:3" x14ac:dyDescent="0.2">
      <c r="A64" s="31">
        <v>42688</v>
      </c>
      <c r="B64">
        <v>773</v>
      </c>
      <c r="C64">
        <v>342</v>
      </c>
    </row>
    <row r="65" spans="1:4" x14ac:dyDescent="0.2">
      <c r="A65" s="31">
        <v>42689</v>
      </c>
      <c r="B65">
        <v>732</v>
      </c>
      <c r="C65">
        <v>384</v>
      </c>
    </row>
    <row r="66" spans="1:4" x14ac:dyDescent="0.2">
      <c r="A66" s="31">
        <v>42690</v>
      </c>
      <c r="B66">
        <v>951</v>
      </c>
      <c r="C66">
        <v>457</v>
      </c>
    </row>
    <row r="67" spans="1:4" x14ac:dyDescent="0.2">
      <c r="A67" s="31">
        <v>42691</v>
      </c>
      <c r="B67">
        <v>877</v>
      </c>
      <c r="C67">
        <v>453</v>
      </c>
    </row>
    <row r="68" spans="1:4" x14ac:dyDescent="0.2">
      <c r="A68" s="31">
        <v>42692</v>
      </c>
      <c r="B68" s="30">
        <v>3404</v>
      </c>
      <c r="C68" s="30">
        <v>1561</v>
      </c>
    </row>
    <row r="69" spans="1:4" x14ac:dyDescent="0.2">
      <c r="A69" s="31">
        <v>42693</v>
      </c>
      <c r="B69" s="30">
        <v>1990</v>
      </c>
      <c r="C69" s="30">
        <v>1120</v>
      </c>
    </row>
    <row r="71" spans="1:4" x14ac:dyDescent="0.2">
      <c r="A71" t="s">
        <v>80</v>
      </c>
    </row>
    <row r="72" spans="1:4" x14ac:dyDescent="0.2">
      <c r="A72" t="s">
        <v>103</v>
      </c>
    </row>
    <row r="73" spans="1:4" x14ac:dyDescent="0.2">
      <c r="A73" t="s">
        <v>133</v>
      </c>
    </row>
    <row r="74" spans="1:4" x14ac:dyDescent="0.2">
      <c r="A74" t="s">
        <v>104</v>
      </c>
    </row>
    <row r="75" spans="1:4" x14ac:dyDescent="0.2">
      <c r="A75" t="s">
        <v>80</v>
      </c>
    </row>
    <row r="77" spans="1:4" x14ac:dyDescent="0.2">
      <c r="A77" t="s">
        <v>84</v>
      </c>
    </row>
    <row r="78" spans="1:4" x14ac:dyDescent="0.2">
      <c r="A78" t="s">
        <v>105</v>
      </c>
    </row>
    <row r="79" spans="1:4" x14ac:dyDescent="0.2">
      <c r="A79" t="s">
        <v>84</v>
      </c>
    </row>
    <row r="80" spans="1:4" x14ac:dyDescent="0.2">
      <c r="B80" t="s">
        <v>87</v>
      </c>
      <c r="C80" t="s">
        <v>87</v>
      </c>
      <c r="D80" t="s">
        <v>96</v>
      </c>
    </row>
    <row r="81" spans="1:4" x14ac:dyDescent="0.2">
      <c r="B81" t="s">
        <v>97</v>
      </c>
      <c r="C81" t="s">
        <v>96</v>
      </c>
      <c r="D81" t="s">
        <v>96</v>
      </c>
    </row>
    <row r="82" spans="1:4" x14ac:dyDescent="0.2">
      <c r="A82" t="s">
        <v>98</v>
      </c>
      <c r="C82" s="30">
        <v>7825</v>
      </c>
      <c r="D82" s="30">
        <v>90731</v>
      </c>
    </row>
    <row r="83" spans="1:4" x14ac:dyDescent="0.2">
      <c r="A83" s="31">
        <v>42680</v>
      </c>
      <c r="B83" s="32">
        <v>0.22520000000000001</v>
      </c>
      <c r="C83">
        <v>332</v>
      </c>
      <c r="D83" s="30">
        <v>5107</v>
      </c>
    </row>
    <row r="84" spans="1:4" x14ac:dyDescent="0.2">
      <c r="A84" s="31">
        <v>42681</v>
      </c>
      <c r="B84" s="32">
        <v>0.21779999999999999</v>
      </c>
      <c r="C84">
        <v>311</v>
      </c>
      <c r="D84" s="30">
        <v>5045</v>
      </c>
    </row>
    <row r="85" spans="1:4" x14ac:dyDescent="0.2">
      <c r="A85" s="31">
        <v>42682</v>
      </c>
      <c r="B85" s="32">
        <v>0.21179999999999999</v>
      </c>
      <c r="C85">
        <v>245</v>
      </c>
      <c r="D85" s="30">
        <v>4561</v>
      </c>
    </row>
    <row r="86" spans="1:4" x14ac:dyDescent="0.2">
      <c r="A86" s="31">
        <v>42683</v>
      </c>
      <c r="B86" s="32">
        <v>0.2208</v>
      </c>
      <c r="C86">
        <v>240</v>
      </c>
      <c r="D86" s="30">
        <v>4706</v>
      </c>
    </row>
    <row r="87" spans="1:4" x14ac:dyDescent="0.2">
      <c r="A87" s="31">
        <v>42684</v>
      </c>
      <c r="B87" s="32">
        <v>0.20569999999999999</v>
      </c>
      <c r="C87">
        <v>265</v>
      </c>
      <c r="D87" s="30">
        <v>5010</v>
      </c>
    </row>
    <row r="88" spans="1:4" x14ac:dyDescent="0.2">
      <c r="A88" s="31">
        <v>42685</v>
      </c>
      <c r="B88" s="32">
        <v>0.28920000000000001</v>
      </c>
      <c r="C88">
        <v>832</v>
      </c>
      <c r="D88" s="30">
        <v>8045</v>
      </c>
    </row>
    <row r="89" spans="1:4" x14ac:dyDescent="0.2">
      <c r="A89" s="31">
        <v>42686</v>
      </c>
      <c r="B89" s="32">
        <v>0.2487</v>
      </c>
      <c r="C89">
        <v>415</v>
      </c>
      <c r="D89" s="30">
        <v>6017</v>
      </c>
    </row>
    <row r="90" spans="1:4" x14ac:dyDescent="0.2">
      <c r="A90" s="31">
        <v>42687</v>
      </c>
      <c r="B90" s="32">
        <v>0.19900000000000001</v>
      </c>
      <c r="C90">
        <v>284</v>
      </c>
      <c r="D90" s="30">
        <v>5756</v>
      </c>
    </row>
    <row r="91" spans="1:4" x14ac:dyDescent="0.2">
      <c r="A91" s="31">
        <v>42688</v>
      </c>
      <c r="B91" s="32">
        <v>0.2054</v>
      </c>
      <c r="C91">
        <v>295</v>
      </c>
      <c r="D91" s="30">
        <v>5657</v>
      </c>
    </row>
    <row r="92" spans="1:4" x14ac:dyDescent="0.2">
      <c r="A92" s="31">
        <v>42689</v>
      </c>
      <c r="B92" s="32">
        <v>0.22209999999999999</v>
      </c>
      <c r="C92">
        <v>320</v>
      </c>
      <c r="D92" s="30">
        <v>5462</v>
      </c>
    </row>
    <row r="93" spans="1:4" x14ac:dyDescent="0.2">
      <c r="A93" s="31">
        <v>42690</v>
      </c>
      <c r="B93" s="32">
        <v>0.20080000000000001</v>
      </c>
      <c r="C93">
        <v>420</v>
      </c>
      <c r="D93" s="30">
        <v>6336</v>
      </c>
    </row>
    <row r="94" spans="1:4" x14ac:dyDescent="0.2">
      <c r="A94" s="31">
        <v>42691</v>
      </c>
      <c r="B94" s="32">
        <v>0.2019</v>
      </c>
      <c r="C94">
        <v>381</v>
      </c>
      <c r="D94" s="30">
        <v>6421</v>
      </c>
    </row>
    <row r="95" spans="1:4" x14ac:dyDescent="0.2">
      <c r="A95" s="31">
        <v>42692</v>
      </c>
      <c r="B95" s="32">
        <v>0.28699999999999998</v>
      </c>
      <c r="C95" s="30">
        <v>2441</v>
      </c>
      <c r="D95" s="30">
        <v>13335</v>
      </c>
    </row>
    <row r="96" spans="1:4" x14ac:dyDescent="0.2">
      <c r="A96" s="31">
        <v>42693</v>
      </c>
      <c r="B96" s="32">
        <v>0.24560000000000001</v>
      </c>
      <c r="C96" s="30">
        <v>1041</v>
      </c>
      <c r="D96" s="30">
        <v>9246</v>
      </c>
    </row>
    <row r="97" spans="1:4" x14ac:dyDescent="0.2">
      <c r="A97" s="31">
        <v>42694</v>
      </c>
      <c r="B97" t="s">
        <v>99</v>
      </c>
      <c r="C97">
        <v>3</v>
      </c>
      <c r="D97">
        <v>27</v>
      </c>
    </row>
    <row r="99" spans="1:4" x14ac:dyDescent="0.2">
      <c r="A99" t="s">
        <v>80</v>
      </c>
    </row>
    <row r="100" spans="1:4" x14ac:dyDescent="0.2">
      <c r="A100" t="s">
        <v>106</v>
      </c>
    </row>
    <row r="101" spans="1:4" x14ac:dyDescent="0.2">
      <c r="A101" t="s">
        <v>133</v>
      </c>
    </row>
    <row r="102" spans="1:4" x14ac:dyDescent="0.2">
      <c r="A102" t="s">
        <v>83</v>
      </c>
    </row>
    <row r="103" spans="1:4" x14ac:dyDescent="0.2">
      <c r="A103" t="s">
        <v>80</v>
      </c>
    </row>
    <row r="105" spans="1:4" x14ac:dyDescent="0.2">
      <c r="A105" t="s">
        <v>84</v>
      </c>
    </row>
    <row r="106" spans="1:4" x14ac:dyDescent="0.2">
      <c r="A106" t="s">
        <v>107</v>
      </c>
    </row>
    <row r="107" spans="1:4" x14ac:dyDescent="0.2">
      <c r="A107" t="s">
        <v>84</v>
      </c>
    </row>
    <row r="108" spans="1:4" x14ac:dyDescent="0.2">
      <c r="C108" t="s">
        <v>87</v>
      </c>
    </row>
    <row r="109" spans="1:4" x14ac:dyDescent="0.2">
      <c r="A109" t="s">
        <v>90</v>
      </c>
      <c r="C109" s="30">
        <v>46624</v>
      </c>
    </row>
    <row r="110" spans="1:4" x14ac:dyDescent="0.2">
      <c r="A110" t="s">
        <v>91</v>
      </c>
      <c r="C110" s="30">
        <v>46624</v>
      </c>
    </row>
    <row r="111" spans="1:4" x14ac:dyDescent="0.2">
      <c r="A111" t="s">
        <v>91</v>
      </c>
      <c r="B111" t="s">
        <v>108</v>
      </c>
      <c r="C111" s="30">
        <v>46624</v>
      </c>
    </row>
    <row r="112" spans="1:4" x14ac:dyDescent="0.2">
      <c r="A112" t="s">
        <v>91</v>
      </c>
      <c r="B112" t="s">
        <v>109</v>
      </c>
      <c r="C112" s="30">
        <v>14661</v>
      </c>
    </row>
    <row r="113" spans="1:4" x14ac:dyDescent="0.2">
      <c r="A113" t="s">
        <v>91</v>
      </c>
      <c r="B113" t="s">
        <v>110</v>
      </c>
      <c r="C113" s="30">
        <v>31963</v>
      </c>
    </row>
    <row r="115" spans="1:4" x14ac:dyDescent="0.2">
      <c r="A115" t="s">
        <v>80</v>
      </c>
    </row>
    <row r="116" spans="1:4" x14ac:dyDescent="0.2">
      <c r="A116" t="s">
        <v>111</v>
      </c>
    </row>
    <row r="117" spans="1:4" x14ac:dyDescent="0.2">
      <c r="A117" t="s">
        <v>133</v>
      </c>
    </row>
    <row r="118" spans="1:4" x14ac:dyDescent="0.2">
      <c r="A118" t="s">
        <v>112</v>
      </c>
    </row>
    <row r="119" spans="1:4" x14ac:dyDescent="0.2">
      <c r="A119" t="s">
        <v>80</v>
      </c>
    </row>
    <row r="121" spans="1:4" x14ac:dyDescent="0.2">
      <c r="A121" t="s">
        <v>84</v>
      </c>
    </row>
    <row r="122" spans="1:4" x14ac:dyDescent="0.2">
      <c r="A122" t="s">
        <v>107</v>
      </c>
    </row>
    <row r="123" spans="1:4" x14ac:dyDescent="0.2">
      <c r="A123" t="s">
        <v>84</v>
      </c>
    </row>
    <row r="124" spans="1:4" x14ac:dyDescent="0.2">
      <c r="B124" t="s">
        <v>87</v>
      </c>
      <c r="C124" t="s">
        <v>87</v>
      </c>
      <c r="D124" t="s">
        <v>87</v>
      </c>
    </row>
    <row r="125" spans="1:4" x14ac:dyDescent="0.2">
      <c r="B125" t="s">
        <v>113</v>
      </c>
      <c r="C125" t="s">
        <v>114</v>
      </c>
      <c r="D125" t="s">
        <v>115</v>
      </c>
    </row>
    <row r="126" spans="1:4" x14ac:dyDescent="0.2">
      <c r="A126" t="s">
        <v>98</v>
      </c>
      <c r="B126" t="s">
        <v>116</v>
      </c>
      <c r="C126" t="s">
        <v>117</v>
      </c>
      <c r="D126" t="s">
        <v>118</v>
      </c>
    </row>
    <row r="127" spans="1:4" x14ac:dyDescent="0.2">
      <c r="A127" s="31">
        <v>42680</v>
      </c>
      <c r="B127" t="s">
        <v>119</v>
      </c>
      <c r="C127" t="s">
        <v>117</v>
      </c>
      <c r="D127" t="s">
        <v>118</v>
      </c>
    </row>
    <row r="128" spans="1:4" x14ac:dyDescent="0.2">
      <c r="A128" s="31">
        <v>42681</v>
      </c>
      <c r="B128" t="s">
        <v>120</v>
      </c>
      <c r="C128" t="s">
        <v>117</v>
      </c>
      <c r="D128" t="s">
        <v>118</v>
      </c>
    </row>
    <row r="129" spans="1:4" x14ac:dyDescent="0.2">
      <c r="A129" s="31">
        <v>42682</v>
      </c>
      <c r="B129" t="s">
        <v>121</v>
      </c>
      <c r="C129" t="s">
        <v>117</v>
      </c>
      <c r="D129" t="s">
        <v>118</v>
      </c>
    </row>
    <row r="130" spans="1:4" x14ac:dyDescent="0.2">
      <c r="A130" s="31">
        <v>42683</v>
      </c>
      <c r="B130" t="s">
        <v>122</v>
      </c>
      <c r="C130" t="s">
        <v>117</v>
      </c>
      <c r="D130" t="s">
        <v>118</v>
      </c>
    </row>
    <row r="131" spans="1:4" x14ac:dyDescent="0.2">
      <c r="A131" s="31">
        <v>42684</v>
      </c>
      <c r="B131" t="s">
        <v>123</v>
      </c>
      <c r="C131" t="s">
        <v>117</v>
      </c>
      <c r="D131" t="s">
        <v>118</v>
      </c>
    </row>
    <row r="132" spans="1:4" x14ac:dyDescent="0.2">
      <c r="A132" s="31">
        <v>42685</v>
      </c>
      <c r="B132" t="s">
        <v>124</v>
      </c>
      <c r="C132" t="s">
        <v>117</v>
      </c>
      <c r="D132" t="s">
        <v>118</v>
      </c>
    </row>
    <row r="133" spans="1:4" x14ac:dyDescent="0.2">
      <c r="A133" s="31">
        <v>42686</v>
      </c>
      <c r="B133" t="s">
        <v>125</v>
      </c>
      <c r="C133" t="s">
        <v>117</v>
      </c>
      <c r="D133" t="s">
        <v>118</v>
      </c>
    </row>
    <row r="134" spans="1:4" x14ac:dyDescent="0.2">
      <c r="A134" s="31">
        <v>42687</v>
      </c>
      <c r="B134" t="s">
        <v>126</v>
      </c>
      <c r="C134" t="s">
        <v>117</v>
      </c>
      <c r="D134" t="s">
        <v>118</v>
      </c>
    </row>
    <row r="135" spans="1:4" x14ac:dyDescent="0.2">
      <c r="A135" s="31">
        <v>42688</v>
      </c>
      <c r="B135" t="s">
        <v>127</v>
      </c>
      <c r="C135" t="s">
        <v>117</v>
      </c>
      <c r="D135" t="s">
        <v>118</v>
      </c>
    </row>
    <row r="136" spans="1:4" x14ac:dyDescent="0.2">
      <c r="A136" s="31">
        <v>42689</v>
      </c>
      <c r="B136" t="s">
        <v>128</v>
      </c>
      <c r="C136" t="s">
        <v>117</v>
      </c>
      <c r="D136" t="s">
        <v>118</v>
      </c>
    </row>
    <row r="137" spans="1:4" x14ac:dyDescent="0.2">
      <c r="A137" s="31">
        <v>42690</v>
      </c>
      <c r="B137" t="s">
        <v>129</v>
      </c>
      <c r="C137" t="s">
        <v>117</v>
      </c>
      <c r="D137" t="s">
        <v>118</v>
      </c>
    </row>
    <row r="138" spans="1:4" x14ac:dyDescent="0.2">
      <c r="A138" s="31">
        <v>42691</v>
      </c>
      <c r="B138" t="s">
        <v>130</v>
      </c>
      <c r="C138" t="s">
        <v>117</v>
      </c>
      <c r="D138" t="s">
        <v>118</v>
      </c>
    </row>
    <row r="139" spans="1:4" x14ac:dyDescent="0.2">
      <c r="A139" s="31">
        <v>42692</v>
      </c>
      <c r="B139" t="s">
        <v>131</v>
      </c>
      <c r="C139" t="s">
        <v>117</v>
      </c>
      <c r="D139" t="s">
        <v>118</v>
      </c>
    </row>
    <row r="140" spans="1:4" x14ac:dyDescent="0.2">
      <c r="A140" s="31">
        <v>42693</v>
      </c>
      <c r="B140" t="s">
        <v>132</v>
      </c>
      <c r="C140" t="s">
        <v>117</v>
      </c>
      <c r="D140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selection activeCell="O46" sqref="O46"/>
    </sheetView>
  </sheetViews>
  <sheetFormatPr baseColWidth="10" defaultRowHeight="16" x14ac:dyDescent="0.2"/>
  <sheetData>
    <row r="1" spans="1:5" x14ac:dyDescent="0.2">
      <c r="A1" t="s">
        <v>80</v>
      </c>
    </row>
    <row r="2" spans="1:5" x14ac:dyDescent="0.2">
      <c r="A2" t="s">
        <v>81</v>
      </c>
    </row>
    <row r="3" spans="1:5" x14ac:dyDescent="0.2">
      <c r="A3" t="s">
        <v>82</v>
      </c>
    </row>
    <row r="4" spans="1:5" x14ac:dyDescent="0.2">
      <c r="A4" t="s">
        <v>83</v>
      </c>
    </row>
    <row r="5" spans="1:5" x14ac:dyDescent="0.2">
      <c r="A5" t="s">
        <v>80</v>
      </c>
    </row>
    <row r="7" spans="1:5" x14ac:dyDescent="0.2">
      <c r="A7" t="s">
        <v>84</v>
      </c>
    </row>
    <row r="8" spans="1:5" x14ac:dyDescent="0.2">
      <c r="A8" t="s">
        <v>85</v>
      </c>
    </row>
    <row r="9" spans="1:5" x14ac:dyDescent="0.2">
      <c r="A9" t="s">
        <v>84</v>
      </c>
    </row>
    <row r="10" spans="1:5" x14ac:dyDescent="0.2">
      <c r="B10" t="s">
        <v>86</v>
      </c>
      <c r="C10" t="s">
        <v>87</v>
      </c>
      <c r="D10" t="s">
        <v>88</v>
      </c>
      <c r="E10" t="s">
        <v>89</v>
      </c>
    </row>
    <row r="11" spans="1:5" x14ac:dyDescent="0.2">
      <c r="A11" t="s">
        <v>90</v>
      </c>
      <c r="B11" s="30">
        <v>141831</v>
      </c>
      <c r="C11" s="30">
        <v>46624</v>
      </c>
      <c r="D11" s="30">
        <v>110377</v>
      </c>
      <c r="E11" s="30">
        <v>27287</v>
      </c>
    </row>
    <row r="12" spans="1:5" x14ac:dyDescent="0.2">
      <c r="A12" t="s">
        <v>91</v>
      </c>
      <c r="B12" s="30">
        <v>141831</v>
      </c>
      <c r="C12" s="30">
        <v>46624</v>
      </c>
      <c r="D12" s="30">
        <v>110377</v>
      </c>
      <c r="E12" s="30">
        <v>27287</v>
      </c>
    </row>
    <row r="14" spans="1:5" x14ac:dyDescent="0.2">
      <c r="A14" t="s">
        <v>80</v>
      </c>
    </row>
    <row r="15" spans="1:5" x14ac:dyDescent="0.2">
      <c r="A15" t="s">
        <v>92</v>
      </c>
    </row>
    <row r="16" spans="1:5" x14ac:dyDescent="0.2">
      <c r="A16" t="s">
        <v>82</v>
      </c>
    </row>
    <row r="17" spans="1:5" x14ac:dyDescent="0.2">
      <c r="A17" t="s">
        <v>93</v>
      </c>
    </row>
    <row r="18" spans="1:5" x14ac:dyDescent="0.2">
      <c r="A18" t="s">
        <v>80</v>
      </c>
    </row>
    <row r="20" spans="1:5" x14ac:dyDescent="0.2">
      <c r="A20" t="s">
        <v>84</v>
      </c>
    </row>
    <row r="21" spans="1:5" x14ac:dyDescent="0.2">
      <c r="A21" t="s">
        <v>94</v>
      </c>
    </row>
    <row r="22" spans="1:5" x14ac:dyDescent="0.2">
      <c r="A22" t="s">
        <v>84</v>
      </c>
    </row>
    <row r="23" spans="1:5" x14ac:dyDescent="0.2">
      <c r="B23" t="s">
        <v>87</v>
      </c>
      <c r="C23" t="s">
        <v>95</v>
      </c>
      <c r="D23" t="s">
        <v>96</v>
      </c>
      <c r="E23" t="s">
        <v>97</v>
      </c>
    </row>
    <row r="24" spans="1:5" x14ac:dyDescent="0.2">
      <c r="B24" t="s">
        <v>95</v>
      </c>
      <c r="C24" t="s">
        <v>95</v>
      </c>
      <c r="D24" t="s">
        <v>96</v>
      </c>
      <c r="E24" t="s">
        <v>97</v>
      </c>
    </row>
    <row r="25" spans="1:5" x14ac:dyDescent="0.2">
      <c r="A25" t="s">
        <v>98</v>
      </c>
      <c r="D25" s="30">
        <v>51108</v>
      </c>
    </row>
    <row r="26" spans="1:5" x14ac:dyDescent="0.2">
      <c r="A26" s="31">
        <v>42679</v>
      </c>
      <c r="B26" s="32">
        <v>0</v>
      </c>
      <c r="C26" s="32">
        <v>0</v>
      </c>
      <c r="D26">
        <v>0</v>
      </c>
      <c r="E26" s="32">
        <v>0</v>
      </c>
    </row>
    <row r="27" spans="1:5" x14ac:dyDescent="0.2">
      <c r="A27" s="31">
        <v>42680</v>
      </c>
      <c r="B27" s="32">
        <v>0.53280000000000005</v>
      </c>
      <c r="C27" s="32">
        <v>0.22509999999999999</v>
      </c>
      <c r="D27" s="30">
        <v>3057</v>
      </c>
      <c r="E27" s="32">
        <v>0.999</v>
      </c>
    </row>
    <row r="28" spans="1:5" x14ac:dyDescent="0.2">
      <c r="A28" s="31">
        <v>42681</v>
      </c>
      <c r="B28" s="32">
        <v>0.4158</v>
      </c>
      <c r="C28" s="32">
        <v>0.23530000000000001</v>
      </c>
      <c r="D28" s="30">
        <v>2963</v>
      </c>
      <c r="E28" s="32">
        <v>0.99929999999999997</v>
      </c>
    </row>
    <row r="29" spans="1:5" x14ac:dyDescent="0.2">
      <c r="A29" s="31">
        <v>42682</v>
      </c>
      <c r="B29" s="32">
        <v>0.49020000000000002</v>
      </c>
      <c r="C29" s="32">
        <v>0.25080000000000002</v>
      </c>
      <c r="D29" s="30">
        <v>2781</v>
      </c>
      <c r="E29" s="32">
        <v>1</v>
      </c>
    </row>
    <row r="30" spans="1:5" x14ac:dyDescent="0.2">
      <c r="A30" s="31">
        <v>42683</v>
      </c>
      <c r="B30" s="32">
        <v>0.60760000000000003</v>
      </c>
      <c r="C30" s="32">
        <v>0.27239999999999998</v>
      </c>
      <c r="D30" s="30">
        <v>2560</v>
      </c>
      <c r="E30" s="32">
        <v>0.99919999999999998</v>
      </c>
    </row>
    <row r="31" spans="1:5" x14ac:dyDescent="0.2">
      <c r="A31" s="31">
        <v>42684</v>
      </c>
      <c r="B31" s="32">
        <v>0.58819999999999995</v>
      </c>
      <c r="C31" s="32">
        <v>0.23449999999999999</v>
      </c>
      <c r="D31" s="30">
        <v>2938</v>
      </c>
      <c r="E31" s="32">
        <v>0.99929999999999997</v>
      </c>
    </row>
    <row r="32" spans="1:5" x14ac:dyDescent="0.2">
      <c r="A32" s="31">
        <v>42685</v>
      </c>
      <c r="B32" s="32">
        <v>0.32350000000000001</v>
      </c>
      <c r="C32" s="32">
        <v>0.26290000000000002</v>
      </c>
      <c r="D32" s="30">
        <v>4245</v>
      </c>
      <c r="E32" s="32">
        <v>0.99790000000000001</v>
      </c>
    </row>
    <row r="33" spans="1:5" x14ac:dyDescent="0.2">
      <c r="A33" s="31">
        <v>42686</v>
      </c>
      <c r="B33" s="32">
        <v>0.40100000000000002</v>
      </c>
      <c r="C33" s="32">
        <v>0.2203</v>
      </c>
      <c r="D33" s="30">
        <v>3664</v>
      </c>
      <c r="E33" s="32">
        <v>0.99750000000000005</v>
      </c>
    </row>
    <row r="34" spans="1:5" x14ac:dyDescent="0.2">
      <c r="A34" s="31">
        <v>42687</v>
      </c>
      <c r="B34" s="32">
        <v>0.4592</v>
      </c>
      <c r="C34" s="32">
        <v>0.21560000000000001</v>
      </c>
      <c r="D34" s="30">
        <v>3540</v>
      </c>
      <c r="E34" s="32">
        <v>0.99919999999999998</v>
      </c>
    </row>
    <row r="35" spans="1:5" x14ac:dyDescent="0.2">
      <c r="A35" s="31">
        <v>42688</v>
      </c>
      <c r="B35" s="32">
        <v>0.62350000000000005</v>
      </c>
      <c r="C35" s="32">
        <v>0.26319999999999999</v>
      </c>
      <c r="D35" s="30">
        <v>3649</v>
      </c>
      <c r="E35" s="32">
        <v>0.99860000000000004</v>
      </c>
    </row>
    <row r="36" spans="1:5" x14ac:dyDescent="0.2">
      <c r="A36" s="31">
        <v>42689</v>
      </c>
      <c r="B36" s="32">
        <v>0.51190000000000002</v>
      </c>
      <c r="C36" s="32">
        <v>0.24099999999999999</v>
      </c>
      <c r="D36" s="30">
        <v>3419</v>
      </c>
      <c r="E36" s="32">
        <v>0.99850000000000005</v>
      </c>
    </row>
    <row r="37" spans="1:5" x14ac:dyDescent="0.2">
      <c r="A37" s="31">
        <v>42690</v>
      </c>
      <c r="B37" s="32">
        <v>0.25119999999999998</v>
      </c>
      <c r="C37" s="32">
        <v>0.25330000000000003</v>
      </c>
      <c r="D37" s="30">
        <v>3682</v>
      </c>
      <c r="E37" s="32">
        <v>0.99809999999999999</v>
      </c>
    </row>
    <row r="38" spans="1:5" x14ac:dyDescent="0.2">
      <c r="A38" s="31">
        <v>42691</v>
      </c>
      <c r="B38" s="32">
        <v>0.46300000000000002</v>
      </c>
      <c r="C38" s="32">
        <v>0.24</v>
      </c>
      <c r="D38" s="30">
        <v>3813</v>
      </c>
      <c r="E38" s="32">
        <v>0.99919999999999998</v>
      </c>
    </row>
    <row r="39" spans="1:5" x14ac:dyDescent="0.2">
      <c r="A39" s="31">
        <v>42692</v>
      </c>
      <c r="B39" s="32">
        <v>0.2455</v>
      </c>
      <c r="C39" s="32">
        <v>0.1905</v>
      </c>
      <c r="D39" s="30">
        <v>5962</v>
      </c>
      <c r="E39" s="32">
        <v>0.99850000000000005</v>
      </c>
    </row>
    <row r="40" spans="1:5" x14ac:dyDescent="0.2">
      <c r="A40" s="31">
        <v>42693</v>
      </c>
      <c r="B40" s="32">
        <v>0.1799</v>
      </c>
      <c r="C40" s="32">
        <v>0.16</v>
      </c>
      <c r="D40" s="30">
        <v>4823</v>
      </c>
      <c r="E40" s="32">
        <v>0.99750000000000005</v>
      </c>
    </row>
    <row r="41" spans="1:5" x14ac:dyDescent="0.2">
      <c r="A41" s="31">
        <v>42694</v>
      </c>
      <c r="B41" s="32">
        <v>0</v>
      </c>
      <c r="C41" s="32">
        <v>0</v>
      </c>
      <c r="D41">
        <v>12</v>
      </c>
      <c r="E41" t="s">
        <v>99</v>
      </c>
    </row>
    <row r="43" spans="1:5" x14ac:dyDescent="0.2">
      <c r="A43" t="s">
        <v>80</v>
      </c>
    </row>
    <row r="44" spans="1:5" x14ac:dyDescent="0.2">
      <c r="A44" t="s">
        <v>100</v>
      </c>
    </row>
    <row r="45" spans="1:5" x14ac:dyDescent="0.2">
      <c r="A45" t="s">
        <v>82</v>
      </c>
    </row>
    <row r="46" spans="1:5" x14ac:dyDescent="0.2">
      <c r="A46" t="s">
        <v>93</v>
      </c>
    </row>
    <row r="47" spans="1:5" x14ac:dyDescent="0.2">
      <c r="A47" t="s">
        <v>80</v>
      </c>
    </row>
    <row r="49" spans="1:3" x14ac:dyDescent="0.2">
      <c r="A49" t="s">
        <v>84</v>
      </c>
    </row>
    <row r="50" spans="1:3" x14ac:dyDescent="0.2">
      <c r="A50" t="s">
        <v>101</v>
      </c>
    </row>
    <row r="51" spans="1:3" x14ac:dyDescent="0.2">
      <c r="A51" t="s">
        <v>84</v>
      </c>
    </row>
    <row r="52" spans="1:3" x14ac:dyDescent="0.2">
      <c r="B52" t="s">
        <v>87</v>
      </c>
      <c r="C52" t="s">
        <v>87</v>
      </c>
    </row>
    <row r="53" spans="1:3" x14ac:dyDescent="0.2">
      <c r="B53" t="s">
        <v>91</v>
      </c>
      <c r="C53" t="s">
        <v>91</v>
      </c>
    </row>
    <row r="54" spans="1:3" x14ac:dyDescent="0.2">
      <c r="B54" t="s">
        <v>91</v>
      </c>
      <c r="C54" t="s">
        <v>102</v>
      </c>
    </row>
    <row r="55" spans="1:3" x14ac:dyDescent="0.2">
      <c r="A55" t="s">
        <v>98</v>
      </c>
      <c r="B55" s="30">
        <v>14665</v>
      </c>
      <c r="C55" s="30">
        <v>7054</v>
      </c>
    </row>
    <row r="56" spans="1:3" x14ac:dyDescent="0.2">
      <c r="A56" s="31">
        <v>42680</v>
      </c>
      <c r="B56">
        <v>673</v>
      </c>
      <c r="C56">
        <v>317</v>
      </c>
    </row>
    <row r="57" spans="1:3" x14ac:dyDescent="0.2">
      <c r="A57" s="31">
        <v>42681</v>
      </c>
      <c r="B57">
        <v>687</v>
      </c>
      <c r="C57">
        <v>329</v>
      </c>
    </row>
    <row r="58" spans="1:3" x14ac:dyDescent="0.2">
      <c r="A58" s="31">
        <v>42682</v>
      </c>
      <c r="B58">
        <v>559</v>
      </c>
      <c r="C58">
        <v>267</v>
      </c>
    </row>
    <row r="59" spans="1:3" x14ac:dyDescent="0.2">
      <c r="A59" s="31">
        <v>42683</v>
      </c>
      <c r="B59">
        <v>486</v>
      </c>
      <c r="C59">
        <v>231</v>
      </c>
    </row>
    <row r="60" spans="1:3" x14ac:dyDescent="0.2">
      <c r="A60" s="31">
        <v>42684</v>
      </c>
      <c r="B60">
        <v>641</v>
      </c>
      <c r="C60">
        <v>332</v>
      </c>
    </row>
    <row r="61" spans="1:3" x14ac:dyDescent="0.2">
      <c r="A61" s="31">
        <v>42685</v>
      </c>
      <c r="B61" s="30">
        <v>1359</v>
      </c>
      <c r="C61">
        <v>524</v>
      </c>
    </row>
    <row r="62" spans="1:3" x14ac:dyDescent="0.2">
      <c r="A62" s="31">
        <v>42686</v>
      </c>
      <c r="B62">
        <v>784</v>
      </c>
      <c r="C62">
        <v>350</v>
      </c>
    </row>
    <row r="63" spans="1:3" x14ac:dyDescent="0.2">
      <c r="A63" s="31">
        <v>42687</v>
      </c>
      <c r="B63">
        <v>757</v>
      </c>
      <c r="C63">
        <v>390</v>
      </c>
    </row>
    <row r="64" spans="1:3" x14ac:dyDescent="0.2">
      <c r="A64" s="31">
        <v>42688</v>
      </c>
      <c r="B64">
        <v>773</v>
      </c>
      <c r="C64">
        <v>342</v>
      </c>
    </row>
    <row r="65" spans="1:4" x14ac:dyDescent="0.2">
      <c r="A65" s="31">
        <v>42689</v>
      </c>
      <c r="B65">
        <v>732</v>
      </c>
      <c r="C65">
        <v>384</v>
      </c>
    </row>
    <row r="66" spans="1:4" x14ac:dyDescent="0.2">
      <c r="A66" s="31">
        <v>42690</v>
      </c>
      <c r="B66">
        <v>951</v>
      </c>
      <c r="C66">
        <v>457</v>
      </c>
    </row>
    <row r="67" spans="1:4" x14ac:dyDescent="0.2">
      <c r="A67" s="31">
        <v>42691</v>
      </c>
      <c r="B67">
        <v>877</v>
      </c>
      <c r="C67">
        <v>453</v>
      </c>
    </row>
    <row r="68" spans="1:4" x14ac:dyDescent="0.2">
      <c r="A68" s="31">
        <v>42692</v>
      </c>
      <c r="B68" s="30">
        <v>3404</v>
      </c>
      <c r="C68" s="30">
        <v>1561</v>
      </c>
    </row>
    <row r="69" spans="1:4" x14ac:dyDescent="0.2">
      <c r="A69" s="31">
        <v>42693</v>
      </c>
      <c r="B69" s="30">
        <v>1990</v>
      </c>
      <c r="C69" s="30">
        <v>1120</v>
      </c>
    </row>
    <row r="71" spans="1:4" x14ac:dyDescent="0.2">
      <c r="A71" t="s">
        <v>80</v>
      </c>
    </row>
    <row r="72" spans="1:4" x14ac:dyDescent="0.2">
      <c r="A72" t="s">
        <v>103</v>
      </c>
    </row>
    <row r="73" spans="1:4" x14ac:dyDescent="0.2">
      <c r="A73" t="s">
        <v>82</v>
      </c>
    </row>
    <row r="74" spans="1:4" x14ac:dyDescent="0.2">
      <c r="A74" t="s">
        <v>104</v>
      </c>
    </row>
    <row r="75" spans="1:4" x14ac:dyDescent="0.2">
      <c r="A75" t="s">
        <v>80</v>
      </c>
    </row>
    <row r="77" spans="1:4" x14ac:dyDescent="0.2">
      <c r="A77" t="s">
        <v>84</v>
      </c>
    </row>
    <row r="78" spans="1:4" x14ac:dyDescent="0.2">
      <c r="A78" t="s">
        <v>105</v>
      </c>
    </row>
    <row r="79" spans="1:4" x14ac:dyDescent="0.2">
      <c r="A79" t="s">
        <v>84</v>
      </c>
    </row>
    <row r="80" spans="1:4" x14ac:dyDescent="0.2">
      <c r="B80" t="s">
        <v>87</v>
      </c>
      <c r="C80" t="s">
        <v>87</v>
      </c>
      <c r="D80" t="s">
        <v>96</v>
      </c>
    </row>
    <row r="81" spans="1:4" x14ac:dyDescent="0.2">
      <c r="B81" t="s">
        <v>97</v>
      </c>
      <c r="C81" t="s">
        <v>96</v>
      </c>
      <c r="D81" t="s">
        <v>96</v>
      </c>
    </row>
    <row r="82" spans="1:4" x14ac:dyDescent="0.2">
      <c r="A82" t="s">
        <v>98</v>
      </c>
      <c r="C82" s="30">
        <v>7825</v>
      </c>
      <c r="D82" s="30">
        <v>90731</v>
      </c>
    </row>
    <row r="83" spans="1:4" x14ac:dyDescent="0.2">
      <c r="A83" s="31">
        <v>42680</v>
      </c>
      <c r="B83" s="32">
        <v>0.22520000000000001</v>
      </c>
      <c r="C83">
        <v>332</v>
      </c>
      <c r="D83" s="30">
        <v>5107</v>
      </c>
    </row>
    <row r="84" spans="1:4" x14ac:dyDescent="0.2">
      <c r="A84" s="31">
        <v>42681</v>
      </c>
      <c r="B84" s="32">
        <v>0.21779999999999999</v>
      </c>
      <c r="C84">
        <v>311</v>
      </c>
      <c r="D84" s="30">
        <v>5045</v>
      </c>
    </row>
    <row r="85" spans="1:4" x14ac:dyDescent="0.2">
      <c r="A85" s="31">
        <v>42682</v>
      </c>
      <c r="B85" s="32">
        <v>0.21179999999999999</v>
      </c>
      <c r="C85">
        <v>245</v>
      </c>
      <c r="D85" s="30">
        <v>4561</v>
      </c>
    </row>
    <row r="86" spans="1:4" x14ac:dyDescent="0.2">
      <c r="A86" s="31">
        <v>42683</v>
      </c>
      <c r="B86" s="32">
        <v>0.2208</v>
      </c>
      <c r="C86">
        <v>240</v>
      </c>
      <c r="D86" s="30">
        <v>4706</v>
      </c>
    </row>
    <row r="87" spans="1:4" x14ac:dyDescent="0.2">
      <c r="A87" s="31">
        <v>42684</v>
      </c>
      <c r="B87" s="32">
        <v>0.20569999999999999</v>
      </c>
      <c r="C87">
        <v>265</v>
      </c>
      <c r="D87" s="30">
        <v>5010</v>
      </c>
    </row>
    <row r="88" spans="1:4" x14ac:dyDescent="0.2">
      <c r="A88" s="31">
        <v>42685</v>
      </c>
      <c r="B88" s="32">
        <v>0.28920000000000001</v>
      </c>
      <c r="C88">
        <v>832</v>
      </c>
      <c r="D88" s="30">
        <v>8045</v>
      </c>
    </row>
    <row r="89" spans="1:4" x14ac:dyDescent="0.2">
      <c r="A89" s="31">
        <v>42686</v>
      </c>
      <c r="B89" s="32">
        <v>0.2487</v>
      </c>
      <c r="C89">
        <v>415</v>
      </c>
      <c r="D89" s="30">
        <v>6017</v>
      </c>
    </row>
    <row r="90" spans="1:4" x14ac:dyDescent="0.2">
      <c r="A90" s="31">
        <v>42687</v>
      </c>
      <c r="B90" s="32">
        <v>0.19900000000000001</v>
      </c>
      <c r="C90">
        <v>284</v>
      </c>
      <c r="D90" s="30">
        <v>5756</v>
      </c>
    </row>
    <row r="91" spans="1:4" x14ac:dyDescent="0.2">
      <c r="A91" s="31">
        <v>42688</v>
      </c>
      <c r="B91" s="32">
        <v>0.2054</v>
      </c>
      <c r="C91">
        <v>295</v>
      </c>
      <c r="D91" s="30">
        <v>5657</v>
      </c>
    </row>
    <row r="92" spans="1:4" x14ac:dyDescent="0.2">
      <c r="A92" s="31">
        <v>42689</v>
      </c>
      <c r="B92" s="32">
        <v>0.22209999999999999</v>
      </c>
      <c r="C92">
        <v>320</v>
      </c>
      <c r="D92" s="30">
        <v>5462</v>
      </c>
    </row>
    <row r="93" spans="1:4" x14ac:dyDescent="0.2">
      <c r="A93" s="31">
        <v>42690</v>
      </c>
      <c r="B93" s="32">
        <v>0.20080000000000001</v>
      </c>
      <c r="C93">
        <v>420</v>
      </c>
      <c r="D93" s="30">
        <v>6336</v>
      </c>
    </row>
    <row r="94" spans="1:4" x14ac:dyDescent="0.2">
      <c r="A94" s="31">
        <v>42691</v>
      </c>
      <c r="B94" s="32">
        <v>0.2019</v>
      </c>
      <c r="C94">
        <v>381</v>
      </c>
      <c r="D94" s="30">
        <v>6421</v>
      </c>
    </row>
    <row r="95" spans="1:4" x14ac:dyDescent="0.2">
      <c r="A95" s="31">
        <v>42692</v>
      </c>
      <c r="B95" s="32">
        <v>0.28699999999999998</v>
      </c>
      <c r="C95" s="30">
        <v>2441</v>
      </c>
      <c r="D95" s="30">
        <v>13335</v>
      </c>
    </row>
    <row r="96" spans="1:4" x14ac:dyDescent="0.2">
      <c r="A96" s="31">
        <v>42693</v>
      </c>
      <c r="B96" s="32">
        <v>0.24560000000000001</v>
      </c>
      <c r="C96" s="30">
        <v>1041</v>
      </c>
      <c r="D96" s="30">
        <v>9246</v>
      </c>
    </row>
    <row r="97" spans="1:4" x14ac:dyDescent="0.2">
      <c r="A97" s="31">
        <v>42694</v>
      </c>
      <c r="B97" t="s">
        <v>99</v>
      </c>
      <c r="C97">
        <v>3</v>
      </c>
      <c r="D97">
        <v>27</v>
      </c>
    </row>
    <row r="99" spans="1:4" x14ac:dyDescent="0.2">
      <c r="A99" t="s">
        <v>80</v>
      </c>
    </row>
    <row r="100" spans="1:4" x14ac:dyDescent="0.2">
      <c r="A100" t="s">
        <v>106</v>
      </c>
    </row>
    <row r="101" spans="1:4" x14ac:dyDescent="0.2">
      <c r="A101" t="s">
        <v>82</v>
      </c>
    </row>
    <row r="102" spans="1:4" x14ac:dyDescent="0.2">
      <c r="A102" t="s">
        <v>83</v>
      </c>
    </row>
    <row r="103" spans="1:4" x14ac:dyDescent="0.2">
      <c r="A103" t="s">
        <v>80</v>
      </c>
    </row>
    <row r="105" spans="1:4" x14ac:dyDescent="0.2">
      <c r="A105" t="s">
        <v>84</v>
      </c>
    </row>
    <row r="106" spans="1:4" x14ac:dyDescent="0.2">
      <c r="A106" t="s">
        <v>107</v>
      </c>
    </row>
    <row r="107" spans="1:4" x14ac:dyDescent="0.2">
      <c r="A107" t="s">
        <v>84</v>
      </c>
    </row>
    <row r="108" spans="1:4" x14ac:dyDescent="0.2">
      <c r="C108" t="s">
        <v>87</v>
      </c>
    </row>
    <row r="109" spans="1:4" x14ac:dyDescent="0.2">
      <c r="A109" t="s">
        <v>90</v>
      </c>
      <c r="C109" s="30">
        <v>46624</v>
      </c>
    </row>
    <row r="110" spans="1:4" x14ac:dyDescent="0.2">
      <c r="A110" t="s">
        <v>91</v>
      </c>
      <c r="C110" s="30">
        <v>46624</v>
      </c>
    </row>
    <row r="111" spans="1:4" x14ac:dyDescent="0.2">
      <c r="A111" t="s">
        <v>91</v>
      </c>
      <c r="B111" t="s">
        <v>108</v>
      </c>
      <c r="C111" s="30">
        <v>46624</v>
      </c>
    </row>
    <row r="112" spans="1:4" x14ac:dyDescent="0.2">
      <c r="A112" t="s">
        <v>91</v>
      </c>
      <c r="B112" t="s">
        <v>109</v>
      </c>
      <c r="C112" s="30">
        <v>14661</v>
      </c>
    </row>
    <row r="113" spans="1:4" x14ac:dyDescent="0.2">
      <c r="A113" t="s">
        <v>91</v>
      </c>
      <c r="B113" t="s">
        <v>110</v>
      </c>
      <c r="C113" s="30">
        <v>31963</v>
      </c>
    </row>
    <row r="115" spans="1:4" x14ac:dyDescent="0.2">
      <c r="A115" t="s">
        <v>80</v>
      </c>
    </row>
    <row r="116" spans="1:4" x14ac:dyDescent="0.2">
      <c r="A116" t="s">
        <v>111</v>
      </c>
    </row>
    <row r="117" spans="1:4" x14ac:dyDescent="0.2">
      <c r="A117" t="s">
        <v>82</v>
      </c>
    </row>
    <row r="118" spans="1:4" x14ac:dyDescent="0.2">
      <c r="A118" t="s">
        <v>112</v>
      </c>
    </row>
    <row r="119" spans="1:4" x14ac:dyDescent="0.2">
      <c r="A119" t="s">
        <v>80</v>
      </c>
    </row>
    <row r="121" spans="1:4" x14ac:dyDescent="0.2">
      <c r="A121" t="s">
        <v>84</v>
      </c>
    </row>
    <row r="122" spans="1:4" x14ac:dyDescent="0.2">
      <c r="A122" t="s">
        <v>107</v>
      </c>
    </row>
    <row r="123" spans="1:4" x14ac:dyDescent="0.2">
      <c r="A123" t="s">
        <v>84</v>
      </c>
    </row>
    <row r="124" spans="1:4" x14ac:dyDescent="0.2">
      <c r="B124" t="s">
        <v>87</v>
      </c>
      <c r="C124" t="s">
        <v>87</v>
      </c>
      <c r="D124" t="s">
        <v>87</v>
      </c>
    </row>
    <row r="125" spans="1:4" x14ac:dyDescent="0.2">
      <c r="B125" t="s">
        <v>113</v>
      </c>
      <c r="C125" t="s">
        <v>114</v>
      </c>
      <c r="D125" t="s">
        <v>115</v>
      </c>
    </row>
    <row r="126" spans="1:4" x14ac:dyDescent="0.2">
      <c r="A126" t="s">
        <v>98</v>
      </c>
      <c r="B126" t="s">
        <v>116</v>
      </c>
      <c r="C126" t="s">
        <v>117</v>
      </c>
      <c r="D126" t="s">
        <v>118</v>
      </c>
    </row>
    <row r="127" spans="1:4" x14ac:dyDescent="0.2">
      <c r="A127" s="31">
        <v>42680</v>
      </c>
      <c r="B127" t="s">
        <v>119</v>
      </c>
      <c r="C127" t="s">
        <v>117</v>
      </c>
      <c r="D127" t="s">
        <v>118</v>
      </c>
    </row>
    <row r="128" spans="1:4" x14ac:dyDescent="0.2">
      <c r="A128" s="31">
        <v>42681</v>
      </c>
      <c r="B128" t="s">
        <v>120</v>
      </c>
      <c r="C128" t="s">
        <v>117</v>
      </c>
      <c r="D128" t="s">
        <v>118</v>
      </c>
    </row>
    <row r="129" spans="1:4" x14ac:dyDescent="0.2">
      <c r="A129" s="31">
        <v>42682</v>
      </c>
      <c r="B129" t="s">
        <v>121</v>
      </c>
      <c r="C129" t="s">
        <v>117</v>
      </c>
      <c r="D129" t="s">
        <v>118</v>
      </c>
    </row>
    <row r="130" spans="1:4" x14ac:dyDescent="0.2">
      <c r="A130" s="31">
        <v>42683</v>
      </c>
      <c r="B130" t="s">
        <v>122</v>
      </c>
      <c r="C130" t="s">
        <v>117</v>
      </c>
      <c r="D130" t="s">
        <v>118</v>
      </c>
    </row>
    <row r="131" spans="1:4" x14ac:dyDescent="0.2">
      <c r="A131" s="31">
        <v>42684</v>
      </c>
      <c r="B131" t="s">
        <v>123</v>
      </c>
      <c r="C131" t="s">
        <v>117</v>
      </c>
      <c r="D131" t="s">
        <v>118</v>
      </c>
    </row>
    <row r="132" spans="1:4" x14ac:dyDescent="0.2">
      <c r="A132" s="31">
        <v>42685</v>
      </c>
      <c r="B132" t="s">
        <v>124</v>
      </c>
      <c r="C132" t="s">
        <v>117</v>
      </c>
      <c r="D132" t="s">
        <v>118</v>
      </c>
    </row>
    <row r="133" spans="1:4" x14ac:dyDescent="0.2">
      <c r="A133" s="31">
        <v>42686</v>
      </c>
      <c r="B133" t="s">
        <v>125</v>
      </c>
      <c r="C133" t="s">
        <v>117</v>
      </c>
      <c r="D133" t="s">
        <v>118</v>
      </c>
    </row>
    <row r="134" spans="1:4" x14ac:dyDescent="0.2">
      <c r="A134" s="31">
        <v>42687</v>
      </c>
      <c r="B134" t="s">
        <v>126</v>
      </c>
      <c r="C134" t="s">
        <v>117</v>
      </c>
      <c r="D134" t="s">
        <v>118</v>
      </c>
    </row>
    <row r="135" spans="1:4" x14ac:dyDescent="0.2">
      <c r="A135" s="31">
        <v>42688</v>
      </c>
      <c r="B135" t="s">
        <v>127</v>
      </c>
      <c r="C135" t="s">
        <v>117</v>
      </c>
      <c r="D135" t="s">
        <v>118</v>
      </c>
    </row>
    <row r="136" spans="1:4" x14ac:dyDescent="0.2">
      <c r="A136" s="31">
        <v>42689</v>
      </c>
      <c r="B136" t="s">
        <v>128</v>
      </c>
      <c r="C136" t="s">
        <v>117</v>
      </c>
      <c r="D136" t="s">
        <v>118</v>
      </c>
    </row>
    <row r="137" spans="1:4" x14ac:dyDescent="0.2">
      <c r="A137" s="31">
        <v>42690</v>
      </c>
      <c r="B137" t="s">
        <v>129</v>
      </c>
      <c r="C137" t="s">
        <v>117</v>
      </c>
      <c r="D137" t="s">
        <v>118</v>
      </c>
    </row>
    <row r="138" spans="1:4" x14ac:dyDescent="0.2">
      <c r="A138" s="31">
        <v>42691</v>
      </c>
      <c r="B138" t="s">
        <v>130</v>
      </c>
      <c r="C138" t="s">
        <v>117</v>
      </c>
      <c r="D138" t="s">
        <v>118</v>
      </c>
    </row>
    <row r="139" spans="1:4" x14ac:dyDescent="0.2">
      <c r="A139" s="31">
        <v>42692</v>
      </c>
      <c r="B139" t="s">
        <v>131</v>
      </c>
      <c r="C139" t="s">
        <v>117</v>
      </c>
      <c r="D139" t="s">
        <v>118</v>
      </c>
    </row>
    <row r="140" spans="1:4" x14ac:dyDescent="0.2">
      <c r="A140" s="31">
        <v>42693</v>
      </c>
      <c r="B140" t="s">
        <v>132</v>
      </c>
      <c r="C140" t="s">
        <v>117</v>
      </c>
      <c r="D14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Furniture</vt:lpstr>
      <vt:lpstr>Smarthome</vt:lpstr>
      <vt:lpstr>NPS non purch worksheet</vt:lpstr>
      <vt:lpstr>NPS No purch cat comp current</vt:lpstr>
      <vt:lpstr>NPS no purch cat comp previous</vt:lpstr>
      <vt:lpstr>Omniture worksheet smarthome</vt:lpstr>
      <vt:lpstr>Smarthome current</vt:lpstr>
      <vt:lpstr>Smarthome previous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2016-12-16T16:50:11Z</dcterms:created>
  <dcterms:modified xsi:type="dcterms:W3CDTF">2016-12-21T17:16:00Z</dcterms:modified>
</cp:coreProperties>
</file>