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1\Desktop\proyecto-git-digitalhouse\"/>
    </mc:Choice>
  </mc:AlternateContent>
  <xr:revisionPtr revIDLastSave="0" documentId="13_ncr:1_{0286E7B7-B7D4-4A50-B825-D4722F942901}" xr6:coauthVersionLast="47" xr6:coauthVersionMax="47" xr10:uidLastSave="{00000000-0000-0000-0000-000000000000}"/>
  <bookViews>
    <workbookView xWindow="-120" yWindow="-120" windowWidth="20730" windowHeight="11160" xr2:uid="{88AEF416-796F-46AC-BF76-36504D7411DB}"/>
  </bookViews>
  <sheets>
    <sheet name="Catalogo" sheetId="1" r:id="rId1"/>
    <sheet name="Costos" sheetId="2" r:id="rId2"/>
  </sheets>
  <definedNames>
    <definedName name="_xlnm._FilterDatabase" localSheetId="0" hidden="1">Catalogo!$A$1:$AC$1</definedName>
    <definedName name="_xlnm._FilterDatabase" localSheetId="1" hidden="1">Costos!$A$1:$I$1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" l="1"/>
  <c r="M59" i="1"/>
  <c r="P59" i="1" s="1"/>
  <c r="D90" i="1"/>
  <c r="K90" i="1"/>
  <c r="J90" i="1"/>
  <c r="M93" i="1"/>
  <c r="N93" i="1" s="1"/>
  <c r="Q93" i="1" s="1"/>
  <c r="M92" i="1"/>
  <c r="P92" i="1" s="1"/>
  <c r="M95" i="1"/>
  <c r="N95" i="1" s="1"/>
  <c r="Q95" i="1" s="1"/>
  <c r="M94" i="1"/>
  <c r="P94" i="1" s="1"/>
  <c r="M97" i="1"/>
  <c r="P97" i="1" s="1"/>
  <c r="M96" i="1"/>
  <c r="P96" i="1" s="1"/>
  <c r="M99" i="1"/>
  <c r="P99" i="1" s="1"/>
  <c r="M98" i="1"/>
  <c r="P98" i="1" s="1"/>
  <c r="M101" i="1"/>
  <c r="P101" i="1" s="1"/>
  <c r="M100" i="1"/>
  <c r="N100" i="1" s="1"/>
  <c r="Q100" i="1" s="1"/>
  <c r="M102" i="1"/>
  <c r="N102" i="1" s="1"/>
  <c r="Q102" i="1" s="1"/>
  <c r="M103" i="1"/>
  <c r="P103" i="1" s="1"/>
  <c r="M61" i="1"/>
  <c r="N61" i="1" s="1"/>
  <c r="Q61" i="1" s="1"/>
  <c r="M2" i="1"/>
  <c r="N2" i="1" s="1"/>
  <c r="Q2" i="1" s="1"/>
  <c r="M60" i="1"/>
  <c r="P60" i="1" s="1"/>
  <c r="M19" i="1"/>
  <c r="P19" i="1" s="1"/>
  <c r="M18" i="1"/>
  <c r="P18" i="1" s="1"/>
  <c r="M17" i="1"/>
  <c r="P17" i="1" s="1"/>
  <c r="M31" i="1"/>
  <c r="P31" i="1" s="1"/>
  <c r="M30" i="1"/>
  <c r="P30" i="1" s="1"/>
  <c r="M29" i="1"/>
  <c r="P29" i="1" s="1"/>
  <c r="M37" i="1"/>
  <c r="N37" i="1" s="1"/>
  <c r="Q37" i="1" s="1"/>
  <c r="M36" i="1"/>
  <c r="N36" i="1" s="1"/>
  <c r="Q36" i="1" s="1"/>
  <c r="M35" i="1"/>
  <c r="P35" i="1" s="1"/>
  <c r="M28" i="1"/>
  <c r="N28" i="1" s="1"/>
  <c r="Q28" i="1" s="1"/>
  <c r="M27" i="1"/>
  <c r="N27" i="1" s="1"/>
  <c r="Q27" i="1" s="1"/>
  <c r="M26" i="1"/>
  <c r="P26" i="1" s="1"/>
  <c r="M4" i="1"/>
  <c r="P4" i="1" s="1"/>
  <c r="M3" i="1"/>
  <c r="P3" i="1" s="1"/>
  <c r="M46" i="1"/>
  <c r="P46" i="1" s="1"/>
  <c r="M45" i="1"/>
  <c r="N45" i="1" s="1"/>
  <c r="Q45" i="1" s="1"/>
  <c r="M44" i="1"/>
  <c r="N44" i="1" s="1"/>
  <c r="Q44" i="1" s="1"/>
  <c r="M82" i="1"/>
  <c r="P82" i="1" s="1"/>
  <c r="M81" i="1"/>
  <c r="N81" i="1" s="1"/>
  <c r="Q81" i="1" s="1"/>
  <c r="M80" i="1"/>
  <c r="P80" i="1" s="1"/>
  <c r="M85" i="1"/>
  <c r="P85" i="1" s="1"/>
  <c r="M84" i="1"/>
  <c r="N84" i="1" s="1"/>
  <c r="Q84" i="1" s="1"/>
  <c r="M83" i="1"/>
  <c r="P83" i="1" s="1"/>
  <c r="M67" i="1"/>
  <c r="N67" i="1" s="1"/>
  <c r="Q67" i="1" s="1"/>
  <c r="M66" i="1"/>
  <c r="N66" i="1" s="1"/>
  <c r="Q66" i="1" s="1"/>
  <c r="M65" i="1"/>
  <c r="P65" i="1" s="1"/>
  <c r="M16" i="1"/>
  <c r="P16" i="1" s="1"/>
  <c r="M15" i="1"/>
  <c r="N15" i="1" s="1"/>
  <c r="Q15" i="1" s="1"/>
  <c r="M14" i="1"/>
  <c r="P14" i="1" s="1"/>
  <c r="M49" i="1"/>
  <c r="P49" i="1" s="1"/>
  <c r="M48" i="1"/>
  <c r="P48" i="1" s="1"/>
  <c r="M47" i="1"/>
  <c r="N47" i="1" s="1"/>
  <c r="Q47" i="1" s="1"/>
  <c r="M55" i="1"/>
  <c r="P55" i="1" s="1"/>
  <c r="M54" i="1"/>
  <c r="P54" i="1" s="1"/>
  <c r="M53" i="1"/>
  <c r="P53" i="1" s="1"/>
  <c r="M64" i="1"/>
  <c r="P64" i="1" s="1"/>
  <c r="M63" i="1"/>
  <c r="P63" i="1" s="1"/>
  <c r="M62" i="1"/>
  <c r="N62" i="1" s="1"/>
  <c r="Q62" i="1" s="1"/>
  <c r="M73" i="1"/>
  <c r="N73" i="1" s="1"/>
  <c r="Q73" i="1" s="1"/>
  <c r="M72" i="1"/>
  <c r="P72" i="1" s="1"/>
  <c r="M71" i="1"/>
  <c r="P71" i="1" s="1"/>
  <c r="M52" i="1"/>
  <c r="P52" i="1" s="1"/>
  <c r="M51" i="1"/>
  <c r="N51" i="1" s="1"/>
  <c r="Q51" i="1" s="1"/>
  <c r="M50" i="1"/>
  <c r="P50" i="1" s="1"/>
  <c r="M43" i="1"/>
  <c r="N43" i="1" s="1"/>
  <c r="Q43" i="1" s="1"/>
  <c r="M42" i="1"/>
  <c r="N42" i="1" s="1"/>
  <c r="Q42" i="1" s="1"/>
  <c r="M41" i="1"/>
  <c r="P41" i="1" s="1"/>
  <c r="M58" i="1"/>
  <c r="N58" i="1" s="1"/>
  <c r="Q58" i="1" s="1"/>
  <c r="M57" i="1"/>
  <c r="N57" i="1" s="1"/>
  <c r="Q57" i="1" s="1"/>
  <c r="M56" i="1"/>
  <c r="N56" i="1" s="1"/>
  <c r="Q56" i="1" s="1"/>
  <c r="M70" i="1"/>
  <c r="P70" i="1" s="1"/>
  <c r="M69" i="1"/>
  <c r="P69" i="1" s="1"/>
  <c r="M68" i="1"/>
  <c r="P68" i="1" s="1"/>
  <c r="M13" i="1"/>
  <c r="P13" i="1" s="1"/>
  <c r="M12" i="1"/>
  <c r="N12" i="1" s="1"/>
  <c r="Q12" i="1" s="1"/>
  <c r="M11" i="1"/>
  <c r="P11" i="1" s="1"/>
  <c r="M88" i="1"/>
  <c r="P88" i="1" s="1"/>
  <c r="M87" i="1"/>
  <c r="N87" i="1" s="1"/>
  <c r="Q87" i="1" s="1"/>
  <c r="M86" i="1"/>
  <c r="P86" i="1" s="1"/>
  <c r="M40" i="1"/>
  <c r="N40" i="1" s="1"/>
  <c r="Q40" i="1" s="1"/>
  <c r="M39" i="1"/>
  <c r="N39" i="1" s="1"/>
  <c r="Q39" i="1" s="1"/>
  <c r="M38" i="1"/>
  <c r="N38" i="1" s="1"/>
  <c r="Q38" i="1" s="1"/>
  <c r="M10" i="1"/>
  <c r="N10" i="1" s="1"/>
  <c r="Q10" i="1" s="1"/>
  <c r="M9" i="1"/>
  <c r="P9" i="1" s="1"/>
  <c r="M8" i="1"/>
  <c r="P8" i="1" s="1"/>
  <c r="M79" i="1"/>
  <c r="N79" i="1" s="1"/>
  <c r="Q79" i="1" s="1"/>
  <c r="M78" i="1"/>
  <c r="N78" i="1" s="1"/>
  <c r="Q78" i="1" s="1"/>
  <c r="M77" i="1"/>
  <c r="N77" i="1" s="1"/>
  <c r="Q77" i="1" s="1"/>
  <c r="M76" i="1"/>
  <c r="N76" i="1" s="1"/>
  <c r="Q76" i="1" s="1"/>
  <c r="M75" i="1"/>
  <c r="P75" i="1" s="1"/>
  <c r="M74" i="1"/>
  <c r="P74" i="1" s="1"/>
  <c r="M25" i="1"/>
  <c r="N25" i="1" s="1"/>
  <c r="Q25" i="1" s="1"/>
  <c r="M24" i="1"/>
  <c r="N24" i="1" s="1"/>
  <c r="Q24" i="1" s="1"/>
  <c r="M23" i="1"/>
  <c r="N23" i="1" s="1"/>
  <c r="Q23" i="1" s="1"/>
  <c r="M34" i="1"/>
  <c r="N34" i="1" s="1"/>
  <c r="Q34" i="1" s="1"/>
  <c r="M33" i="1"/>
  <c r="N33" i="1" s="1"/>
  <c r="Q33" i="1" s="1"/>
  <c r="M32" i="1"/>
  <c r="P32" i="1" s="1"/>
  <c r="M22" i="1"/>
  <c r="N22" i="1" s="1"/>
  <c r="Q22" i="1" s="1"/>
  <c r="M21" i="1"/>
  <c r="N21" i="1" s="1"/>
  <c r="Q21" i="1" s="1"/>
  <c r="M20" i="1"/>
  <c r="N20" i="1" s="1"/>
  <c r="Q20" i="1" s="1"/>
  <c r="M6" i="1"/>
  <c r="P6" i="1" s="1"/>
  <c r="M5" i="1"/>
  <c r="P5" i="1" s="1"/>
  <c r="M7" i="1"/>
  <c r="P7" i="1" s="1"/>
  <c r="H19" i="2"/>
  <c r="H13" i="2"/>
  <c r="F13" i="2"/>
  <c r="G15" i="2" s="1"/>
  <c r="H15" i="2" s="1"/>
  <c r="H18" i="2"/>
  <c r="D13" i="2"/>
  <c r="F11" i="2"/>
  <c r="F9" i="2"/>
  <c r="F7" i="2"/>
  <c r="F6" i="2"/>
  <c r="F4" i="2"/>
  <c r="G4" i="2" s="1"/>
  <c r="H4" i="2" s="1"/>
  <c r="D15" i="2"/>
  <c r="E7" i="2"/>
  <c r="E6" i="2"/>
  <c r="N59" i="1" l="1"/>
  <c r="Q59" i="1" s="1"/>
  <c r="P100" i="1"/>
  <c r="N99" i="1"/>
  <c r="Q99" i="1" s="1"/>
  <c r="M90" i="1"/>
  <c r="P93" i="1"/>
  <c r="N94" i="1"/>
  <c r="Q94" i="1" s="1"/>
  <c r="P95" i="1"/>
  <c r="N92" i="1"/>
  <c r="Q92" i="1" s="1"/>
  <c r="N96" i="1"/>
  <c r="Q96" i="1" s="1"/>
  <c r="N97" i="1"/>
  <c r="Q97" i="1" s="1"/>
  <c r="P102" i="1"/>
  <c r="N98" i="1"/>
  <c r="Q98" i="1" s="1"/>
  <c r="N101" i="1"/>
  <c r="Q101" i="1" s="1"/>
  <c r="N103" i="1"/>
  <c r="Q103" i="1" s="1"/>
  <c r="P61" i="1"/>
  <c r="P2" i="1"/>
  <c r="P36" i="1"/>
  <c r="P67" i="1"/>
  <c r="P81" i="1"/>
  <c r="P45" i="1"/>
  <c r="N46" i="1"/>
  <c r="Q46" i="1" s="1"/>
  <c r="P27" i="1"/>
  <c r="P44" i="1"/>
  <c r="N35" i="1"/>
  <c r="Q35" i="1" s="1"/>
  <c r="N19" i="1"/>
  <c r="Q19" i="1" s="1"/>
  <c r="N18" i="1"/>
  <c r="Q18" i="1" s="1"/>
  <c r="P66" i="1"/>
  <c r="P84" i="1"/>
  <c r="N29" i="1"/>
  <c r="Q29" i="1" s="1"/>
  <c r="N17" i="1"/>
  <c r="Q17" i="1" s="1"/>
  <c r="N60" i="1"/>
  <c r="Q60" i="1" s="1"/>
  <c r="P15" i="1"/>
  <c r="N65" i="1"/>
  <c r="Q65" i="1" s="1"/>
  <c r="P37" i="1"/>
  <c r="N80" i="1"/>
  <c r="Q80" i="1" s="1"/>
  <c r="N83" i="1"/>
  <c r="Q83" i="1" s="1"/>
  <c r="N82" i="1"/>
  <c r="Q82" i="1" s="1"/>
  <c r="P28" i="1"/>
  <c r="N3" i="1"/>
  <c r="N30" i="1"/>
  <c r="Q30" i="1" s="1"/>
  <c r="N14" i="1"/>
  <c r="Q14" i="1" s="1"/>
  <c r="N85" i="1"/>
  <c r="Q85" i="1" s="1"/>
  <c r="N4" i="1"/>
  <c r="Q4" i="1" s="1"/>
  <c r="N31" i="1"/>
  <c r="Q31" i="1" s="1"/>
  <c r="N26" i="1"/>
  <c r="Q26" i="1" s="1"/>
  <c r="N16" i="1"/>
  <c r="Q16" i="1" s="1"/>
  <c r="P47" i="1"/>
  <c r="N48" i="1"/>
  <c r="Q48" i="1" s="1"/>
  <c r="N49" i="1"/>
  <c r="Q49" i="1" s="1"/>
  <c r="P76" i="1"/>
  <c r="N55" i="1"/>
  <c r="Q55" i="1" s="1"/>
  <c r="N63" i="1"/>
  <c r="Q63" i="1" s="1"/>
  <c r="N64" i="1"/>
  <c r="Q64" i="1" s="1"/>
  <c r="N53" i="1"/>
  <c r="Q53" i="1" s="1"/>
  <c r="N72" i="1"/>
  <c r="Q72" i="1" s="1"/>
  <c r="N54" i="1"/>
  <c r="Q54" i="1" s="1"/>
  <c r="P62" i="1"/>
  <c r="N50" i="1"/>
  <c r="Q50" i="1" s="1"/>
  <c r="P51" i="1"/>
  <c r="P73" i="1"/>
  <c r="N52" i="1"/>
  <c r="Q52" i="1" s="1"/>
  <c r="P56" i="1"/>
  <c r="P57" i="1"/>
  <c r="P43" i="1"/>
  <c r="P42" i="1"/>
  <c r="N71" i="1"/>
  <c r="Q71" i="1" s="1"/>
  <c r="P58" i="1"/>
  <c r="N41" i="1"/>
  <c r="Q41" i="1" s="1"/>
  <c r="P79" i="1"/>
  <c r="P23" i="1"/>
  <c r="N69" i="1"/>
  <c r="Q69" i="1" s="1"/>
  <c r="N6" i="1"/>
  <c r="Q6" i="1" s="1"/>
  <c r="N68" i="1"/>
  <c r="Q68" i="1" s="1"/>
  <c r="N75" i="1"/>
  <c r="Q75" i="1" s="1"/>
  <c r="N88" i="1"/>
  <c r="Q88" i="1" s="1"/>
  <c r="N70" i="1"/>
  <c r="Q70" i="1" s="1"/>
  <c r="P12" i="1"/>
  <c r="N32" i="1"/>
  <c r="Q32" i="1" s="1"/>
  <c r="P78" i="1"/>
  <c r="P39" i="1"/>
  <c r="P77" i="1"/>
  <c r="N9" i="1"/>
  <c r="Q9" i="1" s="1"/>
  <c r="N86" i="1"/>
  <c r="Q86" i="1" s="1"/>
  <c r="P20" i="1"/>
  <c r="P22" i="1"/>
  <c r="P33" i="1"/>
  <c r="N74" i="1"/>
  <c r="Q74" i="1" s="1"/>
  <c r="N11" i="1"/>
  <c r="Q11" i="1" s="1"/>
  <c r="P38" i="1"/>
  <c r="N7" i="1"/>
  <c r="Q7" i="1" s="1"/>
  <c r="N8" i="1"/>
  <c r="Q8" i="1" s="1"/>
  <c r="N13" i="1"/>
  <c r="Q13" i="1" s="1"/>
  <c r="P87" i="1"/>
  <c r="P10" i="1"/>
  <c r="P34" i="1"/>
  <c r="P25" i="1"/>
  <c r="N5" i="1"/>
  <c r="Q5" i="1" s="1"/>
  <c r="P24" i="1"/>
  <c r="P40" i="1"/>
  <c r="P21" i="1"/>
  <c r="G6" i="2"/>
  <c r="E13" i="2"/>
  <c r="G7" i="2"/>
  <c r="H7" i="2" s="1"/>
  <c r="E15" i="2"/>
  <c r="P90" i="1" l="1"/>
  <c r="Q3" i="1"/>
  <c r="Q90" i="1" s="1"/>
  <c r="N90" i="1"/>
  <c r="H6" i="2"/>
</calcChain>
</file>

<file path=xl/sharedStrings.xml><?xml version="1.0" encoding="utf-8"?>
<sst xmlns="http://schemas.openxmlformats.org/spreadsheetml/2006/main" count="759" uniqueCount="182">
  <si>
    <t>N</t>
  </si>
  <si>
    <t>N_P</t>
  </si>
  <si>
    <t>PRODUCTO</t>
  </si>
  <si>
    <t>CATEGORIA</t>
  </si>
  <si>
    <t>ESTADO</t>
  </si>
  <si>
    <t>0001</t>
  </si>
  <si>
    <t>-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</si>
  <si>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</si>
  <si>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</si>
  <si>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</si>
  <si>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</si>
  <si>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</si>
  <si>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</si>
  <si>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</si>
  <si>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</si>
  <si>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</si>
  <si>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</si>
  <si>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</si>
  <si>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</si>
  <si>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</si>
  <si>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</si>
  <si>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</si>
  <si>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</si>
  <si>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</si>
  <si>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</si>
  <si>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</si>
  <si>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</si>
  <si>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</si>
  <si>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</si>
  <si>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</si>
  <si>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</si>
  <si>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</si>
  <si>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</si>
  <si>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</si>
  <si>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</si>
  <si>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</si>
  <si>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</si>
  <si>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</si>
  <si>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</si>
  <si>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</si>
  <si>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</si>
  <si>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</si>
  <si>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</si>
  <si>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</si>
  <si>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</si>
  <si>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</si>
  <si>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</si>
  <si>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</si>
  <si>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</si>
  <si>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</si>
  <si>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</si>
  <si>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</si>
  <si>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</si>
  <si>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</si>
  <si>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F_ACT</t>
  </si>
  <si>
    <t>V_UND</t>
  </si>
  <si>
    <t>TIPO</t>
  </si>
  <si>
    <t>NAFTA</t>
  </si>
  <si>
    <t>TIEMPO</t>
  </si>
  <si>
    <t>EMPAQUE</t>
  </si>
  <si>
    <t>CADETERIA</t>
  </si>
  <si>
    <t>ESTANCIA</t>
  </si>
  <si>
    <t>DEPOSITO</t>
  </si>
  <si>
    <t>ARMADO</t>
  </si>
  <si>
    <t>MARKETING</t>
  </si>
  <si>
    <t>PUBLICIDAD</t>
  </si>
  <si>
    <t>OBS</t>
  </si>
  <si>
    <t>M_UND</t>
  </si>
  <si>
    <t>T_PRODC</t>
  </si>
  <si>
    <t>GASTO</t>
  </si>
  <si>
    <t>UND</t>
  </si>
  <si>
    <t>240KM X MES CASA-ONCE (IDA-VUELTA) = 1 TANQUE LLENO + MERMA (50%) / TOTAL DE PRODUCTOS = COSTO POR PRODUCTO</t>
  </si>
  <si>
    <t>COD</t>
  </si>
  <si>
    <t>REDONDEO</t>
  </si>
  <si>
    <t>$8.437,5*HORA (CASINO) + 50% (3 HORAS - 6 DIAS - 4 SEMANAS)</t>
  </si>
  <si>
    <t>BASE $400.000 (ALQUILER+EXP) VALOR X DIA</t>
  </si>
  <si>
    <t>A CALCULAR</t>
  </si>
  <si>
    <t>TOTALES</t>
  </si>
  <si>
    <t>SUMA</t>
  </si>
  <si>
    <t>NO SUMA</t>
  </si>
  <si>
    <t>VALOR AGREGADO X TOTAL UND</t>
  </si>
  <si>
    <t>VALOR AGREGADO X UND ($30.000)</t>
  </si>
  <si>
    <t>EJEMPLO</t>
  </si>
  <si>
    <t>FINAL</t>
  </si>
  <si>
    <t>FIJO ($30.000)</t>
  </si>
  <si>
    <t>VARIABLE (100%)</t>
  </si>
  <si>
    <t>CLASICOS</t>
  </si>
  <si>
    <t>AJEDREZ</t>
  </si>
  <si>
    <t>DAMAS</t>
  </si>
  <si>
    <t>JENGA</t>
  </si>
  <si>
    <t>DOMINO</t>
  </si>
  <si>
    <t>BATALLA NAVAL</t>
  </si>
  <si>
    <t>LUDO</t>
  </si>
  <si>
    <t>UNO</t>
  </si>
  <si>
    <t>CARTAS ESPAÑOLAS</t>
  </si>
  <si>
    <t>CARTAS POKER</t>
  </si>
  <si>
    <t>ACCESIBLE</t>
  </si>
  <si>
    <t>CALIDAD1</t>
  </si>
  <si>
    <t>P_MAY (x2)</t>
  </si>
  <si>
    <t>G_UND</t>
  </si>
  <si>
    <t>CALIDAD2</t>
  </si>
  <si>
    <t>G_MAY (x2)</t>
  </si>
  <si>
    <t>V_MAY (x?)</t>
  </si>
  <si>
    <t>P_UND (+150%)</t>
  </si>
  <si>
    <t>0049</t>
  </si>
  <si>
    <t>0050</t>
  </si>
  <si>
    <t>0051</t>
  </si>
  <si>
    <t>0052</t>
  </si>
  <si>
    <t>0053</t>
  </si>
  <si>
    <t>0054</t>
  </si>
  <si>
    <t>MONOPOLY</t>
  </si>
  <si>
    <t>CLUE</t>
  </si>
  <si>
    <t>CATAN</t>
  </si>
  <si>
    <t>TEG</t>
  </si>
  <si>
    <t>LIFE</t>
  </si>
  <si>
    <t>PICTIONARY</t>
  </si>
  <si>
    <t>SCRABBLE</t>
  </si>
  <si>
    <t>GENERALA</t>
  </si>
  <si>
    <t>JUEGO DE LA OCA</t>
  </si>
  <si>
    <t>ESTANCIERO</t>
  </si>
  <si>
    <t>4 EN LINEA</t>
  </si>
  <si>
    <t>ROMPECABEZAS</t>
  </si>
  <si>
    <t>DOS</t>
  </si>
  <si>
    <t>MONOPOLY BID</t>
  </si>
  <si>
    <t>RUMMY &amp; BURAKO</t>
  </si>
  <si>
    <t>BINGO &amp; LOTERIA</t>
  </si>
  <si>
    <t>RULETA</t>
  </si>
  <si>
    <t>BUCANERO</t>
  </si>
  <si>
    <t>CARRERA DE MENTE</t>
  </si>
  <si>
    <t>MAGIA</t>
  </si>
  <si>
    <t>CARTAS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</si>
  <si>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</si>
  <si>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</si>
  <si>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</si>
  <si>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</si>
  <si>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</si>
  <si>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</si>
  <si>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</si>
  <si>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</si>
  <si>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</si>
  <si>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</si>
  <si>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</si>
  <si>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</si>
  <si>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</si>
  <si>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</si>
  <si>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</si>
  <si>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</si>
  <si>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</si>
  <si>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</si>
  <si>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</si>
  <si>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</si>
  <si>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</si>
  <si>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</si>
  <si>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</si>
  <si>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</si>
  <si>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</si>
  <si>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</si>
  <si>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</si>
  <si>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</si>
  <si>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</si>
  <si>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</si>
  <si>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</si>
  <si>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</si>
  <si>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</si>
  <si>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</si>
  <si>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</si>
  <si>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</si>
  <si>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</si>
  <si>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</si>
  <si>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</si>
  <si>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</si>
  <si>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</si>
  <si>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</si>
  <si>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</si>
  <si>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</si>
  <si>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</si>
  <si>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VARIOS</t>
  </si>
  <si>
    <t>DIST</t>
  </si>
  <si>
    <t>ROMERO</t>
  </si>
  <si>
    <t>SALOMON</t>
  </si>
  <si>
    <t>LINK</t>
  </si>
  <si>
    <t>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</si>
</sst>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center"/>
    </xf>
    <xf numFmtId="44" fontId="0" fillId="7" borderId="0" xfId="0" applyNumberFormat="1" applyFill="1" applyAlignment="1">
      <alignment horizontal="center"/>
    </xf>
    <xf numFmtId="0" fontId="0" fillId="7" borderId="0" xfId="0" applyFill="1" applyAlignment="1"/>
    <xf numFmtId="0" fontId="2" fillId="0" borderId="0" xfId="0" applyFont="1" applyAlignment="1">
      <alignment horizontal="left"/>
    </xf>
    <xf numFmtId="0" fontId="1" fillId="8" borderId="0" xfId="0" applyFont="1" applyFill="1" applyAlignment="1">
      <alignment horizontal="center"/>
    </xf>
    <xf numFmtId="44" fontId="1" fillId="8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1" fontId="1" fillId="8" borderId="0" xfId="0" applyNumberFormat="1" applyFont="1" applyFill="1" applyAlignment="1">
      <alignment horizontal="center"/>
    </xf>
    <xf numFmtId="44" fontId="1" fillId="3" borderId="0" xfId="0" applyNumberFormat="1" applyFont="1" applyFill="1" applyAlignment="1">
      <alignment horizontal="center"/>
    </xf>
    <xf numFmtId="0" fontId="0" fillId="0" borderId="0" xfId="0" applyFont="1" applyAlignment="1"/>
    <xf numFmtId="0" fontId="0" fillId="5" borderId="0" xfId="0" applyFill="1" applyAlignment="1">
      <alignment horizontal="center"/>
    </xf>
    <xf numFmtId="44" fontId="2" fillId="0" borderId="0" xfId="0" applyNumberFormat="1" applyFont="1" applyAlignment="1">
      <alignment horizontal="center"/>
    </xf>
    <xf numFmtId="14" fontId="1" fillId="8" borderId="0" xfId="0" applyNumberFormat="1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8" borderId="0" xfId="0" applyFont="1" applyFill="1"/>
    <xf numFmtId="0" fontId="1" fillId="6" borderId="0" xfId="0" applyFont="1" applyFill="1"/>
    <xf numFmtId="0" fontId="4" fillId="0" borderId="0" xfId="1"/>
    <xf numFmtId="0" fontId="4" fillId="0" borderId="0" xfId="1" quotePrefix="1" applyAlignment="1">
      <alignment horizontal="left"/>
    </xf>
    <xf numFmtId="0" fontId="4" fillId="0" borderId="0" xfId="1" applyAlignment="1">
      <alignment horizontal="left"/>
    </xf>
  </cellXfs>
  <cellStyles count="2">
    <cellStyle name="Hipervínculo" xfId="1" builtinId="8"/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1D1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ugueteriasalomon.com/" TargetMode="External"/><Relationship Id="rId13" Type="http://schemas.openxmlformats.org/officeDocument/2006/relationships/hyperlink" Target="https://www.jugueteriasalomon.com/productos?term=batalla%20naval" TargetMode="External"/><Relationship Id="rId18" Type="http://schemas.openxmlformats.org/officeDocument/2006/relationships/hyperlink" Target="https://www.jugueteriasalomon.com/" TargetMode="External"/><Relationship Id="rId26" Type="http://schemas.openxmlformats.org/officeDocument/2006/relationships/hyperlink" Target="https://www.jugueteriasalomon.com/productos?term=damas" TargetMode="External"/><Relationship Id="rId3" Type="http://schemas.openxmlformats.org/officeDocument/2006/relationships/hyperlink" Target="https://www.jugueteriasalomon.com/" TargetMode="External"/><Relationship Id="rId21" Type="http://schemas.openxmlformats.org/officeDocument/2006/relationships/hyperlink" Target="https://www.jugueteriasalomon.com/" TargetMode="External"/><Relationship Id="rId7" Type="http://schemas.openxmlformats.org/officeDocument/2006/relationships/hyperlink" Target="https://romero-jugueteria.com.ar/p/29875_juego_de_mesa_cuatro_en_linea_en_caja" TargetMode="External"/><Relationship Id="rId12" Type="http://schemas.openxmlformats.org/officeDocument/2006/relationships/hyperlink" Target="https://www.jugueteriasalomon.com/productos?term=batalla%20naval" TargetMode="External"/><Relationship Id="rId17" Type="http://schemas.openxmlformats.org/officeDocument/2006/relationships/hyperlink" Target="https://www.jugueteriasalomon.com/productos?term=bingo" TargetMode="External"/><Relationship Id="rId25" Type="http://schemas.openxmlformats.org/officeDocument/2006/relationships/hyperlink" Target="https://www.jugueteriasalomon.com/productos?term=BUCANERO" TargetMode="External"/><Relationship Id="rId2" Type="http://schemas.openxmlformats.org/officeDocument/2006/relationships/hyperlink" Target="https://www.jugueteriasalomon.com/" TargetMode="External"/><Relationship Id="rId16" Type="http://schemas.openxmlformats.org/officeDocument/2006/relationships/hyperlink" Target="https://www.jugueteriasalomon.com/productos?term=loteria" TargetMode="External"/><Relationship Id="rId20" Type="http://schemas.openxmlformats.org/officeDocument/2006/relationships/hyperlink" Target="https://www.jugueteriasalomon.com/" TargetMode="External"/><Relationship Id="rId29" Type="http://schemas.openxmlformats.org/officeDocument/2006/relationships/hyperlink" Target="https://www.jugueteriasalomon.com/" TargetMode="External"/><Relationship Id="rId1" Type="http://schemas.openxmlformats.org/officeDocument/2006/relationships/hyperlink" Target="https://romero-jugueteria.com.ar/" TargetMode="External"/><Relationship Id="rId6" Type="http://schemas.openxmlformats.org/officeDocument/2006/relationships/hyperlink" Target="https://www.jugueteriasalomon.com/productos?term=ajedrez" TargetMode="External"/><Relationship Id="rId11" Type="http://schemas.openxmlformats.org/officeDocument/2006/relationships/hyperlink" Target="https://www.jugueteriasalomon.com/productos?term=batalla%20naval" TargetMode="External"/><Relationship Id="rId24" Type="http://schemas.openxmlformats.org/officeDocument/2006/relationships/hyperlink" Target="https://www.jugueteriasalomon.com/productos?term=BUCANERO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jugueteriasalomon.com/productos?term=ajedrez" TargetMode="External"/><Relationship Id="rId15" Type="http://schemas.openxmlformats.org/officeDocument/2006/relationships/hyperlink" Target="https://www.jugueteriasalomon.com/productos?term=bingo" TargetMode="External"/><Relationship Id="rId23" Type="http://schemas.openxmlformats.org/officeDocument/2006/relationships/hyperlink" Target="https://romero-jugueteria.com.ar/p/26293_juego_de_mesa_4_en_linea_en_caja_24x15cm" TargetMode="External"/><Relationship Id="rId28" Type="http://schemas.openxmlformats.org/officeDocument/2006/relationships/hyperlink" Target="https://www.jugueteriasalomon.com/productos?term=damas" TargetMode="External"/><Relationship Id="rId10" Type="http://schemas.openxmlformats.org/officeDocument/2006/relationships/hyperlink" Target="https://www.jugueteriasalomon.com/" TargetMode="External"/><Relationship Id="rId19" Type="http://schemas.openxmlformats.org/officeDocument/2006/relationships/hyperlink" Target="https://www.jugueteriasalomon.com/" TargetMode="External"/><Relationship Id="rId31" Type="http://schemas.openxmlformats.org/officeDocument/2006/relationships/hyperlink" Target="https://www.jugueteriasalomon.com/" TargetMode="External"/><Relationship Id="rId4" Type="http://schemas.openxmlformats.org/officeDocument/2006/relationships/hyperlink" Target="https://www.jugueteriasalomon.com/" TargetMode="External"/><Relationship Id="rId9" Type="http://schemas.openxmlformats.org/officeDocument/2006/relationships/hyperlink" Target="https://www.jugueteriasalomon.com/" TargetMode="External"/><Relationship Id="rId14" Type="http://schemas.openxmlformats.org/officeDocument/2006/relationships/hyperlink" Target="https://www.jugueteriasalomon.com/" TargetMode="External"/><Relationship Id="rId22" Type="http://schemas.openxmlformats.org/officeDocument/2006/relationships/hyperlink" Target="https://www.jugueteriasalomon.com/productos?term=ajedrez" TargetMode="External"/><Relationship Id="rId27" Type="http://schemas.openxmlformats.org/officeDocument/2006/relationships/hyperlink" Target="https://www.jugueteriasalomon.com/productos?term=damas" TargetMode="External"/><Relationship Id="rId30" Type="http://schemas.openxmlformats.org/officeDocument/2006/relationships/hyperlink" Target="https://www.jugueteriasalom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BB0-483E-47A9-8AEA-05E311326B3C}">
  <dimension ref="A1:AC210"/>
  <sheetViews>
    <sheetView showGridLines="0" tabSelected="1" zoomScale="85" zoomScaleNormal="85" workbookViewId="0">
      <pane ySplit="1" topLeftCell="A2" activePane="bottomLeft" state="frozen"/>
      <selection pane="bottomLeft" activeCell="J23" sqref="J23"/>
    </sheetView>
  </sheetViews>
  <sheetFormatPr baseColWidth="10" defaultColWidth="0" defaultRowHeight="15" zeroHeight="1" x14ac:dyDescent="0.25"/>
  <cols>
    <col min="1" max="1" width="3.42578125" style="10" customWidth="1"/>
    <col min="2" max="2" width="11" style="10" bestFit="1" customWidth="1"/>
    <col min="3" max="4" width="9.140625" style="10" bestFit="1" customWidth="1"/>
    <col min="5" max="5" width="18.85546875" style="10" bestFit="1" customWidth="1"/>
    <col min="6" max="6" width="5.5703125" style="10" customWidth="1"/>
    <col min="7" max="8" width="15.85546875" style="10" bestFit="1" customWidth="1"/>
    <col min="9" max="9" width="3.28515625" style="10" customWidth="1"/>
    <col min="10" max="11" width="18" style="10" customWidth="1"/>
    <col min="12" max="12" width="3.28515625" style="10" customWidth="1"/>
    <col min="13" max="14" width="18" style="10" customWidth="1"/>
    <col min="15" max="15" width="3.28515625" style="10" customWidth="1"/>
    <col min="16" max="17" width="18" style="10" customWidth="1"/>
    <col min="18" max="18" width="3.28515625" style="10" customWidth="1"/>
    <col min="19" max="19" width="12.5703125" style="10" bestFit="1" customWidth="1"/>
    <col min="20" max="29" width="3.28515625" style="10" customWidth="1"/>
    <col min="30" max="16384" width="3.28515625" style="10" hidden="1"/>
  </cols>
  <sheetData>
    <row r="1" spans="1:19" s="9" customFormat="1" x14ac:dyDescent="0.25">
      <c r="A1" s="6" t="s">
        <v>0</v>
      </c>
      <c r="B1" s="6" t="s">
        <v>54</v>
      </c>
      <c r="C1" s="6" t="s">
        <v>177</v>
      </c>
      <c r="D1" s="6" t="s">
        <v>1</v>
      </c>
      <c r="E1" s="6" t="s">
        <v>2</v>
      </c>
      <c r="F1" s="6" t="s">
        <v>180</v>
      </c>
      <c r="G1" s="6" t="s">
        <v>3</v>
      </c>
      <c r="H1" s="6" t="s">
        <v>3</v>
      </c>
      <c r="J1" s="4" t="s">
        <v>55</v>
      </c>
      <c r="K1" s="4" t="s">
        <v>102</v>
      </c>
      <c r="M1" s="5" t="s">
        <v>103</v>
      </c>
      <c r="N1" s="5" t="s">
        <v>98</v>
      </c>
      <c r="P1" s="2" t="s">
        <v>99</v>
      </c>
      <c r="Q1" s="2" t="s">
        <v>101</v>
      </c>
      <c r="S1" s="6" t="s">
        <v>4</v>
      </c>
    </row>
    <row r="2" spans="1:19" x14ac:dyDescent="0.25">
      <c r="A2" s="1">
        <v>1</v>
      </c>
      <c r="B2" s="8">
        <v>45767</v>
      </c>
      <c r="C2" s="32" t="s">
        <v>178</v>
      </c>
      <c r="D2" s="7" t="s">
        <v>5</v>
      </c>
      <c r="E2" t="s">
        <v>120</v>
      </c>
      <c r="F2" s="31" t="s">
        <v>181</v>
      </c>
      <c r="G2" s="1" t="s">
        <v>86</v>
      </c>
      <c r="H2" t="s">
        <v>96</v>
      </c>
      <c r="J2" s="3">
        <v>0</v>
      </c>
      <c r="K2" s="3">
        <v>2109</v>
      </c>
      <c r="M2" s="3">
        <f>$K2*2.5</f>
        <v>5272.5</v>
      </c>
      <c r="N2" s="3">
        <f>$M2*0.8</f>
        <v>4218</v>
      </c>
      <c r="P2" s="3">
        <f>$M2-K2</f>
        <v>3163.5</v>
      </c>
      <c r="Q2" s="3">
        <f>($N2-K2)</f>
        <v>2109</v>
      </c>
      <c r="S2" s="1" t="s">
        <v>6</v>
      </c>
    </row>
    <row r="3" spans="1:19" x14ac:dyDescent="0.25">
      <c r="A3" s="1">
        <v>2</v>
      </c>
      <c r="B3" s="8">
        <v>45767</v>
      </c>
      <c r="C3" s="32" t="s">
        <v>178</v>
      </c>
      <c r="D3" s="7" t="s">
        <v>7</v>
      </c>
      <c r="E3" t="s">
        <v>120</v>
      </c>
      <c r="F3" s="31" t="s">
        <v>181</v>
      </c>
      <c r="G3" s="1" t="s">
        <v>86</v>
      </c>
      <c r="H3" t="s">
        <v>97</v>
      </c>
      <c r="J3" s="3">
        <v>0</v>
      </c>
      <c r="K3" s="3">
        <v>4662.5</v>
      </c>
      <c r="M3" s="3">
        <f>$K3*2.5</f>
        <v>11656.25</v>
      </c>
      <c r="N3" s="3">
        <f>$M3*0.8</f>
        <v>9325</v>
      </c>
      <c r="P3" s="3">
        <f>$M3-K3</f>
        <v>6993.75</v>
      </c>
      <c r="Q3" s="3">
        <f>($N3-K3)</f>
        <v>4662.5</v>
      </c>
      <c r="S3" s="1" t="s">
        <v>6</v>
      </c>
    </row>
    <row r="4" spans="1:19" x14ac:dyDescent="0.25">
      <c r="A4" s="1">
        <v>3</v>
      </c>
      <c r="B4" s="8">
        <v>45767</v>
      </c>
      <c r="C4" s="14" t="s">
        <v>6</v>
      </c>
      <c r="D4" s="7" t="s">
        <v>8</v>
      </c>
      <c r="E4" t="s">
        <v>120</v>
      </c>
      <c r="F4" t="s">
        <v>6</v>
      </c>
      <c r="G4" s="1" t="s">
        <v>86</v>
      </c>
      <c r="H4" t="s">
        <v>100</v>
      </c>
      <c r="J4" s="3">
        <v>0</v>
      </c>
      <c r="K4" s="3">
        <v>0</v>
      </c>
      <c r="M4" s="3">
        <f>$K4*2.5</f>
        <v>0</v>
      </c>
      <c r="N4" s="3">
        <f>$M4*0.8</f>
        <v>0</v>
      </c>
      <c r="P4" s="3">
        <f>$M4-K4</f>
        <v>0</v>
      </c>
      <c r="Q4" s="3">
        <f>($N4-K4)</f>
        <v>0</v>
      </c>
      <c r="S4" s="1" t="s">
        <v>6</v>
      </c>
    </row>
    <row r="5" spans="1:19" x14ac:dyDescent="0.25">
      <c r="A5" s="1">
        <v>4</v>
      </c>
      <c r="B5" s="8">
        <v>45767</v>
      </c>
      <c r="C5" s="33" t="s">
        <v>179</v>
      </c>
      <c r="D5" s="7" t="s">
        <v>9</v>
      </c>
      <c r="E5" t="s">
        <v>87</v>
      </c>
      <c r="F5" s="31" t="s">
        <v>181</v>
      </c>
      <c r="G5" s="1" t="s">
        <v>86</v>
      </c>
      <c r="H5" t="s">
        <v>96</v>
      </c>
      <c r="J5" s="3">
        <v>0</v>
      </c>
      <c r="K5" s="3">
        <v>2999.95</v>
      </c>
      <c r="M5" s="3">
        <f>$K5*2.5</f>
        <v>7499.875</v>
      </c>
      <c r="N5" s="3">
        <f>$M5*0.8</f>
        <v>5999.9000000000005</v>
      </c>
      <c r="P5" s="3">
        <f>$M5-K5</f>
        <v>4499.9250000000002</v>
      </c>
      <c r="Q5" s="3">
        <f>($N5-K5)</f>
        <v>2999.9500000000007</v>
      </c>
      <c r="S5" s="1" t="s">
        <v>6</v>
      </c>
    </row>
    <row r="6" spans="1:19" x14ac:dyDescent="0.25">
      <c r="A6" s="1">
        <v>5</v>
      </c>
      <c r="B6" s="8">
        <v>45767</v>
      </c>
      <c r="C6" s="33" t="s">
        <v>179</v>
      </c>
      <c r="D6" s="7" t="s">
        <v>10</v>
      </c>
      <c r="E6" t="s">
        <v>87</v>
      </c>
      <c r="F6" s="31" t="s">
        <v>181</v>
      </c>
      <c r="G6" s="1" t="s">
        <v>86</v>
      </c>
      <c r="H6" t="s">
        <v>97</v>
      </c>
      <c r="J6" s="3">
        <v>0</v>
      </c>
      <c r="K6" s="3">
        <v>4499.95</v>
      </c>
      <c r="M6" s="3">
        <f>$K6*2.5</f>
        <v>11249.875</v>
      </c>
      <c r="N6" s="3">
        <f>$M6*0.8</f>
        <v>8999.9</v>
      </c>
      <c r="P6" s="3">
        <f>$M6-K6</f>
        <v>6749.9250000000002</v>
      </c>
      <c r="Q6" s="3">
        <f>($N6-K6)</f>
        <v>4499.95</v>
      </c>
      <c r="S6" s="1" t="s">
        <v>6</v>
      </c>
    </row>
    <row r="7" spans="1:19" x14ac:dyDescent="0.25">
      <c r="A7" s="1">
        <v>6</v>
      </c>
      <c r="B7" s="8">
        <v>45767</v>
      </c>
      <c r="C7" s="33" t="s">
        <v>179</v>
      </c>
      <c r="D7" s="7" t="s">
        <v>11</v>
      </c>
      <c r="E7" t="s">
        <v>87</v>
      </c>
      <c r="F7" s="31" t="s">
        <v>181</v>
      </c>
      <c r="G7" s="1" t="s">
        <v>86</v>
      </c>
      <c r="H7" t="s">
        <v>100</v>
      </c>
      <c r="J7" s="3">
        <v>0</v>
      </c>
      <c r="K7" s="3">
        <v>14999.95</v>
      </c>
      <c r="M7" s="3">
        <f>$K7*2.5</f>
        <v>37499.875</v>
      </c>
      <c r="N7" s="3">
        <f>$M7*0.8</f>
        <v>29999.9</v>
      </c>
      <c r="P7" s="3">
        <f>$M7-K7</f>
        <v>22499.924999999999</v>
      </c>
      <c r="Q7" s="3">
        <f>($N7-K7)</f>
        <v>14999.95</v>
      </c>
      <c r="S7" s="1" t="s">
        <v>6</v>
      </c>
    </row>
    <row r="8" spans="1:19" x14ac:dyDescent="0.25">
      <c r="A8" s="1">
        <v>7</v>
      </c>
      <c r="B8" s="8">
        <v>45767</v>
      </c>
      <c r="C8" s="33" t="s">
        <v>179</v>
      </c>
      <c r="D8" s="7" t="s">
        <v>12</v>
      </c>
      <c r="E8" t="s">
        <v>91</v>
      </c>
      <c r="F8" s="31" t="s">
        <v>181</v>
      </c>
      <c r="G8" s="1" t="s">
        <v>86</v>
      </c>
      <c r="H8" t="s">
        <v>96</v>
      </c>
      <c r="J8" s="3">
        <v>0</v>
      </c>
      <c r="K8" s="3">
        <v>3699.95</v>
      </c>
      <c r="M8" s="3">
        <f>$K8*2.5</f>
        <v>9249.875</v>
      </c>
      <c r="N8" s="3">
        <f>$M8*0.8</f>
        <v>7399.9000000000005</v>
      </c>
      <c r="P8" s="3">
        <f>$M8-K8</f>
        <v>5549.9250000000002</v>
      </c>
      <c r="Q8" s="3">
        <f>($N8-K8)</f>
        <v>3699.9500000000007</v>
      </c>
      <c r="S8" s="1" t="s">
        <v>6</v>
      </c>
    </row>
    <row r="9" spans="1:19" x14ac:dyDescent="0.25">
      <c r="A9" s="1">
        <v>8</v>
      </c>
      <c r="B9" s="8">
        <v>45767</v>
      </c>
      <c r="C9" s="33" t="s">
        <v>179</v>
      </c>
      <c r="D9" s="7" t="s">
        <v>13</v>
      </c>
      <c r="E9" t="s">
        <v>91</v>
      </c>
      <c r="F9" s="31" t="s">
        <v>181</v>
      </c>
      <c r="G9" s="1" t="s">
        <v>86</v>
      </c>
      <c r="H9" t="s">
        <v>97</v>
      </c>
      <c r="J9" s="3">
        <v>0</v>
      </c>
      <c r="K9" s="3">
        <v>4399</v>
      </c>
      <c r="M9" s="3">
        <f>$K9*2.5</f>
        <v>10997.5</v>
      </c>
      <c r="N9" s="3">
        <f>$M9*0.8</f>
        <v>8798</v>
      </c>
      <c r="P9" s="3">
        <f>$M9-K9</f>
        <v>6598.5</v>
      </c>
      <c r="Q9" s="3">
        <f>($N9-K9)</f>
        <v>4399</v>
      </c>
      <c r="S9" s="1" t="s">
        <v>6</v>
      </c>
    </row>
    <row r="10" spans="1:19" x14ac:dyDescent="0.25">
      <c r="A10" s="1">
        <v>9</v>
      </c>
      <c r="B10" s="8">
        <v>45767</v>
      </c>
      <c r="C10" s="33" t="s">
        <v>179</v>
      </c>
      <c r="D10" s="7" t="s">
        <v>14</v>
      </c>
      <c r="E10" t="s">
        <v>91</v>
      </c>
      <c r="F10" s="31" t="s">
        <v>181</v>
      </c>
      <c r="G10" s="1" t="s">
        <v>86</v>
      </c>
      <c r="H10" t="s">
        <v>100</v>
      </c>
      <c r="J10" s="3">
        <v>0</v>
      </c>
      <c r="K10" s="3">
        <v>11999</v>
      </c>
      <c r="M10" s="3">
        <f>$K10*2.5</f>
        <v>29997.5</v>
      </c>
      <c r="N10" s="3">
        <f>$M10*0.8</f>
        <v>23998</v>
      </c>
      <c r="P10" s="3">
        <f>$M10-K10</f>
        <v>17998.5</v>
      </c>
      <c r="Q10" s="3">
        <f>($N10-K10)</f>
        <v>11999</v>
      </c>
      <c r="S10" s="1" t="s">
        <v>6</v>
      </c>
    </row>
    <row r="11" spans="1:19" x14ac:dyDescent="0.25">
      <c r="A11" s="1">
        <v>10</v>
      </c>
      <c r="B11" s="8">
        <v>45767</v>
      </c>
      <c r="C11" s="33" t="s">
        <v>179</v>
      </c>
      <c r="D11" s="7" t="s">
        <v>15</v>
      </c>
      <c r="E11" t="s">
        <v>125</v>
      </c>
      <c r="F11" s="31" t="s">
        <v>181</v>
      </c>
      <c r="G11" s="1" t="s">
        <v>86</v>
      </c>
      <c r="H11" t="s">
        <v>96</v>
      </c>
      <c r="J11" s="3">
        <v>0</v>
      </c>
      <c r="K11" s="3">
        <v>2499.9499999999998</v>
      </c>
      <c r="M11" s="3">
        <f>$K11*2.5</f>
        <v>6249.875</v>
      </c>
      <c r="N11" s="3">
        <f>$M11*0.8</f>
        <v>4999.9000000000005</v>
      </c>
      <c r="P11" s="3">
        <f>$M11-K11</f>
        <v>3749.9250000000002</v>
      </c>
      <c r="Q11" s="3">
        <f>($N11-K11)</f>
        <v>2499.9500000000007</v>
      </c>
      <c r="S11" s="1" t="s">
        <v>6</v>
      </c>
    </row>
    <row r="12" spans="1:19" x14ac:dyDescent="0.25">
      <c r="A12" s="1">
        <v>11</v>
      </c>
      <c r="B12" s="8">
        <v>45767</v>
      </c>
      <c r="C12" s="33" t="s">
        <v>179</v>
      </c>
      <c r="D12" s="7" t="s">
        <v>16</v>
      </c>
      <c r="E12" t="s">
        <v>125</v>
      </c>
      <c r="F12" s="31" t="s">
        <v>181</v>
      </c>
      <c r="G12" s="1" t="s">
        <v>86</v>
      </c>
      <c r="H12" t="s">
        <v>97</v>
      </c>
      <c r="J12" s="3">
        <v>0</v>
      </c>
      <c r="K12" s="3">
        <v>3499.95</v>
      </c>
      <c r="M12" s="3">
        <f>$K12*2.5</f>
        <v>8749.875</v>
      </c>
      <c r="N12" s="3">
        <f>$M12*0.8</f>
        <v>6999.9000000000005</v>
      </c>
      <c r="P12" s="3">
        <f>$M12-K12</f>
        <v>5249.9250000000002</v>
      </c>
      <c r="Q12" s="3">
        <f>($N12-K12)</f>
        <v>3499.9500000000007</v>
      </c>
      <c r="S12" s="1" t="s">
        <v>6</v>
      </c>
    </row>
    <row r="13" spans="1:19" x14ac:dyDescent="0.25">
      <c r="A13" s="1">
        <v>12</v>
      </c>
      <c r="B13" s="8">
        <v>45767</v>
      </c>
      <c r="C13" s="33" t="s">
        <v>179</v>
      </c>
      <c r="D13" s="7" t="s">
        <v>17</v>
      </c>
      <c r="E13" t="s">
        <v>125</v>
      </c>
      <c r="F13" s="31" t="s">
        <v>181</v>
      </c>
      <c r="G13" s="1" t="s">
        <v>86</v>
      </c>
      <c r="H13" t="s">
        <v>100</v>
      </c>
      <c r="J13" s="3">
        <v>0</v>
      </c>
      <c r="K13" s="3">
        <v>7999.95</v>
      </c>
      <c r="M13" s="3">
        <f>$K13*2.5</f>
        <v>19999.875</v>
      </c>
      <c r="N13" s="3">
        <f>$M13*0.8</f>
        <v>15999.900000000001</v>
      </c>
      <c r="P13" s="3">
        <f>$M13-K13</f>
        <v>11999.924999999999</v>
      </c>
      <c r="Q13" s="3">
        <f>($N13-K13)</f>
        <v>7999.9500000000016</v>
      </c>
      <c r="S13" s="1" t="s">
        <v>6</v>
      </c>
    </row>
    <row r="14" spans="1:19" x14ac:dyDescent="0.25">
      <c r="A14" s="1">
        <v>13</v>
      </c>
      <c r="B14" s="8">
        <v>45767</v>
      </c>
      <c r="C14" s="33" t="s">
        <v>179</v>
      </c>
      <c r="D14" s="7" t="s">
        <v>18</v>
      </c>
      <c r="E14" t="s">
        <v>127</v>
      </c>
      <c r="F14" s="31" t="s">
        <v>181</v>
      </c>
      <c r="G14" s="1" t="s">
        <v>86</v>
      </c>
      <c r="H14" t="s">
        <v>96</v>
      </c>
      <c r="J14" s="3">
        <v>0</v>
      </c>
      <c r="K14" s="3">
        <v>3699.95</v>
      </c>
      <c r="M14" s="3">
        <f>$K14*2.5</f>
        <v>9249.875</v>
      </c>
      <c r="N14" s="3">
        <f>$M14*0.8</f>
        <v>7399.9000000000005</v>
      </c>
      <c r="P14" s="3">
        <f>$M14-K14</f>
        <v>5549.9250000000002</v>
      </c>
      <c r="Q14" s="3">
        <f>($N14-K14)</f>
        <v>3699.9500000000007</v>
      </c>
      <c r="S14" s="1" t="s">
        <v>6</v>
      </c>
    </row>
    <row r="15" spans="1:19" x14ac:dyDescent="0.25">
      <c r="A15" s="1">
        <v>14</v>
      </c>
      <c r="B15" s="8">
        <v>45767</v>
      </c>
      <c r="C15" s="33" t="s">
        <v>179</v>
      </c>
      <c r="D15" s="7" t="s">
        <v>19</v>
      </c>
      <c r="E15" t="s">
        <v>127</v>
      </c>
      <c r="F15" s="31" t="s">
        <v>181</v>
      </c>
      <c r="G15" s="1" t="s">
        <v>86</v>
      </c>
      <c r="H15" t="s">
        <v>97</v>
      </c>
      <c r="J15" s="3">
        <v>0</v>
      </c>
      <c r="K15" s="3">
        <v>12999</v>
      </c>
      <c r="M15" s="3">
        <f>$K15*2.5</f>
        <v>32497.5</v>
      </c>
      <c r="N15" s="3">
        <f>$M15*0.8</f>
        <v>25998</v>
      </c>
      <c r="P15" s="3">
        <f>$M15-K15</f>
        <v>19498.5</v>
      </c>
      <c r="Q15" s="3">
        <f>($N15-K15)</f>
        <v>12999</v>
      </c>
      <c r="S15" s="1" t="s">
        <v>6</v>
      </c>
    </row>
    <row r="16" spans="1:19" x14ac:dyDescent="0.25">
      <c r="A16" s="1">
        <v>15</v>
      </c>
      <c r="B16" s="8">
        <v>45767</v>
      </c>
      <c r="C16" s="14" t="s">
        <v>6</v>
      </c>
      <c r="D16" s="7" t="s">
        <v>20</v>
      </c>
      <c r="E16" t="s">
        <v>127</v>
      </c>
      <c r="F16" t="s">
        <v>6</v>
      </c>
      <c r="G16" s="1" t="s">
        <v>86</v>
      </c>
      <c r="H16" t="s">
        <v>100</v>
      </c>
      <c r="J16" s="3">
        <v>0</v>
      </c>
      <c r="K16" s="3">
        <v>0</v>
      </c>
      <c r="M16" s="3">
        <f>$K16*2.5</f>
        <v>0</v>
      </c>
      <c r="N16" s="3">
        <f>$M16*0.8</f>
        <v>0</v>
      </c>
      <c r="P16" s="3">
        <f>$M16-K16</f>
        <v>0</v>
      </c>
      <c r="Q16" s="3">
        <f>($N16-K16)</f>
        <v>0</v>
      </c>
      <c r="S16" s="1" t="s">
        <v>6</v>
      </c>
    </row>
    <row r="17" spans="1:19" x14ac:dyDescent="0.25">
      <c r="A17" s="1">
        <v>16</v>
      </c>
      <c r="B17" s="8">
        <v>45767</v>
      </c>
      <c r="C17" s="14" t="s">
        <v>6</v>
      </c>
      <c r="D17" s="7" t="s">
        <v>21</v>
      </c>
      <c r="E17" t="s">
        <v>128</v>
      </c>
      <c r="F17" t="s">
        <v>6</v>
      </c>
      <c r="G17" s="1" t="s">
        <v>86</v>
      </c>
      <c r="H17" t="s">
        <v>96</v>
      </c>
      <c r="J17" s="3">
        <v>0</v>
      </c>
      <c r="K17" s="3">
        <v>0</v>
      </c>
      <c r="M17" s="3">
        <f>$K17*2.5</f>
        <v>0</v>
      </c>
      <c r="N17" s="3">
        <f>$M17*0.8</f>
        <v>0</v>
      </c>
      <c r="P17" s="3">
        <f>$M17-K17</f>
        <v>0</v>
      </c>
      <c r="Q17" s="3">
        <f>($N17-K17)</f>
        <v>0</v>
      </c>
      <c r="S17" s="1" t="s">
        <v>6</v>
      </c>
    </row>
    <row r="18" spans="1:19" x14ac:dyDescent="0.25">
      <c r="A18" s="1">
        <v>17</v>
      </c>
      <c r="B18" s="8">
        <v>45767</v>
      </c>
      <c r="C18" s="14" t="s">
        <v>6</v>
      </c>
      <c r="D18" s="7" t="s">
        <v>22</v>
      </c>
      <c r="E18" t="s">
        <v>128</v>
      </c>
      <c r="F18" t="s">
        <v>6</v>
      </c>
      <c r="G18" s="1" t="s">
        <v>86</v>
      </c>
      <c r="H18" t="s">
        <v>97</v>
      </c>
      <c r="J18" s="3">
        <v>0</v>
      </c>
      <c r="K18" s="3">
        <v>0</v>
      </c>
      <c r="M18" s="3">
        <f>$K18*2.5</f>
        <v>0</v>
      </c>
      <c r="N18" s="3">
        <f>$M18*0.8</f>
        <v>0</v>
      </c>
      <c r="P18" s="3">
        <f>$M18-K18</f>
        <v>0</v>
      </c>
      <c r="Q18" s="3">
        <f>($N18-K18)</f>
        <v>0</v>
      </c>
      <c r="S18" s="1" t="s">
        <v>6</v>
      </c>
    </row>
    <row r="19" spans="1:19" x14ac:dyDescent="0.25">
      <c r="A19" s="1">
        <v>18</v>
      </c>
      <c r="B19" s="8">
        <v>45767</v>
      </c>
      <c r="C19" s="14" t="s">
        <v>6</v>
      </c>
      <c r="D19" s="7" t="s">
        <v>23</v>
      </c>
      <c r="E19" t="s">
        <v>128</v>
      </c>
      <c r="F19" t="s">
        <v>6</v>
      </c>
      <c r="G19" s="1" t="s">
        <v>86</v>
      </c>
      <c r="H19" t="s">
        <v>100</v>
      </c>
      <c r="J19" s="3">
        <v>0</v>
      </c>
      <c r="K19" s="3">
        <v>0</v>
      </c>
      <c r="M19" s="3">
        <f>$K19*2.5</f>
        <v>0</v>
      </c>
      <c r="N19" s="3">
        <f>$M19*0.8</f>
        <v>0</v>
      </c>
      <c r="P19" s="3">
        <f>$M19-K19</f>
        <v>0</v>
      </c>
      <c r="Q19" s="3">
        <f>($N19-K19)</f>
        <v>0</v>
      </c>
      <c r="S19" s="1" t="s">
        <v>6</v>
      </c>
    </row>
    <row r="20" spans="1:19" x14ac:dyDescent="0.25">
      <c r="A20" s="1">
        <v>19</v>
      </c>
      <c r="B20" s="8">
        <v>45767</v>
      </c>
      <c r="C20" s="33" t="s">
        <v>179</v>
      </c>
      <c r="D20" s="7" t="s">
        <v>24</v>
      </c>
      <c r="E20" t="s">
        <v>88</v>
      </c>
      <c r="F20" s="31" t="s">
        <v>181</v>
      </c>
      <c r="G20" s="1" t="s">
        <v>86</v>
      </c>
      <c r="H20" t="s">
        <v>96</v>
      </c>
      <c r="J20" s="3">
        <v>0</v>
      </c>
      <c r="K20" s="3">
        <v>1870</v>
      </c>
      <c r="M20" s="3">
        <f>$K20*2.5</f>
        <v>4675</v>
      </c>
      <c r="N20" s="3">
        <f>$M20*0.8</f>
        <v>3740</v>
      </c>
      <c r="P20" s="3">
        <f>$M20-K20</f>
        <v>2805</v>
      </c>
      <c r="Q20" s="3">
        <f>($N20-K20)</f>
        <v>1870</v>
      </c>
      <c r="S20" s="1" t="s">
        <v>6</v>
      </c>
    </row>
    <row r="21" spans="1:19" x14ac:dyDescent="0.25">
      <c r="A21" s="1">
        <v>20</v>
      </c>
      <c r="B21" s="8">
        <v>45767</v>
      </c>
      <c r="C21" s="33" t="s">
        <v>179</v>
      </c>
      <c r="D21" s="7" t="s">
        <v>25</v>
      </c>
      <c r="E21" t="s">
        <v>88</v>
      </c>
      <c r="F21" s="31" t="s">
        <v>181</v>
      </c>
      <c r="G21" s="1" t="s">
        <v>86</v>
      </c>
      <c r="H21" t="s">
        <v>97</v>
      </c>
      <c r="J21" s="3">
        <v>0</v>
      </c>
      <c r="K21" s="3">
        <v>2999.95</v>
      </c>
      <c r="M21" s="3">
        <f>$K21*2.5</f>
        <v>7499.875</v>
      </c>
      <c r="N21" s="3">
        <f>$M21*0.8</f>
        <v>5999.9000000000005</v>
      </c>
      <c r="P21" s="3">
        <f>$M21-K21</f>
        <v>4499.9250000000002</v>
      </c>
      <c r="Q21" s="3">
        <f>($N21-K21)</f>
        <v>2999.9500000000007</v>
      </c>
      <c r="S21" s="1" t="s">
        <v>6</v>
      </c>
    </row>
    <row r="22" spans="1:19" x14ac:dyDescent="0.25">
      <c r="A22" s="1">
        <v>21</v>
      </c>
      <c r="B22" s="8">
        <v>45767</v>
      </c>
      <c r="C22" s="33" t="s">
        <v>179</v>
      </c>
      <c r="D22" s="7" t="s">
        <v>26</v>
      </c>
      <c r="E22" t="s">
        <v>88</v>
      </c>
      <c r="F22" s="31" t="s">
        <v>181</v>
      </c>
      <c r="G22" s="1" t="s">
        <v>86</v>
      </c>
      <c r="H22" t="s">
        <v>100</v>
      </c>
      <c r="J22" s="3">
        <v>0</v>
      </c>
      <c r="K22" s="3">
        <v>4499.95</v>
      </c>
      <c r="M22" s="3">
        <f>$K22*2.5</f>
        <v>11249.875</v>
      </c>
      <c r="N22" s="3">
        <f>$M22*0.8</f>
        <v>8999.9</v>
      </c>
      <c r="P22" s="3">
        <f>$M22-K22</f>
        <v>6749.9250000000002</v>
      </c>
      <c r="Q22" s="3">
        <f>($N22-K22)</f>
        <v>4499.95</v>
      </c>
      <c r="S22" s="1" t="s">
        <v>6</v>
      </c>
    </row>
    <row r="23" spans="1:19" x14ac:dyDescent="0.25">
      <c r="A23" s="1">
        <v>22</v>
      </c>
      <c r="B23" s="8">
        <v>45767</v>
      </c>
      <c r="C23" s="14" t="s">
        <v>6</v>
      </c>
      <c r="D23" s="7" t="s">
        <v>27</v>
      </c>
      <c r="E23" t="s">
        <v>90</v>
      </c>
      <c r="F23" t="s">
        <v>181</v>
      </c>
      <c r="G23" s="1" t="s">
        <v>86</v>
      </c>
      <c r="H23" t="s">
        <v>96</v>
      </c>
      <c r="J23" s="3">
        <v>0</v>
      </c>
      <c r="K23" s="3">
        <v>0</v>
      </c>
      <c r="M23" s="3">
        <f>$K23*2.5</f>
        <v>0</v>
      </c>
      <c r="N23" s="3">
        <f>$M23*0.8</f>
        <v>0</v>
      </c>
      <c r="P23" s="3">
        <f>$M23-K23</f>
        <v>0</v>
      </c>
      <c r="Q23" s="3">
        <f>($N23-K23)</f>
        <v>0</v>
      </c>
      <c r="S23" s="1" t="s">
        <v>6</v>
      </c>
    </row>
    <row r="24" spans="1:19" x14ac:dyDescent="0.25">
      <c r="A24" s="1">
        <v>23</v>
      </c>
      <c r="B24" s="8">
        <v>45767</v>
      </c>
      <c r="C24" s="14" t="s">
        <v>6</v>
      </c>
      <c r="D24" s="7" t="s">
        <v>28</v>
      </c>
      <c r="E24" t="s">
        <v>90</v>
      </c>
      <c r="F24" t="s">
        <v>181</v>
      </c>
      <c r="G24" s="1" t="s">
        <v>86</v>
      </c>
      <c r="H24" t="s">
        <v>97</v>
      </c>
      <c r="J24" s="3">
        <v>0</v>
      </c>
      <c r="K24" s="3">
        <v>0</v>
      </c>
      <c r="M24" s="3">
        <f>$K24*2.5</f>
        <v>0</v>
      </c>
      <c r="N24" s="3">
        <f>$M24*0.8</f>
        <v>0</v>
      </c>
      <c r="P24" s="3">
        <f>$M24-K24</f>
        <v>0</v>
      </c>
      <c r="Q24" s="3">
        <f>($N24-K24)</f>
        <v>0</v>
      </c>
      <c r="S24" s="1" t="s">
        <v>6</v>
      </c>
    </row>
    <row r="25" spans="1:19" x14ac:dyDescent="0.25">
      <c r="A25" s="1">
        <v>24</v>
      </c>
      <c r="B25" s="8">
        <v>45767</v>
      </c>
      <c r="C25" s="14" t="s">
        <v>6</v>
      </c>
      <c r="D25" s="7" t="s">
        <v>29</v>
      </c>
      <c r="E25" t="s">
        <v>90</v>
      </c>
      <c r="F25" t="s">
        <v>181</v>
      </c>
      <c r="G25" s="1" t="s">
        <v>86</v>
      </c>
      <c r="H25" t="s">
        <v>100</v>
      </c>
      <c r="J25" s="3">
        <v>0</v>
      </c>
      <c r="K25" s="3">
        <v>0</v>
      </c>
      <c r="M25" s="3">
        <f>$K25*2.5</f>
        <v>0</v>
      </c>
      <c r="N25" s="3">
        <f>$M25*0.8</f>
        <v>0</v>
      </c>
      <c r="P25" s="3">
        <f>$M25-K25</f>
        <v>0</v>
      </c>
      <c r="Q25" s="3">
        <f>($N25-K25)</f>
        <v>0</v>
      </c>
      <c r="S25" s="1" t="s">
        <v>6</v>
      </c>
    </row>
    <row r="26" spans="1:19" x14ac:dyDescent="0.25">
      <c r="A26" s="1">
        <v>25</v>
      </c>
      <c r="B26" s="8">
        <v>45767</v>
      </c>
      <c r="C26" s="14" t="s">
        <v>6</v>
      </c>
      <c r="D26" s="7" t="s">
        <v>30</v>
      </c>
      <c r="E26" t="s">
        <v>119</v>
      </c>
      <c r="F26" t="s">
        <v>181</v>
      </c>
      <c r="G26" s="1" t="s">
        <v>86</v>
      </c>
      <c r="H26" t="s">
        <v>96</v>
      </c>
      <c r="J26" s="3">
        <v>0</v>
      </c>
      <c r="K26" s="3">
        <v>0</v>
      </c>
      <c r="M26" s="3">
        <f>$K26*2.5</f>
        <v>0</v>
      </c>
      <c r="N26" s="3">
        <f>$M26*0.8</f>
        <v>0</v>
      </c>
      <c r="P26" s="3">
        <f>$M26-K26</f>
        <v>0</v>
      </c>
      <c r="Q26" s="3">
        <f>($N26-K26)</f>
        <v>0</v>
      </c>
      <c r="S26" s="1" t="s">
        <v>6</v>
      </c>
    </row>
    <row r="27" spans="1:19" x14ac:dyDescent="0.25">
      <c r="A27" s="1">
        <v>26</v>
      </c>
      <c r="B27" s="8">
        <v>45767</v>
      </c>
      <c r="C27" s="14" t="s">
        <v>6</v>
      </c>
      <c r="D27" s="7" t="s">
        <v>31</v>
      </c>
      <c r="E27" t="s">
        <v>119</v>
      </c>
      <c r="F27" t="s">
        <v>181</v>
      </c>
      <c r="G27" s="1" t="s">
        <v>86</v>
      </c>
      <c r="H27" t="s">
        <v>97</v>
      </c>
      <c r="J27" s="3">
        <v>0</v>
      </c>
      <c r="K27" s="3">
        <v>0</v>
      </c>
      <c r="M27" s="3">
        <f>$K27*2.5</f>
        <v>0</v>
      </c>
      <c r="N27" s="3">
        <f>$M27*0.8</f>
        <v>0</v>
      </c>
      <c r="P27" s="3">
        <f>$M27-K27</f>
        <v>0</v>
      </c>
      <c r="Q27" s="3">
        <f>($N27-K27)</f>
        <v>0</v>
      </c>
      <c r="S27" s="1" t="s">
        <v>6</v>
      </c>
    </row>
    <row r="28" spans="1:19" x14ac:dyDescent="0.25">
      <c r="A28" s="1">
        <v>27</v>
      </c>
      <c r="B28" s="8">
        <v>45767</v>
      </c>
      <c r="C28" s="14" t="s">
        <v>6</v>
      </c>
      <c r="D28" s="7" t="s">
        <v>32</v>
      </c>
      <c r="E28" t="s">
        <v>119</v>
      </c>
      <c r="F28" t="s">
        <v>181</v>
      </c>
      <c r="G28" s="1" t="s">
        <v>86</v>
      </c>
      <c r="H28" t="s">
        <v>100</v>
      </c>
      <c r="J28" s="3">
        <v>0</v>
      </c>
      <c r="K28" s="3">
        <v>0</v>
      </c>
      <c r="M28" s="3">
        <f>$K28*2.5</f>
        <v>0</v>
      </c>
      <c r="N28" s="3">
        <f>$M28*0.8</f>
        <v>0</v>
      </c>
      <c r="P28" s="3">
        <f>$M28-K28</f>
        <v>0</v>
      </c>
      <c r="Q28" s="3">
        <f>($N28-K28)</f>
        <v>0</v>
      </c>
      <c r="S28" s="1" t="s">
        <v>6</v>
      </c>
    </row>
    <row r="29" spans="1:19" x14ac:dyDescent="0.25">
      <c r="A29" s="1">
        <v>28</v>
      </c>
      <c r="B29" s="8">
        <v>45767</v>
      </c>
      <c r="C29" s="14" t="s">
        <v>6</v>
      </c>
      <c r="D29" s="7" t="s">
        <v>33</v>
      </c>
      <c r="E29" t="s">
        <v>117</v>
      </c>
      <c r="F29" t="s">
        <v>181</v>
      </c>
      <c r="G29" s="1" t="s">
        <v>86</v>
      </c>
      <c r="H29" t="s">
        <v>96</v>
      </c>
      <c r="J29" s="3">
        <v>0</v>
      </c>
      <c r="K29" s="3">
        <v>0</v>
      </c>
      <c r="M29" s="3">
        <f>$K29*2.5</f>
        <v>0</v>
      </c>
      <c r="N29" s="3">
        <f>$M29*0.8</f>
        <v>0</v>
      </c>
      <c r="P29" s="3">
        <f>$M29-K29</f>
        <v>0</v>
      </c>
      <c r="Q29" s="3">
        <f>($N29-K29)</f>
        <v>0</v>
      </c>
      <c r="S29" s="1" t="s">
        <v>6</v>
      </c>
    </row>
    <row r="30" spans="1:19" x14ac:dyDescent="0.25">
      <c r="A30" s="1">
        <v>29</v>
      </c>
      <c r="B30" s="8">
        <v>45767</v>
      </c>
      <c r="C30" s="14" t="s">
        <v>6</v>
      </c>
      <c r="D30" s="7" t="s">
        <v>34</v>
      </c>
      <c r="E30" t="s">
        <v>117</v>
      </c>
      <c r="F30" t="s">
        <v>181</v>
      </c>
      <c r="G30" s="1" t="s">
        <v>86</v>
      </c>
      <c r="H30" t="s">
        <v>97</v>
      </c>
      <c r="J30" s="3">
        <v>0</v>
      </c>
      <c r="K30" s="3">
        <v>0</v>
      </c>
      <c r="M30" s="3">
        <f>$K30*2.5</f>
        <v>0</v>
      </c>
      <c r="N30" s="3">
        <f>$M30*0.8</f>
        <v>0</v>
      </c>
      <c r="P30" s="3">
        <f>$M30-K30</f>
        <v>0</v>
      </c>
      <c r="Q30" s="3">
        <f>($N30-K30)</f>
        <v>0</v>
      </c>
      <c r="S30" s="1" t="s">
        <v>6</v>
      </c>
    </row>
    <row r="31" spans="1:19" x14ac:dyDescent="0.25">
      <c r="A31" s="1">
        <v>30</v>
      </c>
      <c r="B31" s="8">
        <v>45767</v>
      </c>
      <c r="C31" s="14" t="s">
        <v>6</v>
      </c>
      <c r="D31" s="7" t="s">
        <v>35</v>
      </c>
      <c r="E31" t="s">
        <v>117</v>
      </c>
      <c r="F31" t="s">
        <v>181</v>
      </c>
      <c r="G31" s="1" t="s">
        <v>86</v>
      </c>
      <c r="H31" t="s">
        <v>100</v>
      </c>
      <c r="J31" s="3">
        <v>0</v>
      </c>
      <c r="K31" s="3">
        <v>0</v>
      </c>
      <c r="M31" s="3">
        <f>$K31*2.5</f>
        <v>0</v>
      </c>
      <c r="N31" s="3">
        <f>$M31*0.8</f>
        <v>0</v>
      </c>
      <c r="P31" s="3">
        <f>$M31-K31</f>
        <v>0</v>
      </c>
      <c r="Q31" s="3">
        <f>($N31-K31)</f>
        <v>0</v>
      </c>
      <c r="S31" s="1" t="s">
        <v>6</v>
      </c>
    </row>
    <row r="32" spans="1:19" x14ac:dyDescent="0.25">
      <c r="A32" s="1">
        <v>31</v>
      </c>
      <c r="B32" s="8">
        <v>45767</v>
      </c>
      <c r="C32" s="14" t="s">
        <v>6</v>
      </c>
      <c r="D32" s="7" t="s">
        <v>36</v>
      </c>
      <c r="E32" t="s">
        <v>89</v>
      </c>
      <c r="F32" t="s">
        <v>181</v>
      </c>
      <c r="G32" s="1" t="s">
        <v>86</v>
      </c>
      <c r="H32" t="s">
        <v>96</v>
      </c>
      <c r="J32" s="3">
        <v>0</v>
      </c>
      <c r="K32" s="3">
        <v>0</v>
      </c>
      <c r="M32" s="3">
        <f>$K32*2.5</f>
        <v>0</v>
      </c>
      <c r="N32" s="3">
        <f>$M32*0.8</f>
        <v>0</v>
      </c>
      <c r="P32" s="3">
        <f>$M32-K32</f>
        <v>0</v>
      </c>
      <c r="Q32" s="3">
        <f>($N32-K32)</f>
        <v>0</v>
      </c>
      <c r="S32" s="1" t="s">
        <v>6</v>
      </c>
    </row>
    <row r="33" spans="1:19" x14ac:dyDescent="0.25">
      <c r="A33" s="1">
        <v>32</v>
      </c>
      <c r="B33" s="8">
        <v>45767</v>
      </c>
      <c r="C33" s="14" t="s">
        <v>6</v>
      </c>
      <c r="D33" s="7" t="s">
        <v>37</v>
      </c>
      <c r="E33" t="s">
        <v>89</v>
      </c>
      <c r="F33" t="s">
        <v>181</v>
      </c>
      <c r="G33" s="1" t="s">
        <v>86</v>
      </c>
      <c r="H33" t="s">
        <v>97</v>
      </c>
      <c r="J33" s="3">
        <v>0</v>
      </c>
      <c r="K33" s="3">
        <v>0</v>
      </c>
      <c r="M33" s="3">
        <f>$K33*2.5</f>
        <v>0</v>
      </c>
      <c r="N33" s="3">
        <f>$M33*0.8</f>
        <v>0</v>
      </c>
      <c r="P33" s="3">
        <f>$M33-K33</f>
        <v>0</v>
      </c>
      <c r="Q33" s="3">
        <f>($N33-K33)</f>
        <v>0</v>
      </c>
      <c r="S33" s="1" t="s">
        <v>6</v>
      </c>
    </row>
    <row r="34" spans="1:19" x14ac:dyDescent="0.25">
      <c r="A34" s="1">
        <v>33</v>
      </c>
      <c r="B34" s="8">
        <v>45767</v>
      </c>
      <c r="C34" s="14" t="s">
        <v>6</v>
      </c>
      <c r="D34" s="7" t="s">
        <v>38</v>
      </c>
      <c r="E34" t="s">
        <v>89</v>
      </c>
      <c r="F34" t="s">
        <v>181</v>
      </c>
      <c r="G34" s="1" t="s">
        <v>86</v>
      </c>
      <c r="H34" t="s">
        <v>100</v>
      </c>
      <c r="J34" s="3">
        <v>0</v>
      </c>
      <c r="K34" s="3">
        <v>0</v>
      </c>
      <c r="M34" s="3">
        <f>$K34*2.5</f>
        <v>0</v>
      </c>
      <c r="N34" s="3">
        <f>$M34*0.8</f>
        <v>0</v>
      </c>
      <c r="P34" s="3">
        <f>$M34-K34</f>
        <v>0</v>
      </c>
      <c r="Q34" s="3">
        <f>($N34-K34)</f>
        <v>0</v>
      </c>
      <c r="S34" s="1" t="s">
        <v>6</v>
      </c>
    </row>
    <row r="35" spans="1:19" x14ac:dyDescent="0.25">
      <c r="A35" s="1">
        <v>34</v>
      </c>
      <c r="B35" s="8">
        <v>45767</v>
      </c>
      <c r="C35" s="14" t="s">
        <v>6</v>
      </c>
      <c r="D35" s="7" t="s">
        <v>39</v>
      </c>
      <c r="E35" t="s">
        <v>118</v>
      </c>
      <c r="F35" t="s">
        <v>181</v>
      </c>
      <c r="G35" s="1" t="s">
        <v>86</v>
      </c>
      <c r="H35" t="s">
        <v>96</v>
      </c>
      <c r="J35" s="3">
        <v>0</v>
      </c>
      <c r="K35" s="3">
        <v>0</v>
      </c>
      <c r="M35" s="3">
        <f>$K35*2.5</f>
        <v>0</v>
      </c>
      <c r="N35" s="3">
        <f>$M35*0.8</f>
        <v>0</v>
      </c>
      <c r="P35" s="3">
        <f>$M35-K35</f>
        <v>0</v>
      </c>
      <c r="Q35" s="3">
        <f>($N35-K35)</f>
        <v>0</v>
      </c>
      <c r="S35" s="1" t="s">
        <v>6</v>
      </c>
    </row>
    <row r="36" spans="1:19" x14ac:dyDescent="0.25">
      <c r="A36" s="1">
        <v>35</v>
      </c>
      <c r="B36" s="8">
        <v>45767</v>
      </c>
      <c r="C36" s="14" t="s">
        <v>6</v>
      </c>
      <c r="D36" s="7" t="s">
        <v>40</v>
      </c>
      <c r="E36" t="s">
        <v>118</v>
      </c>
      <c r="F36" t="s">
        <v>181</v>
      </c>
      <c r="G36" s="1" t="s">
        <v>86</v>
      </c>
      <c r="H36" t="s">
        <v>97</v>
      </c>
      <c r="J36" s="3">
        <v>0</v>
      </c>
      <c r="K36" s="3">
        <v>0</v>
      </c>
      <c r="M36" s="3">
        <f>$K36*2.5</f>
        <v>0</v>
      </c>
      <c r="N36" s="3">
        <f>$M36*0.8</f>
        <v>0</v>
      </c>
      <c r="P36" s="3">
        <f>$M36-K36</f>
        <v>0</v>
      </c>
      <c r="Q36" s="3">
        <f>($N36-K36)</f>
        <v>0</v>
      </c>
      <c r="S36" s="1" t="s">
        <v>6</v>
      </c>
    </row>
    <row r="37" spans="1:19" x14ac:dyDescent="0.25">
      <c r="A37" s="1">
        <v>36</v>
      </c>
      <c r="B37" s="8">
        <v>45767</v>
      </c>
      <c r="C37" s="14" t="s">
        <v>6</v>
      </c>
      <c r="D37" s="7" t="s">
        <v>41</v>
      </c>
      <c r="E37" t="s">
        <v>118</v>
      </c>
      <c r="F37" t="s">
        <v>181</v>
      </c>
      <c r="G37" s="1" t="s">
        <v>86</v>
      </c>
      <c r="H37" t="s">
        <v>100</v>
      </c>
      <c r="J37" s="3">
        <v>0</v>
      </c>
      <c r="K37" s="3">
        <v>0</v>
      </c>
      <c r="M37" s="3">
        <f>$K37*2.5</f>
        <v>0</v>
      </c>
      <c r="N37" s="3">
        <f>$M37*0.8</f>
        <v>0</v>
      </c>
      <c r="P37" s="3">
        <f>$M37-K37</f>
        <v>0</v>
      </c>
      <c r="Q37" s="3">
        <f>($N37-K37)</f>
        <v>0</v>
      </c>
      <c r="S37" s="1" t="s">
        <v>6</v>
      </c>
    </row>
    <row r="38" spans="1:19" x14ac:dyDescent="0.25">
      <c r="A38" s="1">
        <v>37</v>
      </c>
      <c r="B38" s="8">
        <v>45767</v>
      </c>
      <c r="C38" s="14" t="s">
        <v>6</v>
      </c>
      <c r="D38" s="7" t="s">
        <v>42</v>
      </c>
      <c r="E38" t="s">
        <v>92</v>
      </c>
      <c r="F38" t="s">
        <v>181</v>
      </c>
      <c r="G38" s="1" t="s">
        <v>86</v>
      </c>
      <c r="H38" t="s">
        <v>96</v>
      </c>
      <c r="J38" s="3">
        <v>0</v>
      </c>
      <c r="K38" s="3">
        <v>0</v>
      </c>
      <c r="M38" s="3">
        <f>$K38*2.5</f>
        <v>0</v>
      </c>
      <c r="N38" s="3">
        <f>$M38*0.8</f>
        <v>0</v>
      </c>
      <c r="P38" s="3">
        <f>$M38-K38</f>
        <v>0</v>
      </c>
      <c r="Q38" s="3">
        <f>($N38-K38)</f>
        <v>0</v>
      </c>
      <c r="S38" s="1" t="s">
        <v>6</v>
      </c>
    </row>
    <row r="39" spans="1:19" x14ac:dyDescent="0.25">
      <c r="A39" s="1">
        <v>38</v>
      </c>
      <c r="B39" s="8">
        <v>45767</v>
      </c>
      <c r="C39" s="14" t="s">
        <v>6</v>
      </c>
      <c r="D39" s="7" t="s">
        <v>43</v>
      </c>
      <c r="E39" t="s">
        <v>92</v>
      </c>
      <c r="F39" t="s">
        <v>181</v>
      </c>
      <c r="G39" s="1" t="s">
        <v>86</v>
      </c>
      <c r="H39" t="s">
        <v>97</v>
      </c>
      <c r="J39" s="3">
        <v>0</v>
      </c>
      <c r="K39" s="3">
        <v>0</v>
      </c>
      <c r="M39" s="3">
        <f>$K39*2.5</f>
        <v>0</v>
      </c>
      <c r="N39" s="3">
        <f>$M39*0.8</f>
        <v>0</v>
      </c>
      <c r="P39" s="3">
        <f>$M39-K39</f>
        <v>0</v>
      </c>
      <c r="Q39" s="3">
        <f>($N39-K39)</f>
        <v>0</v>
      </c>
      <c r="S39" s="1" t="s">
        <v>6</v>
      </c>
    </row>
    <row r="40" spans="1:19" x14ac:dyDescent="0.25">
      <c r="A40" s="1">
        <v>39</v>
      </c>
      <c r="B40" s="8">
        <v>45767</v>
      </c>
      <c r="C40" s="14" t="s">
        <v>6</v>
      </c>
      <c r="D40" s="7" t="s">
        <v>44</v>
      </c>
      <c r="E40" t="s">
        <v>92</v>
      </c>
      <c r="F40" t="s">
        <v>181</v>
      </c>
      <c r="G40" s="1" t="s">
        <v>86</v>
      </c>
      <c r="H40" t="s">
        <v>100</v>
      </c>
      <c r="J40" s="3">
        <v>0</v>
      </c>
      <c r="K40" s="3">
        <v>0</v>
      </c>
      <c r="M40" s="3">
        <f>$K40*2.5</f>
        <v>0</v>
      </c>
      <c r="N40" s="3">
        <f>$M40*0.8</f>
        <v>0</v>
      </c>
      <c r="P40" s="3">
        <f>$M40-K40</f>
        <v>0</v>
      </c>
      <c r="Q40" s="3">
        <f>($N40-K40)</f>
        <v>0</v>
      </c>
      <c r="S40" s="1" t="s">
        <v>6</v>
      </c>
    </row>
    <row r="41" spans="1:19" x14ac:dyDescent="0.25">
      <c r="A41" s="1">
        <v>40</v>
      </c>
      <c r="B41" s="8">
        <v>45767</v>
      </c>
      <c r="C41" s="14" t="s">
        <v>6</v>
      </c>
      <c r="D41" s="7" t="s">
        <v>45</v>
      </c>
      <c r="E41" t="s">
        <v>115</v>
      </c>
      <c r="F41" t="s">
        <v>181</v>
      </c>
      <c r="G41" s="1" t="s">
        <v>86</v>
      </c>
      <c r="H41" t="s">
        <v>96</v>
      </c>
      <c r="J41" s="3">
        <v>0</v>
      </c>
      <c r="K41" s="3">
        <v>0</v>
      </c>
      <c r="M41" s="3">
        <f>$K41*2.5</f>
        <v>0</v>
      </c>
      <c r="N41" s="3">
        <f>$M41*0.8</f>
        <v>0</v>
      </c>
      <c r="P41" s="3">
        <f>$M41-K41</f>
        <v>0</v>
      </c>
      <c r="Q41" s="3">
        <f>($N41-K41)</f>
        <v>0</v>
      </c>
      <c r="S41" s="1" t="s">
        <v>6</v>
      </c>
    </row>
    <row r="42" spans="1:19" x14ac:dyDescent="0.25">
      <c r="A42" s="1">
        <v>41</v>
      </c>
      <c r="B42" s="8">
        <v>45767</v>
      </c>
      <c r="C42" s="14" t="s">
        <v>6</v>
      </c>
      <c r="D42" s="7" t="s">
        <v>46</v>
      </c>
      <c r="E42" t="s">
        <v>115</v>
      </c>
      <c r="F42" t="s">
        <v>181</v>
      </c>
      <c r="G42" s="1" t="s">
        <v>86</v>
      </c>
      <c r="H42" t="s">
        <v>97</v>
      </c>
      <c r="J42" s="3">
        <v>0</v>
      </c>
      <c r="K42" s="3">
        <v>0</v>
      </c>
      <c r="M42" s="3">
        <f>$K42*2.5</f>
        <v>0</v>
      </c>
      <c r="N42" s="3">
        <f>$M42*0.8</f>
        <v>0</v>
      </c>
      <c r="P42" s="3">
        <f>$M42-K42</f>
        <v>0</v>
      </c>
      <c r="Q42" s="3">
        <f>($N42-K42)</f>
        <v>0</v>
      </c>
      <c r="S42" s="1" t="s">
        <v>6</v>
      </c>
    </row>
    <row r="43" spans="1:19" x14ac:dyDescent="0.25">
      <c r="A43" s="1">
        <v>42</v>
      </c>
      <c r="B43" s="8">
        <v>45767</v>
      </c>
      <c r="C43" s="14" t="s">
        <v>6</v>
      </c>
      <c r="D43" s="7" t="s">
        <v>47</v>
      </c>
      <c r="E43" t="s">
        <v>115</v>
      </c>
      <c r="F43" t="s">
        <v>181</v>
      </c>
      <c r="G43" s="1" t="s">
        <v>86</v>
      </c>
      <c r="H43" t="s">
        <v>100</v>
      </c>
      <c r="J43" s="3">
        <v>0</v>
      </c>
      <c r="K43" s="3">
        <v>0</v>
      </c>
      <c r="M43" s="3">
        <f>$K43*2.5</f>
        <v>0</v>
      </c>
      <c r="N43" s="3">
        <f>$M43*0.8</f>
        <v>0</v>
      </c>
      <c r="P43" s="3">
        <f>$M43-K43</f>
        <v>0</v>
      </c>
      <c r="Q43" s="3">
        <f>($N43-K43)</f>
        <v>0</v>
      </c>
      <c r="S43" s="1" t="s">
        <v>6</v>
      </c>
    </row>
    <row r="44" spans="1:19" x14ac:dyDescent="0.25">
      <c r="A44" s="1">
        <v>43</v>
      </c>
      <c r="B44" s="8">
        <v>45767</v>
      </c>
      <c r="C44" s="14" t="s">
        <v>6</v>
      </c>
      <c r="D44" s="7" t="s">
        <v>48</v>
      </c>
      <c r="E44" t="s">
        <v>121</v>
      </c>
      <c r="F44" t="s">
        <v>181</v>
      </c>
      <c r="G44" s="1" t="s">
        <v>86</v>
      </c>
      <c r="H44" t="s">
        <v>96</v>
      </c>
      <c r="J44" s="3">
        <v>0</v>
      </c>
      <c r="K44" s="3">
        <v>0</v>
      </c>
      <c r="M44" s="3">
        <f>$K44*2.5</f>
        <v>0</v>
      </c>
      <c r="N44" s="3">
        <f>$M44*0.8</f>
        <v>0</v>
      </c>
      <c r="P44" s="3">
        <f>$M44-K44</f>
        <v>0</v>
      </c>
      <c r="Q44" s="3">
        <f>($N44-K44)</f>
        <v>0</v>
      </c>
      <c r="S44" s="1" t="s">
        <v>6</v>
      </c>
    </row>
    <row r="45" spans="1:19" x14ac:dyDescent="0.25">
      <c r="A45" s="1">
        <v>44</v>
      </c>
      <c r="B45" s="8">
        <v>45767</v>
      </c>
      <c r="C45" s="14" t="s">
        <v>6</v>
      </c>
      <c r="D45" s="7" t="s">
        <v>49</v>
      </c>
      <c r="E45" t="s">
        <v>121</v>
      </c>
      <c r="F45" t="s">
        <v>181</v>
      </c>
      <c r="G45" s="1" t="s">
        <v>86</v>
      </c>
      <c r="H45" t="s">
        <v>97</v>
      </c>
      <c r="J45" s="3">
        <v>0</v>
      </c>
      <c r="K45" s="3">
        <v>0</v>
      </c>
      <c r="M45" s="3">
        <f>$K45*2.5</f>
        <v>0</v>
      </c>
      <c r="N45" s="3">
        <f>$M45*0.8</f>
        <v>0</v>
      </c>
      <c r="P45" s="3">
        <f>$M45-K45</f>
        <v>0</v>
      </c>
      <c r="Q45" s="3">
        <f>($N45-K45)</f>
        <v>0</v>
      </c>
      <c r="S45" s="1" t="s">
        <v>6</v>
      </c>
    </row>
    <row r="46" spans="1:19" x14ac:dyDescent="0.25">
      <c r="A46" s="1">
        <v>45</v>
      </c>
      <c r="B46" s="8">
        <v>45767</v>
      </c>
      <c r="C46" s="14" t="s">
        <v>6</v>
      </c>
      <c r="D46" s="7" t="s">
        <v>50</v>
      </c>
      <c r="E46" t="s">
        <v>121</v>
      </c>
      <c r="F46" t="s">
        <v>181</v>
      </c>
      <c r="G46" s="1" t="s">
        <v>86</v>
      </c>
      <c r="H46" t="s">
        <v>100</v>
      </c>
      <c r="J46" s="3">
        <v>0</v>
      </c>
      <c r="K46" s="3">
        <v>0</v>
      </c>
      <c r="M46" s="3">
        <f>$K46*2.5</f>
        <v>0</v>
      </c>
      <c r="N46" s="3">
        <f>$M46*0.8</f>
        <v>0</v>
      </c>
      <c r="P46" s="3">
        <f>$M46-K46</f>
        <v>0</v>
      </c>
      <c r="Q46" s="3">
        <f>($N46-K46)</f>
        <v>0</v>
      </c>
      <c r="S46" s="1" t="s">
        <v>6</v>
      </c>
    </row>
    <row r="47" spans="1:19" x14ac:dyDescent="0.25">
      <c r="A47" s="1">
        <v>46</v>
      </c>
      <c r="B47" s="8">
        <v>45767</v>
      </c>
      <c r="C47" s="14" t="s">
        <v>6</v>
      </c>
      <c r="D47" s="7" t="s">
        <v>51</v>
      </c>
      <c r="E47" t="s">
        <v>124</v>
      </c>
      <c r="F47" t="s">
        <v>181</v>
      </c>
      <c r="G47" s="1" t="s">
        <v>86</v>
      </c>
      <c r="H47" t="s">
        <v>96</v>
      </c>
      <c r="J47" s="3">
        <v>0</v>
      </c>
      <c r="K47" s="3">
        <v>0</v>
      </c>
      <c r="M47" s="3">
        <f>$K47*2.5</f>
        <v>0</v>
      </c>
      <c r="N47" s="3">
        <f>$M47*0.8</f>
        <v>0</v>
      </c>
      <c r="P47" s="3">
        <f>$M47-K47</f>
        <v>0</v>
      </c>
      <c r="Q47" s="3">
        <f>($N47-K47)</f>
        <v>0</v>
      </c>
      <c r="S47" s="1" t="s">
        <v>6</v>
      </c>
    </row>
    <row r="48" spans="1:19" x14ac:dyDescent="0.25">
      <c r="A48" s="1">
        <v>47</v>
      </c>
      <c r="B48" s="8">
        <v>45767</v>
      </c>
      <c r="C48" s="14" t="s">
        <v>6</v>
      </c>
      <c r="D48" s="7" t="s">
        <v>52</v>
      </c>
      <c r="E48" t="s">
        <v>124</v>
      </c>
      <c r="F48" t="s">
        <v>181</v>
      </c>
      <c r="G48" s="1" t="s">
        <v>86</v>
      </c>
      <c r="H48" t="s">
        <v>97</v>
      </c>
      <c r="J48" s="3">
        <v>0</v>
      </c>
      <c r="K48" s="3">
        <v>0</v>
      </c>
      <c r="M48" s="3">
        <f>$K48*2.5</f>
        <v>0</v>
      </c>
      <c r="N48" s="3">
        <f>$M48*0.8</f>
        <v>0</v>
      </c>
      <c r="P48" s="3">
        <f>$M48-K48</f>
        <v>0</v>
      </c>
      <c r="Q48" s="3">
        <f>($N48-K48)</f>
        <v>0</v>
      </c>
      <c r="S48" s="1" t="s">
        <v>6</v>
      </c>
    </row>
    <row r="49" spans="1:19" x14ac:dyDescent="0.25">
      <c r="A49" s="1">
        <v>48</v>
      </c>
      <c r="B49" s="8">
        <v>45767</v>
      </c>
      <c r="C49" s="14" t="s">
        <v>6</v>
      </c>
      <c r="D49" s="7" t="s">
        <v>53</v>
      </c>
      <c r="E49" t="s">
        <v>124</v>
      </c>
      <c r="F49" t="s">
        <v>181</v>
      </c>
      <c r="G49" s="1" t="s">
        <v>86</v>
      </c>
      <c r="H49" t="s">
        <v>100</v>
      </c>
      <c r="J49" s="3">
        <v>0</v>
      </c>
      <c r="K49" s="3">
        <v>0</v>
      </c>
      <c r="M49" s="3">
        <f>$K49*2.5</f>
        <v>0</v>
      </c>
      <c r="N49" s="3">
        <f>$M49*0.8</f>
        <v>0</v>
      </c>
      <c r="P49" s="3">
        <f>$M49-K49</f>
        <v>0</v>
      </c>
      <c r="Q49" s="3">
        <f>($N49-K49)</f>
        <v>0</v>
      </c>
      <c r="S49" s="1" t="s">
        <v>6</v>
      </c>
    </row>
    <row r="50" spans="1:19" x14ac:dyDescent="0.25">
      <c r="A50" s="1">
        <v>49</v>
      </c>
      <c r="B50" s="8">
        <v>45767</v>
      </c>
      <c r="C50" s="14" t="s">
        <v>6</v>
      </c>
      <c r="D50" s="7" t="s">
        <v>104</v>
      </c>
      <c r="E50" t="s">
        <v>112</v>
      </c>
      <c r="F50" t="s">
        <v>181</v>
      </c>
      <c r="G50" s="1" t="s">
        <v>176</v>
      </c>
      <c r="H50" t="s">
        <v>96</v>
      </c>
      <c r="J50" s="3">
        <v>0</v>
      </c>
      <c r="K50" s="3">
        <v>0</v>
      </c>
      <c r="M50" s="3">
        <f>$K50*2.5</f>
        <v>0</v>
      </c>
      <c r="N50" s="3">
        <f>$M50*0.8</f>
        <v>0</v>
      </c>
      <c r="P50" s="3">
        <f>$M50-K50</f>
        <v>0</v>
      </c>
      <c r="Q50" s="3">
        <f>($N50-K50)</f>
        <v>0</v>
      </c>
      <c r="S50" s="1" t="s">
        <v>6</v>
      </c>
    </row>
    <row r="51" spans="1:19" x14ac:dyDescent="0.25">
      <c r="A51" s="1">
        <v>50</v>
      </c>
      <c r="B51" s="8">
        <v>45767</v>
      </c>
      <c r="C51" s="14" t="s">
        <v>6</v>
      </c>
      <c r="D51" s="7" t="s">
        <v>105</v>
      </c>
      <c r="E51" t="s">
        <v>112</v>
      </c>
      <c r="F51" t="s">
        <v>181</v>
      </c>
      <c r="G51" s="1" t="s">
        <v>176</v>
      </c>
      <c r="H51" t="s">
        <v>97</v>
      </c>
      <c r="J51" s="3">
        <v>0</v>
      </c>
      <c r="K51" s="3">
        <v>0</v>
      </c>
      <c r="M51" s="3">
        <f>$K51*2.5</f>
        <v>0</v>
      </c>
      <c r="N51" s="3">
        <f>$M51*0.8</f>
        <v>0</v>
      </c>
      <c r="P51" s="3">
        <f>$M51-K51</f>
        <v>0</v>
      </c>
      <c r="Q51" s="3">
        <f>($N51-K51)</f>
        <v>0</v>
      </c>
      <c r="S51" s="1" t="s">
        <v>6</v>
      </c>
    </row>
    <row r="52" spans="1:19" x14ac:dyDescent="0.25">
      <c r="A52" s="1">
        <v>51</v>
      </c>
      <c r="B52" s="8">
        <v>45767</v>
      </c>
      <c r="C52" s="14" t="s">
        <v>6</v>
      </c>
      <c r="D52" s="7" t="s">
        <v>106</v>
      </c>
      <c r="E52" t="s">
        <v>112</v>
      </c>
      <c r="F52" t="s">
        <v>181</v>
      </c>
      <c r="G52" s="1" t="s">
        <v>176</v>
      </c>
      <c r="H52" t="s">
        <v>100</v>
      </c>
      <c r="J52" s="3">
        <v>0</v>
      </c>
      <c r="K52" s="3">
        <v>0</v>
      </c>
      <c r="M52" s="3">
        <f>$K52*2.5</f>
        <v>0</v>
      </c>
      <c r="N52" s="3">
        <f>$M52*0.8</f>
        <v>0</v>
      </c>
      <c r="P52" s="3">
        <f>$M52-K52</f>
        <v>0</v>
      </c>
      <c r="Q52" s="3">
        <f>($N52-K52)</f>
        <v>0</v>
      </c>
      <c r="S52" s="1" t="s">
        <v>6</v>
      </c>
    </row>
    <row r="53" spans="1:19" x14ac:dyDescent="0.25">
      <c r="A53" s="1">
        <v>52</v>
      </c>
      <c r="B53" s="8">
        <v>45767</v>
      </c>
      <c r="C53" s="14" t="s">
        <v>6</v>
      </c>
      <c r="D53" s="7" t="s">
        <v>107</v>
      </c>
      <c r="E53" t="s">
        <v>111</v>
      </c>
      <c r="F53" t="s">
        <v>181</v>
      </c>
      <c r="G53" s="1" t="s">
        <v>176</v>
      </c>
      <c r="H53" t="s">
        <v>96</v>
      </c>
      <c r="J53" s="3">
        <v>0</v>
      </c>
      <c r="K53" s="3">
        <v>0</v>
      </c>
      <c r="M53" s="3">
        <f>$K53*2.5</f>
        <v>0</v>
      </c>
      <c r="N53" s="3">
        <f>$M53*0.8</f>
        <v>0</v>
      </c>
      <c r="P53" s="3">
        <f>$M53-K53</f>
        <v>0</v>
      </c>
      <c r="Q53" s="3">
        <f>($N53-K53)</f>
        <v>0</v>
      </c>
      <c r="S53" s="1" t="s">
        <v>6</v>
      </c>
    </row>
    <row r="54" spans="1:19" x14ac:dyDescent="0.25">
      <c r="A54" s="1">
        <v>53</v>
      </c>
      <c r="B54" s="8">
        <v>45767</v>
      </c>
      <c r="C54" s="14" t="s">
        <v>6</v>
      </c>
      <c r="D54" s="7" t="s">
        <v>108</v>
      </c>
      <c r="E54" t="s">
        <v>111</v>
      </c>
      <c r="F54" t="s">
        <v>181</v>
      </c>
      <c r="G54" s="1" t="s">
        <v>176</v>
      </c>
      <c r="H54" t="s">
        <v>97</v>
      </c>
      <c r="J54" s="3">
        <v>0</v>
      </c>
      <c r="K54" s="3">
        <v>0</v>
      </c>
      <c r="M54" s="3">
        <f>$K54*2.5</f>
        <v>0</v>
      </c>
      <c r="N54" s="3">
        <f>$M54*0.8</f>
        <v>0</v>
      </c>
      <c r="P54" s="3">
        <f>$M54-K54</f>
        <v>0</v>
      </c>
      <c r="Q54" s="3">
        <f>($N54-K54)</f>
        <v>0</v>
      </c>
      <c r="S54" s="1" t="s">
        <v>6</v>
      </c>
    </row>
    <row r="55" spans="1:19" x14ac:dyDescent="0.25">
      <c r="A55" s="1">
        <v>54</v>
      </c>
      <c r="B55" s="8">
        <v>45767</v>
      </c>
      <c r="C55" s="14" t="s">
        <v>6</v>
      </c>
      <c r="D55" s="7" t="s">
        <v>109</v>
      </c>
      <c r="E55" t="s">
        <v>111</v>
      </c>
      <c r="F55" t="s">
        <v>181</v>
      </c>
      <c r="G55" s="1" t="s">
        <v>176</v>
      </c>
      <c r="H55" t="s">
        <v>100</v>
      </c>
      <c r="J55" s="3">
        <v>0</v>
      </c>
      <c r="K55" s="3">
        <v>0</v>
      </c>
      <c r="M55" s="3">
        <f>$K55*2.5</f>
        <v>0</v>
      </c>
      <c r="N55" s="3">
        <f>$M55*0.8</f>
        <v>0</v>
      </c>
      <c r="P55" s="3">
        <f>$M55-K55</f>
        <v>0</v>
      </c>
      <c r="Q55" s="3">
        <f>($N55-K55)</f>
        <v>0</v>
      </c>
      <c r="S55" s="1" t="s">
        <v>6</v>
      </c>
    </row>
    <row r="56" spans="1:19" x14ac:dyDescent="0.25">
      <c r="A56" s="1">
        <v>55</v>
      </c>
      <c r="B56" s="8">
        <v>45767</v>
      </c>
      <c r="C56" s="14" t="s">
        <v>6</v>
      </c>
      <c r="D56" s="7" t="s">
        <v>131</v>
      </c>
      <c r="E56" t="s">
        <v>114</v>
      </c>
      <c r="F56" t="s">
        <v>181</v>
      </c>
      <c r="G56" s="1" t="s">
        <v>176</v>
      </c>
      <c r="H56" t="s">
        <v>96</v>
      </c>
      <c r="J56" s="3">
        <v>0</v>
      </c>
      <c r="K56" s="3">
        <v>0</v>
      </c>
      <c r="M56" s="3">
        <f>$K56*2.5</f>
        <v>0</v>
      </c>
      <c r="N56" s="3">
        <f>$M56*0.8</f>
        <v>0</v>
      </c>
      <c r="P56" s="3">
        <f>$M56-K56</f>
        <v>0</v>
      </c>
      <c r="Q56" s="3">
        <f>($N56-K56)</f>
        <v>0</v>
      </c>
      <c r="S56" s="1" t="s">
        <v>6</v>
      </c>
    </row>
    <row r="57" spans="1:19" x14ac:dyDescent="0.25">
      <c r="A57" s="1">
        <v>56</v>
      </c>
      <c r="B57" s="8">
        <v>45767</v>
      </c>
      <c r="C57" s="14" t="s">
        <v>6</v>
      </c>
      <c r="D57" s="7" t="s">
        <v>132</v>
      </c>
      <c r="E57" t="s">
        <v>114</v>
      </c>
      <c r="F57" t="s">
        <v>181</v>
      </c>
      <c r="G57" s="1" t="s">
        <v>176</v>
      </c>
      <c r="H57" t="s">
        <v>97</v>
      </c>
      <c r="J57" s="3">
        <v>0</v>
      </c>
      <c r="K57" s="3">
        <v>0</v>
      </c>
      <c r="M57" s="3">
        <f>$K57*2.5</f>
        <v>0</v>
      </c>
      <c r="N57" s="3">
        <f>$M57*0.8</f>
        <v>0</v>
      </c>
      <c r="P57" s="3">
        <f>$M57-K57</f>
        <v>0</v>
      </c>
      <c r="Q57" s="3">
        <f>($N57-K57)</f>
        <v>0</v>
      </c>
      <c r="S57" s="1" t="s">
        <v>6</v>
      </c>
    </row>
    <row r="58" spans="1:19" x14ac:dyDescent="0.25">
      <c r="A58" s="1">
        <v>57</v>
      </c>
      <c r="B58" s="8">
        <v>45767</v>
      </c>
      <c r="C58" s="14" t="s">
        <v>6</v>
      </c>
      <c r="D58" s="7" t="s">
        <v>133</v>
      </c>
      <c r="E58" t="s">
        <v>114</v>
      </c>
      <c r="F58" t="s">
        <v>181</v>
      </c>
      <c r="G58" s="1" t="s">
        <v>176</v>
      </c>
      <c r="H58" t="s">
        <v>100</v>
      </c>
      <c r="J58" s="3">
        <v>0</v>
      </c>
      <c r="K58" s="3">
        <v>0</v>
      </c>
      <c r="M58" s="3">
        <f>$K58*2.5</f>
        <v>0</v>
      </c>
      <c r="N58" s="3">
        <f>$M58*0.8</f>
        <v>0</v>
      </c>
      <c r="P58" s="3">
        <f>$M58-K58</f>
        <v>0</v>
      </c>
      <c r="Q58" s="3">
        <f>($N58-K58)</f>
        <v>0</v>
      </c>
      <c r="S58" s="1" t="s">
        <v>6</v>
      </c>
    </row>
    <row r="59" spans="1:19" x14ac:dyDescent="0.25">
      <c r="A59" s="1">
        <v>58</v>
      </c>
      <c r="B59" s="8">
        <v>45767</v>
      </c>
      <c r="C59" s="14" t="s">
        <v>6</v>
      </c>
      <c r="D59" s="7" t="s">
        <v>134</v>
      </c>
      <c r="E59" t="s">
        <v>129</v>
      </c>
      <c r="F59" t="s">
        <v>181</v>
      </c>
      <c r="G59" s="1" t="s">
        <v>176</v>
      </c>
      <c r="H59" t="s">
        <v>96</v>
      </c>
      <c r="J59" s="3">
        <v>0</v>
      </c>
      <c r="K59" s="3">
        <v>0</v>
      </c>
      <c r="M59" s="3">
        <f>$K59*2.5</f>
        <v>0</v>
      </c>
      <c r="N59" s="3">
        <f>$M59*0.8</f>
        <v>0</v>
      </c>
      <c r="P59" s="3">
        <f>$M59-K59</f>
        <v>0</v>
      </c>
      <c r="Q59" s="3">
        <f>($N59-K59)</f>
        <v>0</v>
      </c>
      <c r="S59" s="1" t="s">
        <v>6</v>
      </c>
    </row>
    <row r="60" spans="1:19" x14ac:dyDescent="0.25">
      <c r="A60" s="1">
        <v>59</v>
      </c>
      <c r="B60" s="8">
        <v>45767</v>
      </c>
      <c r="C60" s="14" t="s">
        <v>6</v>
      </c>
      <c r="D60" s="7" t="s">
        <v>135</v>
      </c>
      <c r="E60" t="s">
        <v>129</v>
      </c>
      <c r="F60" t="s">
        <v>181</v>
      </c>
      <c r="G60" s="1" t="s">
        <v>176</v>
      </c>
      <c r="H60" t="s">
        <v>97</v>
      </c>
      <c r="J60" s="3">
        <v>0</v>
      </c>
      <c r="K60" s="3">
        <v>0</v>
      </c>
      <c r="M60" s="3">
        <f>$K60*2.5</f>
        <v>0</v>
      </c>
      <c r="N60" s="3">
        <f>$M60*0.8</f>
        <v>0</v>
      </c>
      <c r="P60" s="3">
        <f>$M60-K60</f>
        <v>0</v>
      </c>
      <c r="Q60" s="3">
        <f>($N60-K60)</f>
        <v>0</v>
      </c>
      <c r="S60" s="1" t="s">
        <v>6</v>
      </c>
    </row>
    <row r="61" spans="1:19" x14ac:dyDescent="0.25">
      <c r="A61" s="1">
        <v>60</v>
      </c>
      <c r="B61" s="8">
        <v>45767</v>
      </c>
      <c r="C61" s="14" t="s">
        <v>6</v>
      </c>
      <c r="D61" s="7" t="s">
        <v>136</v>
      </c>
      <c r="E61" t="s">
        <v>129</v>
      </c>
      <c r="F61" t="s">
        <v>181</v>
      </c>
      <c r="G61" s="1" t="s">
        <v>176</v>
      </c>
      <c r="H61" t="s">
        <v>100</v>
      </c>
      <c r="J61" s="3">
        <v>0</v>
      </c>
      <c r="K61" s="3">
        <v>0</v>
      </c>
      <c r="M61" s="3">
        <f>$K61*2.5</f>
        <v>0</v>
      </c>
      <c r="N61" s="3">
        <f>$M61*0.8</f>
        <v>0</v>
      </c>
      <c r="P61" s="3">
        <f>$M61-K61</f>
        <v>0</v>
      </c>
      <c r="Q61" s="3">
        <f>($N61-K61)</f>
        <v>0</v>
      </c>
      <c r="S61" s="1" t="s">
        <v>6</v>
      </c>
    </row>
    <row r="62" spans="1:19" x14ac:dyDescent="0.25">
      <c r="A62" s="1">
        <v>61</v>
      </c>
      <c r="B62" s="8">
        <v>45767</v>
      </c>
      <c r="C62" s="14" t="s">
        <v>6</v>
      </c>
      <c r="D62" s="7" t="s">
        <v>137</v>
      </c>
      <c r="E62" t="s">
        <v>110</v>
      </c>
      <c r="F62" t="s">
        <v>181</v>
      </c>
      <c r="G62" s="1" t="s">
        <v>176</v>
      </c>
      <c r="H62" t="s">
        <v>96</v>
      </c>
      <c r="J62" s="3">
        <v>0</v>
      </c>
      <c r="K62" s="3">
        <v>0</v>
      </c>
      <c r="M62" s="3">
        <f>$K62*2.5</f>
        <v>0</v>
      </c>
      <c r="N62" s="3">
        <f>$M62*0.8</f>
        <v>0</v>
      </c>
      <c r="P62" s="3">
        <f>$M62-K62</f>
        <v>0</v>
      </c>
      <c r="Q62" s="3">
        <f>($N62-K62)</f>
        <v>0</v>
      </c>
      <c r="S62" s="1" t="s">
        <v>6</v>
      </c>
    </row>
    <row r="63" spans="1:19" x14ac:dyDescent="0.25">
      <c r="A63" s="1">
        <v>62</v>
      </c>
      <c r="B63" s="8">
        <v>45767</v>
      </c>
      <c r="C63" s="14" t="s">
        <v>6</v>
      </c>
      <c r="D63" s="7" t="s">
        <v>138</v>
      </c>
      <c r="E63" t="s">
        <v>110</v>
      </c>
      <c r="F63" t="s">
        <v>181</v>
      </c>
      <c r="G63" s="1" t="s">
        <v>176</v>
      </c>
      <c r="H63" t="s">
        <v>97</v>
      </c>
      <c r="J63" s="3">
        <v>0</v>
      </c>
      <c r="K63" s="3">
        <v>0</v>
      </c>
      <c r="M63" s="3">
        <f>$K63*2.5</f>
        <v>0</v>
      </c>
      <c r="N63" s="3">
        <f>$M63*0.8</f>
        <v>0</v>
      </c>
      <c r="P63" s="3">
        <f>$M63-K63</f>
        <v>0</v>
      </c>
      <c r="Q63" s="3">
        <f>($N63-K63)</f>
        <v>0</v>
      </c>
      <c r="S63" s="1" t="s">
        <v>6</v>
      </c>
    </row>
    <row r="64" spans="1:19" x14ac:dyDescent="0.25">
      <c r="A64" s="1">
        <v>63</v>
      </c>
      <c r="B64" s="8">
        <v>45767</v>
      </c>
      <c r="C64" s="14" t="s">
        <v>6</v>
      </c>
      <c r="D64" s="7" t="s">
        <v>139</v>
      </c>
      <c r="E64" t="s">
        <v>110</v>
      </c>
      <c r="F64" t="s">
        <v>181</v>
      </c>
      <c r="G64" s="1" t="s">
        <v>176</v>
      </c>
      <c r="H64" t="s">
        <v>100</v>
      </c>
      <c r="J64" s="3">
        <v>0</v>
      </c>
      <c r="K64" s="3">
        <v>0</v>
      </c>
      <c r="M64" s="3">
        <f>$K64*2.5</f>
        <v>0</v>
      </c>
      <c r="N64" s="3">
        <f>$M64*0.8</f>
        <v>0</v>
      </c>
      <c r="P64" s="3">
        <f>$M64-K64</f>
        <v>0</v>
      </c>
      <c r="Q64" s="3">
        <f>($N64-K64)</f>
        <v>0</v>
      </c>
      <c r="S64" s="1" t="s">
        <v>6</v>
      </c>
    </row>
    <row r="65" spans="1:19" x14ac:dyDescent="0.25">
      <c r="A65" s="1">
        <v>64</v>
      </c>
      <c r="B65" s="8">
        <v>45767</v>
      </c>
      <c r="C65" s="14" t="s">
        <v>6</v>
      </c>
      <c r="D65" s="7" t="s">
        <v>140</v>
      </c>
      <c r="E65" t="s">
        <v>126</v>
      </c>
      <c r="F65" t="s">
        <v>181</v>
      </c>
      <c r="G65" s="1" t="s">
        <v>176</v>
      </c>
      <c r="H65" t="s">
        <v>96</v>
      </c>
      <c r="J65" s="3">
        <v>0</v>
      </c>
      <c r="K65" s="3">
        <v>0</v>
      </c>
      <c r="M65" s="3">
        <f>$K65*2.5</f>
        <v>0</v>
      </c>
      <c r="N65" s="3">
        <f>$M65*0.8</f>
        <v>0</v>
      </c>
      <c r="P65" s="3">
        <f>$M65-K65</f>
        <v>0</v>
      </c>
      <c r="Q65" s="3">
        <f>($N65-K65)</f>
        <v>0</v>
      </c>
      <c r="S65" s="1" t="s">
        <v>6</v>
      </c>
    </row>
    <row r="66" spans="1:19" x14ac:dyDescent="0.25">
      <c r="A66" s="1">
        <v>65</v>
      </c>
      <c r="B66" s="8">
        <v>45767</v>
      </c>
      <c r="C66" s="14" t="s">
        <v>6</v>
      </c>
      <c r="D66" s="7" t="s">
        <v>141</v>
      </c>
      <c r="E66" t="s">
        <v>126</v>
      </c>
      <c r="F66" t="s">
        <v>181</v>
      </c>
      <c r="G66" s="1" t="s">
        <v>176</v>
      </c>
      <c r="H66" t="s">
        <v>97</v>
      </c>
      <c r="J66" s="3">
        <v>0</v>
      </c>
      <c r="K66" s="3">
        <v>0</v>
      </c>
      <c r="M66" s="3">
        <f>$K66*2.5</f>
        <v>0</v>
      </c>
      <c r="N66" s="3">
        <f>$M66*0.8</f>
        <v>0</v>
      </c>
      <c r="P66" s="3">
        <f>$M66-K66</f>
        <v>0</v>
      </c>
      <c r="Q66" s="3">
        <f>($N66-K66)</f>
        <v>0</v>
      </c>
      <c r="S66" s="1" t="s">
        <v>6</v>
      </c>
    </row>
    <row r="67" spans="1:19" x14ac:dyDescent="0.25">
      <c r="A67" s="1">
        <v>66</v>
      </c>
      <c r="B67" s="8">
        <v>45767</v>
      </c>
      <c r="C67" s="14" t="s">
        <v>6</v>
      </c>
      <c r="D67" s="7" t="s">
        <v>142</v>
      </c>
      <c r="E67" t="s">
        <v>126</v>
      </c>
      <c r="F67" t="s">
        <v>181</v>
      </c>
      <c r="G67" s="1" t="s">
        <v>176</v>
      </c>
      <c r="H67" t="s">
        <v>100</v>
      </c>
      <c r="J67" s="3">
        <v>0</v>
      </c>
      <c r="K67" s="3">
        <v>0</v>
      </c>
      <c r="M67" s="3">
        <f>$K67*2.5</f>
        <v>0</v>
      </c>
      <c r="N67" s="3">
        <f>$M67*0.8</f>
        <v>0</v>
      </c>
      <c r="P67" s="3">
        <f>$M67-K67</f>
        <v>0</v>
      </c>
      <c r="Q67" s="3">
        <f>($N67-K67)</f>
        <v>0</v>
      </c>
      <c r="S67" s="1" t="s">
        <v>6</v>
      </c>
    </row>
    <row r="68" spans="1:19" x14ac:dyDescent="0.25">
      <c r="A68" s="1">
        <v>67</v>
      </c>
      <c r="B68" s="8">
        <v>45767</v>
      </c>
      <c r="C68" s="14" t="s">
        <v>6</v>
      </c>
      <c r="D68" s="7" t="s">
        <v>143</v>
      </c>
      <c r="E68" t="s">
        <v>116</v>
      </c>
      <c r="F68" t="s">
        <v>181</v>
      </c>
      <c r="G68" s="1" t="s">
        <v>176</v>
      </c>
      <c r="H68" t="s">
        <v>96</v>
      </c>
      <c r="J68" s="3">
        <v>0</v>
      </c>
      <c r="K68" s="3">
        <v>0</v>
      </c>
      <c r="M68" s="3">
        <f>$K68*2.5</f>
        <v>0</v>
      </c>
      <c r="N68" s="3">
        <f>$M68*0.8</f>
        <v>0</v>
      </c>
      <c r="P68" s="3">
        <f>$M68-K68</f>
        <v>0</v>
      </c>
      <c r="Q68" s="3">
        <f>($N68-K68)</f>
        <v>0</v>
      </c>
      <c r="S68" s="1" t="s">
        <v>6</v>
      </c>
    </row>
    <row r="69" spans="1:19" x14ac:dyDescent="0.25">
      <c r="A69" s="1">
        <v>68</v>
      </c>
      <c r="B69" s="8">
        <v>45767</v>
      </c>
      <c r="C69" s="14" t="s">
        <v>6</v>
      </c>
      <c r="D69" s="7" t="s">
        <v>144</v>
      </c>
      <c r="E69" t="s">
        <v>116</v>
      </c>
      <c r="F69" t="s">
        <v>181</v>
      </c>
      <c r="G69" s="1" t="s">
        <v>176</v>
      </c>
      <c r="H69" t="s">
        <v>97</v>
      </c>
      <c r="J69" s="3">
        <v>0</v>
      </c>
      <c r="K69" s="3">
        <v>0</v>
      </c>
      <c r="M69" s="3">
        <f>$K69*2.5</f>
        <v>0</v>
      </c>
      <c r="N69" s="3">
        <f>$M69*0.8</f>
        <v>0</v>
      </c>
      <c r="P69" s="3">
        <f>$M69-K69</f>
        <v>0</v>
      </c>
      <c r="Q69" s="3">
        <f>($N69-K69)</f>
        <v>0</v>
      </c>
      <c r="S69" s="1" t="s">
        <v>6</v>
      </c>
    </row>
    <row r="70" spans="1:19" x14ac:dyDescent="0.25">
      <c r="A70" s="1">
        <v>69</v>
      </c>
      <c r="B70" s="8">
        <v>45767</v>
      </c>
      <c r="C70" s="14" t="s">
        <v>6</v>
      </c>
      <c r="D70" s="7" t="s">
        <v>145</v>
      </c>
      <c r="E70" t="s">
        <v>116</v>
      </c>
      <c r="F70" t="s">
        <v>181</v>
      </c>
      <c r="G70" s="1" t="s">
        <v>176</v>
      </c>
      <c r="H70" t="s">
        <v>100</v>
      </c>
      <c r="J70" s="3">
        <v>0</v>
      </c>
      <c r="K70" s="3">
        <v>0</v>
      </c>
      <c r="M70" s="3">
        <f>$K70*2.5</f>
        <v>0</v>
      </c>
      <c r="N70" s="3">
        <f>$M70*0.8</f>
        <v>0</v>
      </c>
      <c r="P70" s="3">
        <f>$M70-K70</f>
        <v>0</v>
      </c>
      <c r="Q70" s="3">
        <f>($N70-K70)</f>
        <v>0</v>
      </c>
      <c r="S70" s="1" t="s">
        <v>6</v>
      </c>
    </row>
    <row r="71" spans="1:19" x14ac:dyDescent="0.25">
      <c r="A71" s="1">
        <v>70</v>
      </c>
      <c r="B71" s="8">
        <v>45767</v>
      </c>
      <c r="C71" s="14" t="s">
        <v>6</v>
      </c>
      <c r="D71" s="7" t="s">
        <v>146</v>
      </c>
      <c r="E71" t="s">
        <v>113</v>
      </c>
      <c r="F71" t="s">
        <v>181</v>
      </c>
      <c r="G71" s="1" t="s">
        <v>176</v>
      </c>
      <c r="H71" t="s">
        <v>96</v>
      </c>
      <c r="J71" s="3">
        <v>0</v>
      </c>
      <c r="K71" s="3">
        <v>0</v>
      </c>
      <c r="M71" s="3">
        <f>$K71*2.5</f>
        <v>0</v>
      </c>
      <c r="N71" s="3">
        <f>$M71*0.8</f>
        <v>0</v>
      </c>
      <c r="P71" s="3">
        <f>$M71-K71</f>
        <v>0</v>
      </c>
      <c r="Q71" s="3">
        <f>($N71-K71)</f>
        <v>0</v>
      </c>
      <c r="S71" s="1" t="s">
        <v>6</v>
      </c>
    </row>
    <row r="72" spans="1:19" x14ac:dyDescent="0.25">
      <c r="A72" s="1">
        <v>71</v>
      </c>
      <c r="B72" s="8">
        <v>45767</v>
      </c>
      <c r="C72" s="14" t="s">
        <v>6</v>
      </c>
      <c r="D72" s="7" t="s">
        <v>147</v>
      </c>
      <c r="E72" t="s">
        <v>113</v>
      </c>
      <c r="F72" t="s">
        <v>181</v>
      </c>
      <c r="G72" s="1" t="s">
        <v>176</v>
      </c>
      <c r="H72" t="s">
        <v>97</v>
      </c>
      <c r="J72" s="3">
        <v>0</v>
      </c>
      <c r="K72" s="3">
        <v>0</v>
      </c>
      <c r="M72" s="3">
        <f>$K72*2.5</f>
        <v>0</v>
      </c>
      <c r="N72" s="3">
        <f>$M72*0.8</f>
        <v>0</v>
      </c>
      <c r="P72" s="3">
        <f>$M72-K72</f>
        <v>0</v>
      </c>
      <c r="Q72" s="3">
        <f>($N72-K72)</f>
        <v>0</v>
      </c>
      <c r="S72" s="1" t="s">
        <v>6</v>
      </c>
    </row>
    <row r="73" spans="1:19" x14ac:dyDescent="0.25">
      <c r="A73" s="1">
        <v>72</v>
      </c>
      <c r="B73" s="8">
        <v>45767</v>
      </c>
      <c r="C73" s="14" t="s">
        <v>6</v>
      </c>
      <c r="D73" s="7" t="s">
        <v>148</v>
      </c>
      <c r="E73" t="s">
        <v>113</v>
      </c>
      <c r="F73" t="s">
        <v>181</v>
      </c>
      <c r="G73" s="1" t="s">
        <v>176</v>
      </c>
      <c r="H73" t="s">
        <v>100</v>
      </c>
      <c r="J73" s="3">
        <v>0</v>
      </c>
      <c r="K73" s="3">
        <v>0</v>
      </c>
      <c r="M73" s="3">
        <f>$K73*2.5</f>
        <v>0</v>
      </c>
      <c r="N73" s="3">
        <f>$M73*0.8</f>
        <v>0</v>
      </c>
      <c r="P73" s="3">
        <f>$M73-K73</f>
        <v>0</v>
      </c>
      <c r="Q73" s="3">
        <f>($N73-K73)</f>
        <v>0</v>
      </c>
      <c r="S73" s="1" t="s">
        <v>6</v>
      </c>
    </row>
    <row r="74" spans="1:19" x14ac:dyDescent="0.25">
      <c r="A74" s="1">
        <v>73</v>
      </c>
      <c r="B74" s="8">
        <v>45767</v>
      </c>
      <c r="C74" s="14" t="s">
        <v>6</v>
      </c>
      <c r="D74" s="7" t="s">
        <v>149</v>
      </c>
      <c r="E74" t="s">
        <v>94</v>
      </c>
      <c r="F74" t="s">
        <v>181</v>
      </c>
      <c r="G74" s="1" t="s">
        <v>130</v>
      </c>
      <c r="H74" t="s">
        <v>96</v>
      </c>
      <c r="J74" s="3">
        <v>0</v>
      </c>
      <c r="K74" s="3">
        <v>0</v>
      </c>
      <c r="M74" s="3">
        <f>$K74*2.5</f>
        <v>0</v>
      </c>
      <c r="N74" s="3">
        <f>$M74*0.8</f>
        <v>0</v>
      </c>
      <c r="P74" s="3">
        <f>$M74-K74</f>
        <v>0</v>
      </c>
      <c r="Q74" s="3">
        <f>($N74-K74)</f>
        <v>0</v>
      </c>
      <c r="S74" s="1" t="s">
        <v>6</v>
      </c>
    </row>
    <row r="75" spans="1:19" x14ac:dyDescent="0.25">
      <c r="A75" s="1">
        <v>74</v>
      </c>
      <c r="B75" s="8">
        <v>45767</v>
      </c>
      <c r="C75" s="14" t="s">
        <v>6</v>
      </c>
      <c r="D75" s="7" t="s">
        <v>150</v>
      </c>
      <c r="E75" t="s">
        <v>94</v>
      </c>
      <c r="F75" t="s">
        <v>181</v>
      </c>
      <c r="G75" s="1" t="s">
        <v>130</v>
      </c>
      <c r="H75" t="s">
        <v>97</v>
      </c>
      <c r="J75" s="3">
        <v>0</v>
      </c>
      <c r="K75" s="3">
        <v>0</v>
      </c>
      <c r="M75" s="3">
        <f>$K75*2.5</f>
        <v>0</v>
      </c>
      <c r="N75" s="3">
        <f>$M75*0.8</f>
        <v>0</v>
      </c>
      <c r="P75" s="3">
        <f>$M75-K75</f>
        <v>0</v>
      </c>
      <c r="Q75" s="3">
        <f>($N75-K75)</f>
        <v>0</v>
      </c>
      <c r="S75" s="1" t="s">
        <v>6</v>
      </c>
    </row>
    <row r="76" spans="1:19" x14ac:dyDescent="0.25">
      <c r="A76" s="1">
        <v>75</v>
      </c>
      <c r="B76" s="8">
        <v>45767</v>
      </c>
      <c r="C76" s="14" t="s">
        <v>6</v>
      </c>
      <c r="D76" s="7" t="s">
        <v>151</v>
      </c>
      <c r="E76" t="s">
        <v>94</v>
      </c>
      <c r="F76" t="s">
        <v>181</v>
      </c>
      <c r="G76" s="1" t="s">
        <v>130</v>
      </c>
      <c r="H76" t="s">
        <v>100</v>
      </c>
      <c r="J76" s="3">
        <v>0</v>
      </c>
      <c r="K76" s="3">
        <v>0</v>
      </c>
      <c r="M76" s="3">
        <f>$K76*2.5</f>
        <v>0</v>
      </c>
      <c r="N76" s="3">
        <f>$M76*0.8</f>
        <v>0</v>
      </c>
      <c r="P76" s="3">
        <f>$M76-K76</f>
        <v>0</v>
      </c>
      <c r="Q76" s="3">
        <f>($N76-K76)</f>
        <v>0</v>
      </c>
      <c r="S76" s="1" t="s">
        <v>6</v>
      </c>
    </row>
    <row r="77" spans="1:19" x14ac:dyDescent="0.25">
      <c r="A77" s="1">
        <v>76</v>
      </c>
      <c r="B77" s="8">
        <v>45767</v>
      </c>
      <c r="C77" s="14" t="s">
        <v>6</v>
      </c>
      <c r="D77" s="7" t="s">
        <v>152</v>
      </c>
      <c r="E77" t="s">
        <v>95</v>
      </c>
      <c r="F77" t="s">
        <v>181</v>
      </c>
      <c r="G77" s="1" t="s">
        <v>130</v>
      </c>
      <c r="H77" t="s">
        <v>96</v>
      </c>
      <c r="J77" s="3">
        <v>0</v>
      </c>
      <c r="K77" s="3">
        <v>0</v>
      </c>
      <c r="M77" s="3">
        <f>$K77*2.5</f>
        <v>0</v>
      </c>
      <c r="N77" s="3">
        <f>$M77*0.8</f>
        <v>0</v>
      </c>
      <c r="P77" s="3">
        <f>$M77-K77</f>
        <v>0</v>
      </c>
      <c r="Q77" s="3">
        <f>($N77-K77)</f>
        <v>0</v>
      </c>
      <c r="S77" s="1" t="s">
        <v>6</v>
      </c>
    </row>
    <row r="78" spans="1:19" x14ac:dyDescent="0.25">
      <c r="A78" s="1">
        <v>77</v>
      </c>
      <c r="B78" s="8">
        <v>45767</v>
      </c>
      <c r="C78" s="14" t="s">
        <v>6</v>
      </c>
      <c r="D78" s="7" t="s">
        <v>153</v>
      </c>
      <c r="E78" t="s">
        <v>95</v>
      </c>
      <c r="F78" t="s">
        <v>181</v>
      </c>
      <c r="G78" s="1" t="s">
        <v>130</v>
      </c>
      <c r="H78" t="s">
        <v>97</v>
      </c>
      <c r="J78" s="3">
        <v>0</v>
      </c>
      <c r="K78" s="3">
        <v>0</v>
      </c>
      <c r="M78" s="3">
        <f>$K78*2.5</f>
        <v>0</v>
      </c>
      <c r="N78" s="3">
        <f>$M78*0.8</f>
        <v>0</v>
      </c>
      <c r="P78" s="3">
        <f>$M78-K78</f>
        <v>0</v>
      </c>
      <c r="Q78" s="3">
        <f>($N78-K78)</f>
        <v>0</v>
      </c>
      <c r="S78" s="1" t="s">
        <v>6</v>
      </c>
    </row>
    <row r="79" spans="1:19" x14ac:dyDescent="0.25">
      <c r="A79" s="1">
        <v>78</v>
      </c>
      <c r="B79" s="8">
        <v>45767</v>
      </c>
      <c r="C79" s="14" t="s">
        <v>6</v>
      </c>
      <c r="D79" s="7" t="s">
        <v>154</v>
      </c>
      <c r="E79" t="s">
        <v>95</v>
      </c>
      <c r="F79" t="s">
        <v>181</v>
      </c>
      <c r="G79" s="1" t="s">
        <v>130</v>
      </c>
      <c r="H79" t="s">
        <v>100</v>
      </c>
      <c r="J79" s="3">
        <v>0</v>
      </c>
      <c r="K79" s="3">
        <v>0</v>
      </c>
      <c r="M79" s="3">
        <f>$K79*2.5</f>
        <v>0</v>
      </c>
      <c r="N79" s="3">
        <f>$M79*0.8</f>
        <v>0</v>
      </c>
      <c r="P79" s="3">
        <f>$M79-K79</f>
        <v>0</v>
      </c>
      <c r="Q79" s="3">
        <f>($N79-K79)</f>
        <v>0</v>
      </c>
      <c r="S79" s="1" t="s">
        <v>6</v>
      </c>
    </row>
    <row r="80" spans="1:19" x14ac:dyDescent="0.25">
      <c r="A80" s="1">
        <v>79</v>
      </c>
      <c r="B80" s="8">
        <v>45767</v>
      </c>
      <c r="C80" s="14" t="s">
        <v>6</v>
      </c>
      <c r="D80" s="7" t="s">
        <v>155</v>
      </c>
      <c r="E80" t="s">
        <v>122</v>
      </c>
      <c r="F80" t="s">
        <v>181</v>
      </c>
      <c r="G80" s="1" t="s">
        <v>130</v>
      </c>
      <c r="H80" t="s">
        <v>96</v>
      </c>
      <c r="J80" s="3">
        <v>0</v>
      </c>
      <c r="K80" s="3">
        <v>0</v>
      </c>
      <c r="M80" s="3">
        <f>$K80*2.5</f>
        <v>0</v>
      </c>
      <c r="N80" s="3">
        <f>$M80*0.8</f>
        <v>0</v>
      </c>
      <c r="P80" s="3">
        <f>$M80-K80</f>
        <v>0</v>
      </c>
      <c r="Q80" s="3">
        <f>($N80-K80)</f>
        <v>0</v>
      </c>
      <c r="S80" s="1" t="s">
        <v>6</v>
      </c>
    </row>
    <row r="81" spans="1:19" x14ac:dyDescent="0.25">
      <c r="A81" s="1">
        <v>80</v>
      </c>
      <c r="B81" s="8">
        <v>45767</v>
      </c>
      <c r="C81" s="14" t="s">
        <v>6</v>
      </c>
      <c r="D81" s="7" t="s">
        <v>156</v>
      </c>
      <c r="E81" t="s">
        <v>122</v>
      </c>
      <c r="F81" t="s">
        <v>181</v>
      </c>
      <c r="G81" s="1" t="s">
        <v>130</v>
      </c>
      <c r="H81" t="s">
        <v>97</v>
      </c>
      <c r="J81" s="3">
        <v>0</v>
      </c>
      <c r="K81" s="3">
        <v>0</v>
      </c>
      <c r="M81" s="3">
        <f>$K81*2.5</f>
        <v>0</v>
      </c>
      <c r="N81" s="3">
        <f>$M81*0.8</f>
        <v>0</v>
      </c>
      <c r="P81" s="3">
        <f>$M81-K81</f>
        <v>0</v>
      </c>
      <c r="Q81" s="3">
        <f>($N81-K81)</f>
        <v>0</v>
      </c>
      <c r="S81" s="1" t="s">
        <v>6</v>
      </c>
    </row>
    <row r="82" spans="1:19" x14ac:dyDescent="0.25">
      <c r="A82" s="1">
        <v>81</v>
      </c>
      <c r="B82" s="8">
        <v>45767</v>
      </c>
      <c r="C82" s="14" t="s">
        <v>6</v>
      </c>
      <c r="D82" s="7" t="s">
        <v>157</v>
      </c>
      <c r="E82" t="s">
        <v>122</v>
      </c>
      <c r="F82" t="s">
        <v>181</v>
      </c>
      <c r="G82" s="1" t="s">
        <v>130</v>
      </c>
      <c r="H82" t="s">
        <v>100</v>
      </c>
      <c r="J82" s="3">
        <v>0</v>
      </c>
      <c r="K82" s="3">
        <v>0</v>
      </c>
      <c r="M82" s="3">
        <f>$K82*2.5</f>
        <v>0</v>
      </c>
      <c r="N82" s="3">
        <f>$M82*0.8</f>
        <v>0</v>
      </c>
      <c r="P82" s="3">
        <f>$M82-K82</f>
        <v>0</v>
      </c>
      <c r="Q82" s="3">
        <f>($N82-K82)</f>
        <v>0</v>
      </c>
      <c r="S82" s="1" t="s">
        <v>6</v>
      </c>
    </row>
    <row r="83" spans="1:19" x14ac:dyDescent="0.25">
      <c r="A83" s="1">
        <v>82</v>
      </c>
      <c r="B83" s="8">
        <v>45767</v>
      </c>
      <c r="C83" s="14" t="s">
        <v>6</v>
      </c>
      <c r="D83" s="7" t="s">
        <v>158</v>
      </c>
      <c r="E83" t="s">
        <v>123</v>
      </c>
      <c r="F83" t="s">
        <v>181</v>
      </c>
      <c r="G83" s="1" t="s">
        <v>130</v>
      </c>
      <c r="H83" t="s">
        <v>96</v>
      </c>
      <c r="J83" s="3">
        <v>0</v>
      </c>
      <c r="K83" s="3">
        <v>0</v>
      </c>
      <c r="M83" s="3">
        <f>$K83*2.5</f>
        <v>0</v>
      </c>
      <c r="N83" s="3">
        <f>$M83*0.8</f>
        <v>0</v>
      </c>
      <c r="P83" s="3">
        <f>$M83-K83</f>
        <v>0</v>
      </c>
      <c r="Q83" s="3">
        <f>($N83-K83)</f>
        <v>0</v>
      </c>
      <c r="S83" s="1" t="s">
        <v>6</v>
      </c>
    </row>
    <row r="84" spans="1:19" x14ac:dyDescent="0.25">
      <c r="A84" s="1">
        <v>83</v>
      </c>
      <c r="B84" s="8">
        <v>45767</v>
      </c>
      <c r="C84" s="14" t="s">
        <v>6</v>
      </c>
      <c r="D84" s="7" t="s">
        <v>159</v>
      </c>
      <c r="E84" t="s">
        <v>123</v>
      </c>
      <c r="F84" t="s">
        <v>181</v>
      </c>
      <c r="G84" s="1" t="s">
        <v>130</v>
      </c>
      <c r="H84" t="s">
        <v>97</v>
      </c>
      <c r="J84" s="3">
        <v>0</v>
      </c>
      <c r="K84" s="3">
        <v>0</v>
      </c>
      <c r="M84" s="3">
        <f>$K84*2.5</f>
        <v>0</v>
      </c>
      <c r="N84" s="3">
        <f>$M84*0.8</f>
        <v>0</v>
      </c>
      <c r="P84" s="3">
        <f>$M84-K84</f>
        <v>0</v>
      </c>
      <c r="Q84" s="3">
        <f>($N84-K84)</f>
        <v>0</v>
      </c>
      <c r="S84" s="1" t="s">
        <v>6</v>
      </c>
    </row>
    <row r="85" spans="1:19" x14ac:dyDescent="0.25">
      <c r="A85" s="1">
        <v>84</v>
      </c>
      <c r="B85" s="8">
        <v>45767</v>
      </c>
      <c r="C85" s="14" t="s">
        <v>6</v>
      </c>
      <c r="D85" s="7" t="s">
        <v>160</v>
      </c>
      <c r="E85" t="s">
        <v>123</v>
      </c>
      <c r="F85" t="s">
        <v>181</v>
      </c>
      <c r="G85" s="1" t="s">
        <v>130</v>
      </c>
      <c r="H85" t="s">
        <v>100</v>
      </c>
      <c r="J85" s="3">
        <v>0</v>
      </c>
      <c r="K85" s="3">
        <v>0</v>
      </c>
      <c r="M85" s="3">
        <f>$K85*2.5</f>
        <v>0</v>
      </c>
      <c r="N85" s="3">
        <f>$M85*0.8</f>
        <v>0</v>
      </c>
      <c r="P85" s="3">
        <f>$M85-K85</f>
        <v>0</v>
      </c>
      <c r="Q85" s="3">
        <f>($N85-K85)</f>
        <v>0</v>
      </c>
      <c r="S85" s="1" t="s">
        <v>6</v>
      </c>
    </row>
    <row r="86" spans="1:19" x14ac:dyDescent="0.25">
      <c r="A86" s="1">
        <v>85</v>
      </c>
      <c r="B86" s="8">
        <v>45767</v>
      </c>
      <c r="C86" s="14" t="s">
        <v>6</v>
      </c>
      <c r="D86" s="7" t="s">
        <v>161</v>
      </c>
      <c r="E86" t="s">
        <v>93</v>
      </c>
      <c r="F86" t="s">
        <v>181</v>
      </c>
      <c r="G86" s="1" t="s">
        <v>130</v>
      </c>
      <c r="H86" t="s">
        <v>96</v>
      </c>
      <c r="J86" s="3">
        <v>0</v>
      </c>
      <c r="K86" s="3">
        <v>0</v>
      </c>
      <c r="M86" s="3">
        <f>$K86*2.5</f>
        <v>0</v>
      </c>
      <c r="N86" s="3">
        <f>$M86*0.8</f>
        <v>0</v>
      </c>
      <c r="P86" s="3">
        <f>$M86-K86</f>
        <v>0</v>
      </c>
      <c r="Q86" s="3">
        <f>($N86-K86)</f>
        <v>0</v>
      </c>
      <c r="S86" s="1" t="s">
        <v>6</v>
      </c>
    </row>
    <row r="87" spans="1:19" x14ac:dyDescent="0.25">
      <c r="A87" s="1">
        <v>86</v>
      </c>
      <c r="B87" s="8">
        <v>45767</v>
      </c>
      <c r="C87" s="14" t="s">
        <v>6</v>
      </c>
      <c r="D87" s="7" t="s">
        <v>162</v>
      </c>
      <c r="E87" t="s">
        <v>93</v>
      </c>
      <c r="F87" t="s">
        <v>181</v>
      </c>
      <c r="G87" s="1" t="s">
        <v>130</v>
      </c>
      <c r="H87" t="s">
        <v>97</v>
      </c>
      <c r="J87" s="3">
        <v>0</v>
      </c>
      <c r="K87" s="3">
        <v>0</v>
      </c>
      <c r="M87" s="3">
        <f>$K87*2.5</f>
        <v>0</v>
      </c>
      <c r="N87" s="3">
        <f>$M87*0.8</f>
        <v>0</v>
      </c>
      <c r="P87" s="3">
        <f>$M87-K87</f>
        <v>0</v>
      </c>
      <c r="Q87" s="3">
        <f>($N87-K87)</f>
        <v>0</v>
      </c>
      <c r="S87" s="1" t="s">
        <v>6</v>
      </c>
    </row>
    <row r="88" spans="1:19" x14ac:dyDescent="0.25">
      <c r="A88" s="1">
        <v>87</v>
      </c>
      <c r="B88" s="8">
        <v>45767</v>
      </c>
      <c r="C88" s="14" t="s">
        <v>6</v>
      </c>
      <c r="D88" s="7" t="s">
        <v>163</v>
      </c>
      <c r="E88" t="s">
        <v>93</v>
      </c>
      <c r="F88" t="s">
        <v>181</v>
      </c>
      <c r="G88" s="1" t="s">
        <v>130</v>
      </c>
      <c r="H88" t="s">
        <v>100</v>
      </c>
      <c r="J88" s="3">
        <v>0</v>
      </c>
      <c r="K88" s="3">
        <v>0</v>
      </c>
      <c r="M88" s="3">
        <f>$K88*2.5</f>
        <v>0</v>
      </c>
      <c r="N88" s="3">
        <f>$M88*0.8</f>
        <v>0</v>
      </c>
      <c r="P88" s="3">
        <f>$M88-K88</f>
        <v>0</v>
      </c>
      <c r="Q88" s="3">
        <f>($N88-K88)</f>
        <v>0</v>
      </c>
      <c r="S88" s="1" t="s">
        <v>6</v>
      </c>
    </row>
    <row r="89" spans="1:19" x14ac:dyDescent="0.25"/>
    <row r="90" spans="1:19" s="9" customFormat="1" x14ac:dyDescent="0.25">
      <c r="A90" s="19">
        <v>0</v>
      </c>
      <c r="B90" s="27">
        <v>0</v>
      </c>
      <c r="C90" s="28">
        <f>COUNT($A2:$A88)</f>
        <v>87</v>
      </c>
      <c r="D90" s="28">
        <f>COUNT($A2:$A88)</f>
        <v>87</v>
      </c>
      <c r="E90" s="29" t="s">
        <v>77</v>
      </c>
      <c r="F90" s="29" t="s">
        <v>77</v>
      </c>
      <c r="G90" s="29" t="s">
        <v>6</v>
      </c>
      <c r="H90" s="29" t="s">
        <v>6</v>
      </c>
      <c r="I90" s="30"/>
      <c r="J90" s="20">
        <f>SUM(J2:J88)</f>
        <v>0</v>
      </c>
      <c r="K90" s="20">
        <f>SUM(K2:K88)</f>
        <v>89437.999999999985</v>
      </c>
      <c r="L90" s="30"/>
      <c r="M90" s="20">
        <f>SUM(M2:M88)</f>
        <v>223595</v>
      </c>
      <c r="N90" s="20">
        <f>SUM(N2:N88)</f>
        <v>178875.99999999997</v>
      </c>
      <c r="O90" s="30"/>
      <c r="P90" s="20">
        <f>SUM(P2:P88)</f>
        <v>134157</v>
      </c>
      <c r="Q90" s="20">
        <f>SUM(Q2:Q88)</f>
        <v>89438</v>
      </c>
      <c r="R90" s="30"/>
      <c r="S90" s="19" t="s">
        <v>6</v>
      </c>
    </row>
    <row r="91" spans="1:19" x14ac:dyDescent="0.25"/>
    <row r="92" spans="1:19" x14ac:dyDescent="0.25">
      <c r="A92" s="1">
        <v>88</v>
      </c>
      <c r="B92" s="8">
        <v>0</v>
      </c>
      <c r="C92" s="7" t="s">
        <v>6</v>
      </c>
      <c r="D92" s="7" t="s">
        <v>164</v>
      </c>
      <c r="E92" t="s">
        <v>6</v>
      </c>
      <c r="F92" t="s">
        <v>6</v>
      </c>
      <c r="G92" s="1" t="s">
        <v>6</v>
      </c>
      <c r="H92" t="s">
        <v>96</v>
      </c>
      <c r="J92" s="3">
        <v>0</v>
      </c>
      <c r="K92" s="3">
        <v>0</v>
      </c>
      <c r="M92" s="3">
        <f>$K92*2.5</f>
        <v>0</v>
      </c>
      <c r="N92" s="3">
        <f>$M92*0.8</f>
        <v>0</v>
      </c>
      <c r="P92" s="3">
        <f>$M92-K92</f>
        <v>0</v>
      </c>
      <c r="Q92" s="3">
        <f>($N92-K92)</f>
        <v>0</v>
      </c>
      <c r="S92" s="1" t="s">
        <v>6</v>
      </c>
    </row>
    <row r="93" spans="1:19" x14ac:dyDescent="0.25">
      <c r="A93" s="1">
        <v>89</v>
      </c>
      <c r="B93" s="8">
        <v>0</v>
      </c>
      <c r="C93" s="7" t="s">
        <v>6</v>
      </c>
      <c r="D93" s="7" t="s">
        <v>165</v>
      </c>
      <c r="E93" t="s">
        <v>6</v>
      </c>
      <c r="F93" t="s">
        <v>6</v>
      </c>
      <c r="G93" s="1" t="s">
        <v>6</v>
      </c>
      <c r="H93" t="s">
        <v>97</v>
      </c>
      <c r="J93" s="3">
        <v>0</v>
      </c>
      <c r="K93" s="3">
        <v>0</v>
      </c>
      <c r="M93" s="3">
        <f>$K93*2.5</f>
        <v>0</v>
      </c>
      <c r="N93" s="3">
        <f>$M93*0.8</f>
        <v>0</v>
      </c>
      <c r="P93" s="3">
        <f>$M93-K93</f>
        <v>0</v>
      </c>
      <c r="Q93" s="3">
        <f>($N93-K93)</f>
        <v>0</v>
      </c>
      <c r="S93" s="1" t="s">
        <v>6</v>
      </c>
    </row>
    <row r="94" spans="1:19" x14ac:dyDescent="0.25">
      <c r="A94" s="1">
        <v>90</v>
      </c>
      <c r="B94" s="8">
        <v>0</v>
      </c>
      <c r="C94" s="7" t="s">
        <v>6</v>
      </c>
      <c r="D94" s="7" t="s">
        <v>166</v>
      </c>
      <c r="E94" t="s">
        <v>6</v>
      </c>
      <c r="F94" t="s">
        <v>6</v>
      </c>
      <c r="G94" s="1" t="s">
        <v>6</v>
      </c>
      <c r="H94" t="s">
        <v>100</v>
      </c>
      <c r="J94" s="3">
        <v>0</v>
      </c>
      <c r="K94" s="3">
        <v>0</v>
      </c>
      <c r="M94" s="3">
        <f>$K94*2.5</f>
        <v>0</v>
      </c>
      <c r="N94" s="3">
        <f>$M94*0.8</f>
        <v>0</v>
      </c>
      <c r="P94" s="3">
        <f>$M94-K94</f>
        <v>0</v>
      </c>
      <c r="Q94" s="3">
        <f>($N94-K94)</f>
        <v>0</v>
      </c>
      <c r="S94" s="1" t="s">
        <v>6</v>
      </c>
    </row>
    <row r="95" spans="1:19" x14ac:dyDescent="0.25">
      <c r="A95" s="1">
        <v>91</v>
      </c>
      <c r="B95" s="8">
        <v>0</v>
      </c>
      <c r="C95" s="7" t="s">
        <v>6</v>
      </c>
      <c r="D95" s="7" t="s">
        <v>167</v>
      </c>
      <c r="E95" t="s">
        <v>6</v>
      </c>
      <c r="F95" t="s">
        <v>6</v>
      </c>
      <c r="G95" s="1" t="s">
        <v>6</v>
      </c>
      <c r="H95" t="s">
        <v>96</v>
      </c>
      <c r="J95" s="3">
        <v>0</v>
      </c>
      <c r="K95" s="3">
        <v>0</v>
      </c>
      <c r="M95" s="3">
        <f>$K95*2.5</f>
        <v>0</v>
      </c>
      <c r="N95" s="3">
        <f>$M95*0.8</f>
        <v>0</v>
      </c>
      <c r="P95" s="3">
        <f>$M95-K95</f>
        <v>0</v>
      </c>
      <c r="Q95" s="3">
        <f>($N95-K95)</f>
        <v>0</v>
      </c>
      <c r="S95" s="1" t="s">
        <v>6</v>
      </c>
    </row>
    <row r="96" spans="1:19" x14ac:dyDescent="0.25">
      <c r="A96" s="1">
        <v>92</v>
      </c>
      <c r="B96" s="8">
        <v>0</v>
      </c>
      <c r="C96" s="7" t="s">
        <v>6</v>
      </c>
      <c r="D96" s="7" t="s">
        <v>168</v>
      </c>
      <c r="E96" t="s">
        <v>6</v>
      </c>
      <c r="F96" t="s">
        <v>6</v>
      </c>
      <c r="G96" s="1" t="s">
        <v>6</v>
      </c>
      <c r="H96" t="s">
        <v>97</v>
      </c>
      <c r="J96" s="3">
        <v>0</v>
      </c>
      <c r="K96" s="3">
        <v>0</v>
      </c>
      <c r="M96" s="3">
        <f>$K96*2.5</f>
        <v>0</v>
      </c>
      <c r="N96" s="3">
        <f>$M96*0.8</f>
        <v>0</v>
      </c>
      <c r="P96" s="3">
        <f>$M96-K96</f>
        <v>0</v>
      </c>
      <c r="Q96" s="3">
        <f>($N96-K96)</f>
        <v>0</v>
      </c>
      <c r="S96" s="1" t="s">
        <v>6</v>
      </c>
    </row>
    <row r="97" spans="1:19" x14ac:dyDescent="0.25">
      <c r="A97" s="1">
        <v>93</v>
      </c>
      <c r="B97" s="8">
        <v>0</v>
      </c>
      <c r="C97" s="7" t="s">
        <v>6</v>
      </c>
      <c r="D97" s="7" t="s">
        <v>169</v>
      </c>
      <c r="E97" t="s">
        <v>6</v>
      </c>
      <c r="F97" t="s">
        <v>6</v>
      </c>
      <c r="G97" s="1" t="s">
        <v>6</v>
      </c>
      <c r="H97" t="s">
        <v>100</v>
      </c>
      <c r="J97" s="3">
        <v>0</v>
      </c>
      <c r="K97" s="3">
        <v>0</v>
      </c>
      <c r="M97" s="3">
        <f>$K97*2.5</f>
        <v>0</v>
      </c>
      <c r="N97" s="3">
        <f>$M97*0.8</f>
        <v>0</v>
      </c>
      <c r="P97" s="3">
        <f>$M97-K97</f>
        <v>0</v>
      </c>
      <c r="Q97" s="3">
        <f>($N97-K97)</f>
        <v>0</v>
      </c>
      <c r="S97" s="1" t="s">
        <v>6</v>
      </c>
    </row>
    <row r="98" spans="1:19" x14ac:dyDescent="0.25">
      <c r="A98" s="1">
        <v>94</v>
      </c>
      <c r="B98" s="8">
        <v>0</v>
      </c>
      <c r="C98" s="7" t="s">
        <v>6</v>
      </c>
      <c r="D98" s="7" t="s">
        <v>170</v>
      </c>
      <c r="E98" t="s">
        <v>6</v>
      </c>
      <c r="F98" t="s">
        <v>6</v>
      </c>
      <c r="G98" s="1" t="s">
        <v>6</v>
      </c>
      <c r="H98" t="s">
        <v>96</v>
      </c>
      <c r="J98" s="3">
        <v>0</v>
      </c>
      <c r="K98" s="3">
        <v>0</v>
      </c>
      <c r="M98" s="3">
        <f>$K98*2.5</f>
        <v>0</v>
      </c>
      <c r="N98" s="3">
        <f>$M98*0.8</f>
        <v>0</v>
      </c>
      <c r="P98" s="3">
        <f>$M98-K98</f>
        <v>0</v>
      </c>
      <c r="Q98" s="3">
        <f>($N98-K98)</f>
        <v>0</v>
      </c>
      <c r="S98" s="1" t="s">
        <v>6</v>
      </c>
    </row>
    <row r="99" spans="1:19" x14ac:dyDescent="0.25">
      <c r="A99" s="1">
        <v>95</v>
      </c>
      <c r="B99" s="8">
        <v>0</v>
      </c>
      <c r="C99" s="7" t="s">
        <v>6</v>
      </c>
      <c r="D99" s="7" t="s">
        <v>171</v>
      </c>
      <c r="E99" t="s">
        <v>6</v>
      </c>
      <c r="F99" t="s">
        <v>6</v>
      </c>
      <c r="G99" s="1" t="s">
        <v>6</v>
      </c>
      <c r="H99" t="s">
        <v>97</v>
      </c>
      <c r="J99" s="3">
        <v>0</v>
      </c>
      <c r="K99" s="3">
        <v>0</v>
      </c>
      <c r="M99" s="3">
        <f>$K99*2.5</f>
        <v>0</v>
      </c>
      <c r="N99" s="3">
        <f>$M99*0.8</f>
        <v>0</v>
      </c>
      <c r="P99" s="3">
        <f>$M99-K99</f>
        <v>0</v>
      </c>
      <c r="Q99" s="3">
        <f>($N99-K99)</f>
        <v>0</v>
      </c>
      <c r="S99" s="1" t="s">
        <v>6</v>
      </c>
    </row>
    <row r="100" spans="1:19" x14ac:dyDescent="0.25">
      <c r="A100" s="1">
        <v>96</v>
      </c>
      <c r="B100" s="8">
        <v>0</v>
      </c>
      <c r="C100" s="7" t="s">
        <v>6</v>
      </c>
      <c r="D100" s="7" t="s">
        <v>172</v>
      </c>
      <c r="E100" t="s">
        <v>6</v>
      </c>
      <c r="F100" t="s">
        <v>6</v>
      </c>
      <c r="G100" s="1" t="s">
        <v>6</v>
      </c>
      <c r="H100" t="s">
        <v>100</v>
      </c>
      <c r="J100" s="3">
        <v>0</v>
      </c>
      <c r="K100" s="3">
        <v>0</v>
      </c>
      <c r="M100" s="3">
        <f>$K100*2.5</f>
        <v>0</v>
      </c>
      <c r="N100" s="3">
        <f>$M100*0.8</f>
        <v>0</v>
      </c>
      <c r="P100" s="3">
        <f>$M100-K100</f>
        <v>0</v>
      </c>
      <c r="Q100" s="3">
        <f>($N100-K100)</f>
        <v>0</v>
      </c>
      <c r="S100" s="1" t="s">
        <v>6</v>
      </c>
    </row>
    <row r="101" spans="1:19" x14ac:dyDescent="0.25">
      <c r="A101" s="1">
        <v>97</v>
      </c>
      <c r="B101" s="8">
        <v>0</v>
      </c>
      <c r="C101" s="7" t="s">
        <v>6</v>
      </c>
      <c r="D101" s="7" t="s">
        <v>173</v>
      </c>
      <c r="E101" t="s">
        <v>6</v>
      </c>
      <c r="F101" t="s">
        <v>6</v>
      </c>
      <c r="G101" s="1" t="s">
        <v>6</v>
      </c>
      <c r="H101" t="s">
        <v>96</v>
      </c>
      <c r="J101" s="3">
        <v>0</v>
      </c>
      <c r="K101" s="3">
        <v>0</v>
      </c>
      <c r="M101" s="3">
        <f>$K101*2.5</f>
        <v>0</v>
      </c>
      <c r="N101" s="3">
        <f>$M101*0.8</f>
        <v>0</v>
      </c>
      <c r="P101" s="3">
        <f>$M101-K101</f>
        <v>0</v>
      </c>
      <c r="Q101" s="3">
        <f>($N101-K101)</f>
        <v>0</v>
      </c>
      <c r="S101" s="1" t="s">
        <v>6</v>
      </c>
    </row>
    <row r="102" spans="1:19" x14ac:dyDescent="0.25">
      <c r="A102" s="1">
        <v>98</v>
      </c>
      <c r="B102" s="8">
        <v>0</v>
      </c>
      <c r="C102" s="7" t="s">
        <v>6</v>
      </c>
      <c r="D102" s="7" t="s">
        <v>174</v>
      </c>
      <c r="E102" t="s">
        <v>6</v>
      </c>
      <c r="F102" t="s">
        <v>6</v>
      </c>
      <c r="G102" s="1" t="s">
        <v>6</v>
      </c>
      <c r="H102" t="s">
        <v>97</v>
      </c>
      <c r="J102" s="3">
        <v>0</v>
      </c>
      <c r="K102" s="3">
        <v>0</v>
      </c>
      <c r="M102" s="3">
        <f>$K102*2.5</f>
        <v>0</v>
      </c>
      <c r="N102" s="3">
        <f>$M102*0.8</f>
        <v>0</v>
      </c>
      <c r="P102" s="3">
        <f>$M102-K102</f>
        <v>0</v>
      </c>
      <c r="Q102" s="3">
        <f>($N102-K102)</f>
        <v>0</v>
      </c>
      <c r="S102" s="1" t="s">
        <v>6</v>
      </c>
    </row>
    <row r="103" spans="1:19" x14ac:dyDescent="0.25">
      <c r="A103" s="1">
        <v>99</v>
      </c>
      <c r="B103" s="8">
        <v>0</v>
      </c>
      <c r="C103" s="7" t="s">
        <v>6</v>
      </c>
      <c r="D103" s="7" t="s">
        <v>175</v>
      </c>
      <c r="E103" t="s">
        <v>6</v>
      </c>
      <c r="F103" t="s">
        <v>6</v>
      </c>
      <c r="G103" s="1" t="s">
        <v>6</v>
      </c>
      <c r="H103" t="s">
        <v>100</v>
      </c>
      <c r="J103" s="3">
        <v>0</v>
      </c>
      <c r="K103" s="3">
        <v>0</v>
      </c>
      <c r="M103" s="3">
        <f>$K103*2.5</f>
        <v>0</v>
      </c>
      <c r="N103" s="3">
        <f>$M103*0.8</f>
        <v>0</v>
      </c>
      <c r="P103" s="3">
        <f>$M103-K103</f>
        <v>0</v>
      </c>
      <c r="Q103" s="3">
        <f>($N103-K103)</f>
        <v>0</v>
      </c>
      <c r="S103" s="1" t="s">
        <v>6</v>
      </c>
    </row>
    <row r="104" spans="1:19" x14ac:dyDescent="0.25"/>
    <row r="105" spans="1:19" x14ac:dyDescent="0.25"/>
    <row r="106" spans="1:19" x14ac:dyDescent="0.25"/>
    <row r="107" spans="1:19" x14ac:dyDescent="0.25"/>
    <row r="108" spans="1:19" x14ac:dyDescent="0.25"/>
    <row r="109" spans="1:19" x14ac:dyDescent="0.25"/>
    <row r="110" spans="1:19" x14ac:dyDescent="0.25"/>
    <row r="111" spans="1:19" x14ac:dyDescent="0.25"/>
    <row r="112" spans="1:19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</sheetData>
  <autoFilter ref="A1:AC1" xr:uid="{EACBDBB0-483E-47A9-8AEA-05E311326B3C}"/>
  <phoneticPr fontId="3" type="noConversion"/>
  <conditionalFormatting sqref="H60:H61 H71:H90">
    <cfRule type="cellIs" dxfId="36" priority="60" operator="equal">
      <formula>"ACCESIBLE"</formula>
    </cfRule>
  </conditionalFormatting>
  <conditionalFormatting sqref="H2:H4">
    <cfRule type="cellIs" dxfId="35" priority="58" operator="equal">
      <formula>"ACCESIBLE"</formula>
    </cfRule>
  </conditionalFormatting>
  <conditionalFormatting sqref="H83:H85">
    <cfRule type="cellIs" dxfId="34" priority="56" operator="equal">
      <formula>"ACCESIBLE"</formula>
    </cfRule>
  </conditionalFormatting>
  <conditionalFormatting sqref="H80:H82">
    <cfRule type="cellIs" dxfId="33" priority="53" operator="equal">
      <formula>"ACCESIBLE"</formula>
    </cfRule>
  </conditionalFormatting>
  <conditionalFormatting sqref="H68:H70">
    <cfRule type="cellIs" dxfId="32" priority="47" operator="equal">
      <formula>"ACCESIBLE"</formula>
    </cfRule>
  </conditionalFormatting>
  <conditionalFormatting sqref="H23:H25">
    <cfRule type="cellIs" dxfId="31" priority="46" operator="equal">
      <formula>"ACCESIBLE"</formula>
    </cfRule>
  </conditionalFormatting>
  <conditionalFormatting sqref="H20:H22">
    <cfRule type="cellIs" dxfId="30" priority="45" operator="equal">
      <formula>"ACCESIBLE"</formula>
    </cfRule>
  </conditionalFormatting>
  <conditionalFormatting sqref="H77:H79">
    <cfRule type="cellIs" dxfId="29" priority="44" operator="equal">
      <formula>"ACCESIBLE"</formula>
    </cfRule>
  </conditionalFormatting>
  <conditionalFormatting sqref="H74:H76">
    <cfRule type="cellIs" dxfId="28" priority="43" operator="equal">
      <formula>"ACCESIBLE"</formula>
    </cfRule>
  </conditionalFormatting>
  <conditionalFormatting sqref="H17:H19">
    <cfRule type="cellIs" dxfId="27" priority="42" operator="equal">
      <formula>"ACCESIBLE"</formula>
    </cfRule>
  </conditionalFormatting>
  <conditionalFormatting sqref="H14:H16">
    <cfRule type="cellIs" dxfId="26" priority="41" operator="equal">
      <formula>"ACCESIBLE"</formula>
    </cfRule>
  </conditionalFormatting>
  <conditionalFormatting sqref="H11:H13">
    <cfRule type="cellIs" dxfId="25" priority="40" operator="equal">
      <formula>"ACCESIBLE"</formula>
    </cfRule>
  </conditionalFormatting>
  <conditionalFormatting sqref="H8:H10">
    <cfRule type="cellIs" dxfId="24" priority="39" operator="equal">
      <formula>"ACCESIBLE"</formula>
    </cfRule>
  </conditionalFormatting>
  <conditionalFormatting sqref="H62:H64">
    <cfRule type="cellIs" dxfId="23" priority="36" operator="equal">
      <formula>"ACCESIBLE"</formula>
    </cfRule>
  </conditionalFormatting>
  <conditionalFormatting sqref="H5:H7">
    <cfRule type="cellIs" dxfId="22" priority="38" operator="equal">
      <formula>"ACCESIBLE"</formula>
    </cfRule>
  </conditionalFormatting>
  <conditionalFormatting sqref="H65:H67">
    <cfRule type="cellIs" dxfId="21" priority="37" operator="equal">
      <formula>"ACCESIBLE"</formula>
    </cfRule>
  </conditionalFormatting>
  <conditionalFormatting sqref="H29:H31">
    <cfRule type="cellIs" dxfId="20" priority="33" operator="equal">
      <formula>"ACCESIBLE"</formula>
    </cfRule>
  </conditionalFormatting>
  <conditionalFormatting sqref="H56:H58 H60:H61">
    <cfRule type="cellIs" dxfId="19" priority="35" operator="equal">
      <formula>"ACCESIBLE"</formula>
    </cfRule>
  </conditionalFormatting>
  <conditionalFormatting sqref="H35:H37">
    <cfRule type="cellIs" dxfId="18" priority="26" operator="equal">
      <formula>"ACCESIBLE"</formula>
    </cfRule>
  </conditionalFormatting>
  <conditionalFormatting sqref="H53:H55">
    <cfRule type="cellIs" dxfId="17" priority="34" operator="equal">
      <formula>"ACCESIBLE"</formula>
    </cfRule>
  </conditionalFormatting>
  <conditionalFormatting sqref="H26:H28">
    <cfRule type="cellIs" dxfId="16" priority="32" operator="equal">
      <formula>"ACCESIBLE"</formula>
    </cfRule>
  </conditionalFormatting>
  <conditionalFormatting sqref="H50:H52">
    <cfRule type="cellIs" dxfId="15" priority="31" operator="equal">
      <formula>"ACCESIBLE"</formula>
    </cfRule>
  </conditionalFormatting>
  <conditionalFormatting sqref="H47:H49">
    <cfRule type="cellIs" dxfId="14" priority="30" operator="equal">
      <formula>"ACCESIBLE"</formula>
    </cfRule>
  </conditionalFormatting>
  <conditionalFormatting sqref="H44:H46">
    <cfRule type="cellIs" dxfId="13" priority="29" operator="equal">
      <formula>"ACCESIBLE"</formula>
    </cfRule>
  </conditionalFormatting>
  <conditionalFormatting sqref="H38:H40">
    <cfRule type="cellIs" dxfId="12" priority="27" operator="equal">
      <formula>"ACCESIBLE"</formula>
    </cfRule>
  </conditionalFormatting>
  <conditionalFormatting sqref="H41:H43">
    <cfRule type="cellIs" dxfId="11" priority="28" operator="equal">
      <formula>"ACCESIBLE"</formula>
    </cfRule>
  </conditionalFormatting>
  <conditionalFormatting sqref="H32:H34">
    <cfRule type="cellIs" dxfId="10" priority="25" operator="equal">
      <formula>"ACCESIBLE"</formula>
    </cfRule>
  </conditionalFormatting>
  <conditionalFormatting sqref="H92:H93">
    <cfRule type="cellIs" dxfId="9" priority="10" operator="equal">
      <formula>"ACCESIBLE"</formula>
    </cfRule>
  </conditionalFormatting>
  <conditionalFormatting sqref="H95:H96">
    <cfRule type="cellIs" dxfId="8" priority="8" operator="equal">
      <formula>"ACCESIBLE"</formula>
    </cfRule>
  </conditionalFormatting>
  <conditionalFormatting sqref="H94">
    <cfRule type="cellIs" dxfId="7" priority="9" operator="equal">
      <formula>"ACCESIBLE"</formula>
    </cfRule>
  </conditionalFormatting>
  <conditionalFormatting sqref="H101:H102">
    <cfRule type="cellIs" dxfId="6" priority="4" operator="equal">
      <formula>"ACCESIBLE"</formula>
    </cfRule>
  </conditionalFormatting>
  <conditionalFormatting sqref="H100">
    <cfRule type="cellIs" dxfId="5" priority="5" operator="equal">
      <formula>"ACCESIBLE"</formula>
    </cfRule>
  </conditionalFormatting>
  <conditionalFormatting sqref="H103">
    <cfRule type="cellIs" dxfId="4" priority="3" operator="equal">
      <formula>"ACCESIBLE"</formula>
    </cfRule>
  </conditionalFormatting>
  <conditionalFormatting sqref="H97">
    <cfRule type="cellIs" dxfId="3" priority="7" operator="equal">
      <formula>"ACCESIBLE"</formula>
    </cfRule>
  </conditionalFormatting>
  <conditionalFormatting sqref="H98:H99">
    <cfRule type="cellIs" dxfId="2" priority="6" operator="equal">
      <formula>"ACCESIBLE"</formula>
    </cfRule>
  </conditionalFormatting>
  <conditionalFormatting sqref="H59">
    <cfRule type="cellIs" dxfId="1" priority="2" operator="equal">
      <formula>"ACCESIBLE"</formula>
    </cfRule>
  </conditionalFormatting>
  <conditionalFormatting sqref="H59">
    <cfRule type="cellIs" dxfId="0" priority="1" operator="equal">
      <formula>"ACCESIBLE"</formula>
    </cfRule>
  </conditionalFormatting>
  <hyperlinks>
    <hyperlink ref="C2" r:id="rId1" xr:uid="{A515F8D5-01C1-46E9-BCD4-1DBAC5BAB44C}"/>
    <hyperlink ref="C5" r:id="rId2" xr:uid="{686C6DFA-0930-4DD8-8746-DA97BDA9457A}"/>
    <hyperlink ref="C6" r:id="rId3" xr:uid="{96FE8825-E384-4771-967B-B3E66D511EAC}"/>
    <hyperlink ref="C7" r:id="rId4" xr:uid="{CEB4BA12-3047-484A-B463-B1ED99651D4E}"/>
    <hyperlink ref="F7" r:id="rId5" display="Ajedrez - Desafio de Mentes" xr:uid="{4A4DCFF0-2108-4379-A85B-DE099135C798}"/>
    <hyperlink ref="F6" r:id="rId6" display="Ajedrez - Desafio de Mentes" xr:uid="{84D10F70-D2DA-4BFE-B854-47AE8E23C4BC}"/>
    <hyperlink ref="F2" r:id="rId7" display="Juego De Mesa Cuatro En Linea En Caja" xr:uid="{7C68AC90-6F7C-4529-B8A4-7A078655D2CF}"/>
    <hyperlink ref="C8" r:id="rId8" xr:uid="{D6CF6F0A-D4A1-4E27-B480-C59C9E2F8013}"/>
    <hyperlink ref="C9" r:id="rId9" xr:uid="{CF6F0815-1A68-4BC8-85F2-978D41D88428}"/>
    <hyperlink ref="C10" r:id="rId10" xr:uid="{2D25A0DA-1753-4E0E-AA16-510C1906985F}"/>
    <hyperlink ref="F8" r:id="rId11" display="Batalla Naval" xr:uid="{8A3F797E-829A-4F52-AC45-BF95788A0E9B}"/>
    <hyperlink ref="F9" r:id="rId12" display="Batalla Naval" xr:uid="{ACBD4843-F18B-4FF1-B821-645E63F97F24}"/>
    <hyperlink ref="F10" r:id="rId13" display="Batalla Naval" xr:uid="{850B69AD-DA96-4F8D-85E4-9FD3A041AA0B}"/>
    <hyperlink ref="C11" r:id="rId14" xr:uid="{812F0A8D-9984-49BF-ACC6-AB889E9E8420}"/>
    <hyperlink ref="F13" r:id="rId15" display="Bingo" xr:uid="{7A6DAE42-ED30-460F-9568-92E7123BBE2F}"/>
    <hyperlink ref="F12" r:id="rId16" display="Loteria" xr:uid="{A3BE7555-2FF0-48A4-A5F3-FB3BA0269356}"/>
    <hyperlink ref="F11" r:id="rId17" display="Bingo" xr:uid="{B4455032-6E49-46FF-A332-B2447EE6DE13}"/>
    <hyperlink ref="C12" r:id="rId18" xr:uid="{5DCB4843-45C3-424E-A2C2-3FA834586D64}"/>
    <hyperlink ref="C13" r:id="rId19" xr:uid="{93A1FA45-3449-4E63-BF81-E3323583A265}"/>
    <hyperlink ref="C14" r:id="rId20" xr:uid="{FF4219E3-38DC-42E3-94CC-5C25EF577AE7}"/>
    <hyperlink ref="C15" r:id="rId21" xr:uid="{C9963260-E81D-4F10-8CF0-A0610FA48112}"/>
    <hyperlink ref="F5" r:id="rId22" display="Ajedrez - Desafio de Mentes" xr:uid="{53EE9D83-DD1A-4721-B7DD-5BC6096FD346}"/>
    <hyperlink ref="F3" r:id="rId23" display="Juego De Mesa 4 En Linea En Caja 24X15Cm" xr:uid="{8DB645AA-B902-4786-B9D9-47795FE963CE}"/>
    <hyperlink ref="F14" r:id="rId24" xr:uid="{B78DA750-05CB-4361-ABC8-500EBE83076A}"/>
    <hyperlink ref="F15" r:id="rId25" xr:uid="{B0EC2F99-DCDE-4E08-B5CF-E6005272CC02}"/>
    <hyperlink ref="F20" r:id="rId26" xr:uid="{E712CC46-4646-4AFE-94FE-EF76280BCDF1}"/>
    <hyperlink ref="F21" r:id="rId27" xr:uid="{1DCA2D07-91FA-4DD0-A991-A8D31E38FAD1}"/>
    <hyperlink ref="F22" r:id="rId28" xr:uid="{2B82B2A5-3C3D-404D-814A-F9422FD2A621}"/>
    <hyperlink ref="C20" r:id="rId29" xr:uid="{7CC721FF-B059-4910-A2DE-FF5CD299679E}"/>
    <hyperlink ref="C21" r:id="rId30" xr:uid="{2727E9AF-9CCC-497F-A4A8-D745ABB8AB3D}"/>
    <hyperlink ref="C22" r:id="rId31" xr:uid="{84108C5D-1572-4A4D-B98E-8398850C0495}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2B0B-8D58-4855-9BBA-102FE89ECD04}">
  <dimension ref="A1:J19"/>
  <sheetViews>
    <sheetView showGridLines="0" zoomScale="85" zoomScaleNormal="85" workbookViewId="0">
      <pane ySplit="1" topLeftCell="A2" activePane="bottomLeft" state="frozen"/>
      <selection pane="bottomLeft" activeCell="G20" sqref="G20"/>
    </sheetView>
  </sheetViews>
  <sheetFormatPr baseColWidth="10" defaultRowHeight="15" x14ac:dyDescent="0.25"/>
  <cols>
    <col min="1" max="3" width="11.42578125" style="1"/>
    <col min="4" max="5" width="12" style="1" bestFit="1" customWidth="1"/>
    <col min="6" max="6" width="11.42578125" style="1"/>
    <col min="7" max="7" width="17" style="1" customWidth="1"/>
    <col min="8" max="8" width="16.140625" style="1" customWidth="1"/>
    <col min="9" max="9" width="16.140625" style="13" customWidth="1"/>
    <col min="10" max="16384" width="11.42578125" style="1"/>
  </cols>
  <sheetData>
    <row r="1" spans="1:9" s="11" customFormat="1" x14ac:dyDescent="0.25">
      <c r="A1" s="11" t="s">
        <v>56</v>
      </c>
      <c r="B1" s="11" t="s">
        <v>72</v>
      </c>
      <c r="C1" s="11" t="s">
        <v>69</v>
      </c>
      <c r="D1" s="11" t="s">
        <v>70</v>
      </c>
      <c r="E1" s="11" t="s">
        <v>70</v>
      </c>
      <c r="F1" s="11" t="s">
        <v>68</v>
      </c>
      <c r="G1" s="11" t="s">
        <v>67</v>
      </c>
      <c r="H1" s="11" t="s">
        <v>73</v>
      </c>
      <c r="I1" s="18" t="s">
        <v>66</v>
      </c>
    </row>
    <row r="2" spans="1:9" s="11" customFormat="1" x14ac:dyDescent="0.25">
      <c r="A2" s="11" t="s">
        <v>56</v>
      </c>
      <c r="B2" s="11" t="s">
        <v>72</v>
      </c>
      <c r="C2" s="11" t="s">
        <v>69</v>
      </c>
      <c r="D2" s="11" t="s">
        <v>70</v>
      </c>
      <c r="E2" s="11" t="s">
        <v>70</v>
      </c>
      <c r="F2" s="11">
        <v>30</v>
      </c>
      <c r="G2" s="11" t="s">
        <v>67</v>
      </c>
      <c r="H2" s="11" t="s">
        <v>73</v>
      </c>
      <c r="I2" s="18" t="s">
        <v>66</v>
      </c>
    </row>
    <row r="3" spans="1:9" s="11" customFormat="1" x14ac:dyDescent="0.25">
      <c r="I3" s="18"/>
    </row>
    <row r="4" spans="1:9" x14ac:dyDescent="0.25">
      <c r="A4" s="15" t="s">
        <v>61</v>
      </c>
      <c r="B4" s="15" t="s">
        <v>79</v>
      </c>
      <c r="C4" s="21" t="s">
        <v>62</v>
      </c>
      <c r="D4" s="16">
        <v>13000</v>
      </c>
      <c r="E4" s="16">
        <v>0</v>
      </c>
      <c r="F4" s="15">
        <f>$F$2</f>
        <v>30</v>
      </c>
      <c r="G4" s="16">
        <f>D4/F4</f>
        <v>433.33333333333331</v>
      </c>
      <c r="H4" s="16">
        <f>ROUNDUP(G4,1)</f>
        <v>433.40000000000003</v>
      </c>
      <c r="I4" s="17" t="s">
        <v>75</v>
      </c>
    </row>
    <row r="5" spans="1:9" x14ac:dyDescent="0.25">
      <c r="C5" s="14"/>
    </row>
    <row r="6" spans="1:9" x14ac:dyDescent="0.25">
      <c r="A6" s="1" t="s">
        <v>60</v>
      </c>
      <c r="B6" s="1" t="s">
        <v>78</v>
      </c>
      <c r="C6" s="14" t="s">
        <v>57</v>
      </c>
      <c r="D6" s="3">
        <v>45000</v>
      </c>
      <c r="E6" s="3">
        <f>D6*0.5</f>
        <v>22500</v>
      </c>
      <c r="F6" s="25">
        <f>$F$2</f>
        <v>30</v>
      </c>
      <c r="G6" s="3">
        <f>(D6+E6)/F6</f>
        <v>2250</v>
      </c>
      <c r="H6" s="3">
        <f>ROUNDUP(G6,1)</f>
        <v>2250</v>
      </c>
      <c r="I6" s="14" t="s">
        <v>71</v>
      </c>
    </row>
    <row r="7" spans="1:9" x14ac:dyDescent="0.25">
      <c r="B7" s="1" t="s">
        <v>78</v>
      </c>
      <c r="C7" s="14" t="s">
        <v>58</v>
      </c>
      <c r="D7" s="3">
        <v>8437.5</v>
      </c>
      <c r="E7" s="3">
        <f>D7*0.5</f>
        <v>4218.75</v>
      </c>
      <c r="F7" s="25">
        <f>$F$2</f>
        <v>30</v>
      </c>
      <c r="G7" s="3">
        <f>(((((D7+E7)*3)*6)*4)/F7)</f>
        <v>30375</v>
      </c>
      <c r="H7" s="3">
        <f>ROUNDUP(G7,1)</f>
        <v>30375</v>
      </c>
      <c r="I7" s="13" t="s">
        <v>74</v>
      </c>
    </row>
    <row r="8" spans="1:9" x14ac:dyDescent="0.25">
      <c r="C8" s="14"/>
    </row>
    <row r="9" spans="1:9" x14ac:dyDescent="0.25">
      <c r="A9" s="1" t="s">
        <v>63</v>
      </c>
      <c r="B9" s="1" t="s">
        <v>78</v>
      </c>
      <c r="C9" s="14" t="s">
        <v>59</v>
      </c>
      <c r="D9" s="3">
        <v>0</v>
      </c>
      <c r="E9" s="3">
        <v>0</v>
      </c>
      <c r="F9" s="25">
        <f>$F$2</f>
        <v>30</v>
      </c>
      <c r="G9" s="3">
        <v>0</v>
      </c>
      <c r="H9" s="3">
        <v>0</v>
      </c>
      <c r="I9" s="24" t="s">
        <v>76</v>
      </c>
    </row>
    <row r="10" spans="1:9" x14ac:dyDescent="0.25">
      <c r="C10" s="14"/>
      <c r="I10" s="24"/>
    </row>
    <row r="11" spans="1:9" x14ac:dyDescent="0.25">
      <c r="A11" s="1" t="s">
        <v>64</v>
      </c>
      <c r="B11" s="1" t="s">
        <v>78</v>
      </c>
      <c r="C11" s="14" t="s">
        <v>65</v>
      </c>
      <c r="D11" s="3">
        <v>0</v>
      </c>
      <c r="E11" s="3">
        <v>0</v>
      </c>
      <c r="F11" s="25">
        <f>$F$2</f>
        <v>30</v>
      </c>
      <c r="G11" s="3">
        <v>0</v>
      </c>
      <c r="H11" s="3">
        <v>0</v>
      </c>
      <c r="I11" s="24" t="s">
        <v>76</v>
      </c>
    </row>
    <row r="13" spans="1:9" x14ac:dyDescent="0.25">
      <c r="C13" s="19" t="s">
        <v>77</v>
      </c>
      <c r="D13" s="20">
        <f>SUM(D5:D11)</f>
        <v>53437.5</v>
      </c>
      <c r="E13" s="20">
        <f>SUM(E5:E11)</f>
        <v>26718.75</v>
      </c>
      <c r="F13" s="22">
        <f>F2</f>
        <v>30</v>
      </c>
      <c r="G13" s="20">
        <v>978750</v>
      </c>
      <c r="H13" s="23">
        <f>ROUNDUP(G13,1)</f>
        <v>978750</v>
      </c>
      <c r="I13" s="12" t="s">
        <v>80</v>
      </c>
    </row>
    <row r="14" spans="1:9" customFormat="1" x14ac:dyDescent="0.25"/>
    <row r="15" spans="1:9" x14ac:dyDescent="0.25">
      <c r="C15" s="19" t="s">
        <v>77</v>
      </c>
      <c r="D15" s="20">
        <f>SUM(D6:D12)</f>
        <v>53437.5</v>
      </c>
      <c r="E15" s="20">
        <f>SUM(E6:E12)</f>
        <v>26718.75</v>
      </c>
      <c r="F15" s="22">
        <v>1</v>
      </c>
      <c r="G15" s="20">
        <f>$G$13/F13</f>
        <v>32625</v>
      </c>
      <c r="H15" s="23">
        <f>ROUNDUP(G15,1)</f>
        <v>32625</v>
      </c>
      <c r="I15" s="12" t="s">
        <v>81</v>
      </c>
    </row>
    <row r="17" spans="7:10" x14ac:dyDescent="0.25">
      <c r="G17" s="1" t="s">
        <v>82</v>
      </c>
      <c r="H17" s="1" t="s">
        <v>83</v>
      </c>
      <c r="I17" s="1" t="s">
        <v>73</v>
      </c>
      <c r="J17" s="1" t="s">
        <v>66</v>
      </c>
    </row>
    <row r="18" spans="7:10" x14ac:dyDescent="0.25">
      <c r="G18" s="3">
        <v>2970</v>
      </c>
      <c r="H18" s="3">
        <f>G18+30000</f>
        <v>32970</v>
      </c>
      <c r="I18" s="3">
        <v>33000</v>
      </c>
      <c r="J18" s="13" t="s">
        <v>84</v>
      </c>
    </row>
    <row r="19" spans="7:10" x14ac:dyDescent="0.25">
      <c r="G19" s="26">
        <v>2970</v>
      </c>
      <c r="H19" s="26">
        <f>G19*2</f>
        <v>5940</v>
      </c>
      <c r="I19" s="26">
        <v>6000</v>
      </c>
      <c r="J19" s="12" t="s">
        <v>85</v>
      </c>
    </row>
  </sheetData>
  <autoFilter ref="A1:I1" xr:uid="{77DC2B0B-8D58-4855-9BBA-102FE89ECD0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Desktop1</dc:creator>
  <cp:lastModifiedBy>Desktop1</cp:lastModifiedBy>
  <dcterms:created xsi:type="dcterms:W3CDTF">2025-04-20T21:32:23Z</dcterms:created>
  <dcterms:modified xsi:type="dcterms:W3CDTF">2025-04-21T01:06:10Z</dcterms:modified>
</cp:coreProperties>
</file>