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20DA4\EXCELCNV\58f55648-da6d-4b5f-9680-a2b0463b8717\"/>
    </mc:Choice>
  </mc:AlternateContent>
  <xr:revisionPtr revIDLastSave="0" documentId="8_{1F0C991D-81DE-4D7A-B3A9-A5036BCEA9B5}" xr6:coauthVersionLast="47" xr6:coauthVersionMax="47" xr10:uidLastSave="{00000000-0000-0000-0000-000000000000}"/>
  <bookViews>
    <workbookView xWindow="-60" yWindow="-60" windowWidth="15480" windowHeight="11640" firstSheet="3" activeTab="3" xr2:uid="{75693033-3C84-4A10-BDFB-D140AA4EEA83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_xlnm._FilterDatabase" localSheetId="3" hidden="1">Cerca_Vert_Spese!$G$3:$G$4</definedName>
    <definedName name="ACCES">Assoluti_Iva!$A$195:$C$229</definedName>
    <definedName name="CAB">Assoluti_Iva!$A$317:$C$326</definedName>
    <definedName name="CDROM">Assoluti_Iva!$A$110:$C$117</definedName>
    <definedName name="Codice">"#REF!"</definedName>
    <definedName name="CONT">Assoluti_Iva!$A$328:$C$339</definedName>
    <definedName name="CPU">Assoluti_Iva!$A$165:$C$185</definedName>
    <definedName name="DANIELE">"#REF!"</definedName>
    <definedName name="DATI">Assoluti_Iva!$A$3:$C$339</definedName>
    <definedName name="HD">Assoluti_Iva!$A$81:$C$104</definedName>
    <definedName name="IMPO">"#REF!"</definedName>
    <definedName name="IMPORTO">"#REF!"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Punteggio">Cerca_Vert_Giudizio!$C$3:$C$3</definedName>
    <definedName name="SOFT">Assoluti_Iva!$A$231:$C$280</definedName>
    <definedName name="STAMP">Assoluti_Iva!$A$282:$C$315</definedName>
    <definedName name="Table_1">Cerca_Vert_Giudizio!$B$3:$D$10</definedName>
    <definedName name="Table_2">Cerca_Vert_Spese!$C$3:$D$16</definedName>
    <definedName name="TAST">Assoluti_Iva!$A$187:$C$193</definedName>
    <definedName name="VIDEO_B">Assoluti_Iva!$A$39:$C$63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3" l="1" a="1"/>
  <c r="D4" i="3"/>
  <c r="G4" i="1" a="1"/>
  <c r="G4" i="1"/>
  <c r="I12" i="5"/>
  <c r="I8" i="5"/>
  <c r="I14" i="5"/>
  <c r="I13" i="5"/>
  <c r="I11" i="5"/>
  <c r="I10" i="5"/>
  <c r="I9" i="5"/>
  <c r="I6" i="5"/>
  <c r="I5" i="5"/>
  <c r="I4" i="5"/>
  <c r="I3" i="5"/>
  <c r="F4" i="7"/>
  <c r="G7" i="7" a="1"/>
  <c r="G7" i="7"/>
  <c r="F7" i="7" a="1"/>
  <c r="F7" i="7"/>
  <c r="E7" i="7" a="1"/>
  <c r="E7" i="7"/>
  <c r="H10" i="6"/>
  <c r="H9" i="6"/>
  <c r="H8" i="6"/>
  <c r="H7" i="6"/>
  <c r="H6" i="6"/>
  <c r="H5" i="6"/>
  <c r="G3" i="2"/>
  <c r="G4" i="2"/>
  <c r="G5" i="2"/>
  <c r="G6" i="2"/>
  <c r="G7" i="2"/>
  <c r="G8" i="2"/>
  <c r="G9" i="2"/>
  <c r="G2" i="2"/>
  <c r="E3" i="2"/>
  <c r="E4" i="2"/>
  <c r="E5" i="2"/>
  <c r="E6" i="2"/>
  <c r="E7" i="2"/>
  <c r="E8" i="2"/>
  <c r="E9" i="2"/>
  <c r="E2" i="2"/>
  <c r="B3" i="2"/>
  <c r="B4" i="2"/>
  <c r="B5" i="2"/>
  <c r="B6" i="2"/>
  <c r="B7" i="2"/>
  <c r="B8" i="2"/>
  <c r="B9" i="2"/>
  <c r="B2" i="2"/>
  <c r="D16" i="4"/>
  <c r="I13" i="7" l="1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7" i="7"/>
  <c r="I8" i="7"/>
  <c r="I9" i="7"/>
  <c r="I10" i="7"/>
  <c r="I11" i="7"/>
  <c r="I12" i="7"/>
  <c r="H7" i="7" a="1"/>
  <c r="H7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<sst xmlns="http://schemas.openxmlformats.org/spreadsheetml/2006/main" count="1015" uniqueCount="657">
  <si>
    <t>- calcolare "IVA inclusa" di IMPONIBILE utilizzando la cella G3 (indirizzamento assoluto)
- nella colonna E concatenare il MONITOR con DESC separati da uno SPAZIO- calcolare "IVA inclusa" di IMPONIBILE utilizzando la cella G3 (indirizzamento assoluto)
- n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</si>
  <si>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</si>
  <si>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</si>
  <si>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</si>
  <si>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</si>
  <si>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</si>
  <si>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</si>
  <si>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</si>
  <si>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</si>
  <si>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</si>
  <si>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</si>
  <si>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</si>
  <si>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</si>
  <si>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</si>
  <si>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</si>
  <si>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</si>
  <si>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</si>
  <si>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</si>
  <si>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</si>
  <si>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</si>
  <si>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</si>
  <si>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</si>
  <si>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</si>
  <si>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</si>
  <si>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</si>
  <si>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</si>
  <si>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</si>
  <si>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</si>
  <si>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</si>
  <si>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</si>
  <si>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</si>
  <si>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</si>
  <si>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</si>
  <si>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</si>
  <si>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</si>
  <si>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</si>
  <si>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</si>
  <si>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</si>
  <si>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</si>
  <si>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</si>
  <si>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</si>
  <si>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</si>
  <si>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</si>
  <si>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</si>
  <si>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</si>
  <si>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</si>
  <si>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</si>
  <si>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</si>
  <si>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</si>
  <si>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</si>
  <si>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</si>
  <si>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</si>
  <si>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</si>
  <si>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</si>
  <si>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</si>
  <si>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</si>
  <si>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</si>
  <si>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</si>
  <si>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</si>
  <si>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</si>
  <si>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</si>
  <si>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</si>
  <si>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</si>
  <si>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</si>
  <si>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</si>
  <si>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</si>
  <si>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</si>
  <si>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</si>
  <si>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</si>
  <si>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</si>
  <si>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</si>
  <si>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</si>
  <si>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</si>
  <si>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</si>
  <si>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</si>
  <si>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</si>
  <si>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</si>
  <si>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</si>
  <si>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</si>
  <si>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</si>
  <si>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</si>
  <si>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</si>
  <si>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</si>
  <si>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</si>
  <si>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</si>
  <si>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</si>
  <si>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</si>
  <si>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</si>
  <si>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</si>
  <si>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</si>
  <si>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</si>
  <si>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</si>
  <si>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</si>
  <si>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</si>
  <si>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</si>
  <si>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</si>
  <si>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</si>
  <si>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</si>
  <si>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</si>
  <si>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</si>
  <si>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</si>
  <si>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</si>
  <si>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</si>
  <si>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</si>
  <si>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</si>
  <si>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</si>
  <si>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</si>
  <si>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</si>
  <si>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</si>
  <si>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</si>
  <si>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</si>
  <si>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</si>
  <si>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</si>
  <si>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</si>
  <si>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</si>
  <si>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</si>
  <si>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</si>
  <si>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</si>
  <si>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</si>
  <si>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</si>
  <si>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</si>
  <si>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</si>
  <si>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</si>
  <si>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</si>
  <si>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</si>
  <si>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</si>
  <si>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</si>
  <si>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</si>
  <si>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</si>
  <si>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</si>
  <si>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</si>
  <si>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</si>
  <si>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</si>
  <si>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</si>
  <si>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</si>
  <si>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</si>
  <si>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</si>
  <si>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</si>
  <si>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</si>
  <si>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</si>
  <si>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</si>
  <si>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</si>
  <si>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</si>
  <si>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</si>
  <si>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</si>
  <si>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</si>
  <si>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</si>
  <si>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</si>
  <si>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</si>
  <si>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</si>
  <si>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</si>
  <si>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</si>
  <si>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</si>
  <si>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</si>
  <si>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</si>
  <si>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</si>
  <si>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</si>
  <si>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</si>
  <si>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</si>
  <si>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</si>
  <si>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</si>
  <si>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</si>
  <si>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</si>
  <si>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</si>
  <si>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</si>
  <si>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</si>
  <si>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</si>
  <si>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</si>
  <si>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</si>
  <si>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</si>
  <si>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</si>
  <si>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</si>
  <si>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</si>
  <si>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</si>
  <si>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</si>
  <si>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</si>
  <si>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</si>
  <si>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</si>
  <si>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</si>
  <si>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</si>
  <si>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</si>
  <si>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</si>
  <si>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</si>
  <si>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</si>
  <si>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</si>
  <si>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</si>
  <si>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</si>
  <si>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</si>
  <si>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</si>
  <si>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</si>
  <si>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</si>
  <si>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</si>
  <si>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</si>
  <si>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</si>
  <si>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</si>
  <si>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</si>
  <si>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</si>
  <si>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</si>
  <si>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</si>
  <si>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</si>
  <si>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</si>
  <si>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</si>
  <si>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</si>
  <si>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</si>
  <si>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</si>
  <si>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</si>
  <si>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</si>
  <si>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</si>
  <si>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</si>
  <si>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</si>
  <si>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</si>
  <si>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</si>
  <si>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</si>
  <si>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</si>
  <si>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</si>
  <si>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</si>
  <si>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</si>
  <si>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</si>
  <si>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</si>
  <si>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</si>
  <si>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</si>
  <si>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</si>
  <si>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</si>
  <si>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</si>
  <si>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</si>
  <si>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</si>
  <si>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</si>
  <si>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</si>
  <si>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</si>
  <si>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</si>
  <si>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</si>
  <si>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</si>
  <si>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</si>
  <si>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</si>
  <si>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</si>
  <si>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</si>
  <si>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</si>
  <si>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</si>
  <si>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</si>
  <si>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</si>
  <si>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</si>
  <si>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</si>
  <si>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</si>
  <si>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</si>
  <si>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</si>
  <si>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</si>
  <si>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</si>
  <si>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</si>
  <si>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</si>
  <si>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</si>
  <si>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</si>
  <si>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</si>
  <si>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</si>
  <si>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</si>
  <si>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</si>
  <si>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</si>
  <si>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</si>
  <si>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</si>
  <si>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</si>
  <si>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</si>
  <si>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</si>
  <si>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</si>
  <si>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</si>
  <si>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</si>
  <si>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</si>
  <si>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</si>
  <si>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</si>
  <si>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</si>
  <si>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</si>
  <si>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</si>
  <si>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</si>
  <si>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</si>
  <si>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</si>
  <si>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</si>
  <si>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</si>
  <si>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</si>
  <si>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</si>
  <si>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</si>
  <si>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</si>
  <si>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</si>
  <si>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</si>
  <si>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</si>
  <si>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</si>
  <si>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</si>
  <si>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</si>
  <si>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</si>
  <si>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</si>
  <si>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</si>
  <si>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</si>
  <si>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</si>
  <si>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</si>
  <si>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</si>
  <si>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</si>
  <si>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</si>
  <si>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</si>
  <si>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</si>
  <si>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</si>
  <si>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</si>
  <si>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</si>
  <si>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</si>
  <si>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</si>
  <si>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</si>
  <si>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</si>
  <si>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</si>
  <si>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</si>
  <si>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</si>
  <si>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</si>
  <si>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</si>
  <si>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</si>
  <si>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</si>
  <si>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</si>
  <si>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</si>
  <si>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</si>
  <si>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</si>
  <si>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</si>
  <si>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</si>
  <si>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</si>
  <si>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</si>
  <si>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</si>
  <si>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</si>
  <si>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</si>
  <si>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</si>
  <si>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</si>
  <si>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</si>
  <si>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</si>
  <si>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</si>
  <si>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</si>
  <si>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</si>
  <si>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</si>
  <si>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</si>
  <si>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</si>
  <si>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</si>
  <si>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</si>
  <si>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</si>
  <si>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</si>
  <si>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</si>
  <si>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</si>
  <si>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</si>
  <si>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</si>
  <si>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</si>
  <si>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</si>
  <si>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</si>
  <si>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</si>
  <si>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</si>
  <si>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</si>
  <si>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</si>
  <si>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</si>
  <si>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</si>
  <si>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</si>
  <si>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</si>
  <si>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</si>
  <si>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</si>
  <si>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</si>
  <si>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</si>
  <si>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</si>
  <si>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</si>
  <si>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</si>
  <si>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</si>
  <si>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</si>
  <si>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</si>
  <si>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</si>
  <si>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</si>
  <si>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</si>
  <si>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</si>
  <si>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</si>
  <si>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</si>
  <si>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</si>
  <si>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</si>
  <si>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</si>
  <si>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</si>
  <si>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</si>
  <si>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</si>
  <si>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</si>
  <si>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</si>
  <si>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</si>
  <si>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</si>
  <si>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</si>
  <si>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</si>
  <si>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</si>
  <si>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</si>
  <si>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</si>
  <si>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</si>
  <si>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</si>
  <si>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</si>
  <si>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</si>
  <si>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</si>
  <si>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</si>
  <si>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</si>
  <si>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</si>
  <si>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</si>
  <si>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</si>
  <si>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</si>
  <si>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</si>
  <si>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</si>
  <si>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</si>
  <si>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</si>
  <si>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</si>
  <si>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</si>
  <si>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</si>
  <si>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</si>
  <si>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</si>
  <si>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</si>
  <si>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</si>
  <si>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</si>
  <si>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</si>
  <si>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</si>
  <si>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</si>
  <si>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</si>
  <si>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</si>
  <si>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</si>
  <si>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</si>
  <si>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</si>
  <si>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</si>
  <si>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</si>
  <si>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</si>
  <si>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</si>
  <si>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</si>
  <si>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</si>
  <si>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</si>
  <si>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</si>
  <si>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</si>
  <si>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</si>
  <si>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</si>
  <si>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</si>
  <si>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</si>
  <si>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</si>
  <si>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</si>
  <si>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</si>
  <si>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</si>
  <si>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</si>
  <si>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</si>
  <si>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</si>
  <si>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</si>
  <si>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</si>
  <si>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</si>
  <si>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</si>
  <si>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</si>
  <si>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</si>
  <si>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</si>
  <si>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</si>
  <si>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</si>
  <si>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</si>
  <si>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</si>
  <si>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</si>
  <si>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</si>
  <si>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</si>
  <si>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</si>
  <si>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</si>
  <si>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</si>
  <si>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</si>
  <si>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</si>
  <si>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</si>
  <si>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</si>
  <si>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</si>
  <si>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</si>
  <si>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</si>
  <si>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</si>
  <si>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</si>
  <si>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</si>
  <si>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</si>
  <si>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</si>
  <si>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</si>
  <si>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</si>
  <si>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</si>
  <si>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</si>
  <si>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</si>
  <si>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</si>
  <si>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</si>
  <si>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</si>
  <si>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</si>
  <si>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</si>
  <si>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</si>
  <si>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</si>
  <si>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</si>
  <si>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</si>
  <si>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</si>
  <si>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</si>
  <si>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</si>
  <si>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</si>
  <si>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</si>
  <si>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</si>
  <si>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</si>
  <si>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</si>
  <si>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</si>
  <si>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</si>
  <si>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</si>
  <si>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</si>
  <si>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</si>
  <si>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</si>
  <si>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</si>
  <si>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</si>
  <si>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</si>
  <si>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</si>
  <si>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</si>
  <si>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</si>
  <si>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</si>
  <si>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</si>
  <si>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a09</t>
  </si>
  <si>
    <t>l98</t>
  </si>
  <si>
    <t>v34</t>
  </si>
  <si>
    <t>q11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</si>
  <si>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</si>
  <si>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</si>
  <si>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</si>
  <si>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</si>
  <si>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</si>
  <si>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</si>
  <si>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</si>
  <si>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</si>
  <si>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</si>
  <si>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</si>
  <si>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</si>
  <si>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</si>
  <si>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</si>
  <si>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</si>
  <si>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</si>
  <si>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</si>
  <si>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</si>
  <si>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</si>
  <si>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</si>
  <si>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</si>
  <si>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</si>
  <si>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</si>
  <si>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</si>
  <si>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</si>
  <si>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</si>
  <si>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</si>
  <si>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</si>
  <si>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</si>
  <si>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</si>
  <si>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Spesa</t>
  </si>
  <si>
    <t>gennaio</t>
  </si>
  <si>
    <t>=COUNTIF(c4:c15,d4:d15,"spesa")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</si>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</sst>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[$€]\ * #,##0.00_-;\-[$€]\ * #,##0.00_-;_-[$€]\ * \-??_-;_-@"/>
    <numFmt numFmtId="165" formatCode="d/m/yyyy"/>
    <numFmt numFmtId="166" formatCode="_-&quot;€ &quot;* #,##0.00_-;&quot;-€ &quot;* #,##0.00_-;_-&quot;€ &quot;* \-??_-;_-@"/>
    <numFmt numFmtId="167" formatCode="_-[$€-410]\ * #,##0.00_-;\-[$€-410]\ * #,##0.00_-;_-[$€-410]\ * \-??_-;_-@"/>
    <numFmt numFmtId="169" formatCode="dddd\ dd"/>
    <numFmt numFmtId="170" formatCode="_-[$€-462]\ * #,##0.00_-;_-[$€-462]\ * #,##0.00\-;_-[$€-462]\ * &quot;-&quot;??_-;_-@_-"/>
    <numFmt numFmtId="172" formatCode="_([$€-2]\ * #,##0.00_);_([$€-2]\ * \(#,##0.00\);_([$€-2]\ * &quot;-&quot;??_);_(@_)"/>
  </numFmts>
  <fonts count="12">
    <font>
      <sz val="10"/>
      <name val="Arial"/>
      <family val="2"/>
    </font>
    <font>
      <sz val="10"/>
      <color indexed="8"/>
      <name val="Calibri"/>
      <family val="2"/>
      <charset val="1"/>
    </font>
    <font>
      <sz val="10"/>
      <color indexed="8"/>
      <name val="Arial"/>
      <family val="2"/>
      <charset val="1"/>
    </font>
    <font>
      <sz val="10"/>
      <name val="Calibri"/>
      <family val="2"/>
      <charset val="1"/>
    </font>
    <font>
      <b/>
      <sz val="10"/>
      <color indexed="8"/>
      <name val="Arial"/>
      <family val="2"/>
      <charset val="1"/>
    </font>
    <font>
      <b/>
      <sz val="10"/>
      <color indexed="8"/>
      <name val="Verdana"/>
      <family val="2"/>
      <charset val="1"/>
    </font>
    <font>
      <sz val="11"/>
      <color indexed="9"/>
      <name val="Calibri"/>
      <family val="2"/>
      <charset val="1"/>
    </font>
    <font>
      <b/>
      <sz val="13"/>
      <color indexed="57"/>
      <name val="Calibri"/>
      <family val="2"/>
      <charset val="1"/>
    </font>
    <font>
      <b/>
      <sz val="12"/>
      <color indexed="8"/>
      <name val="Arial"/>
      <family val="2"/>
      <charset val="1"/>
    </font>
    <font>
      <b/>
      <sz val="12"/>
      <color indexed="10"/>
      <name val="Arial"/>
      <family val="2"/>
      <charset val="1"/>
    </font>
    <font>
      <sz val="12"/>
      <color indexed="8"/>
      <name val="Arial"/>
      <family val="2"/>
      <charset val="1"/>
    </font>
    <font>
      <b/>
      <sz val="15"/>
      <color indexed="57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43"/>
      </patternFill>
    </fill>
    <fill>
      <patternFill patternType="solid">
        <fgColor indexed="22"/>
        <bgColor indexed="27"/>
      </patternFill>
    </fill>
    <fill>
      <patternFill patternType="solid">
        <fgColor indexed="34"/>
        <bgColor indexed="13"/>
      </patternFill>
    </fill>
    <fill>
      <patternFill patternType="solid">
        <fgColor indexed="22"/>
        <bgColor indexed="22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/>
      <bottom style="thick">
        <color indexed="4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thick">
        <color indexed="4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1" fillId="0" borderId="0" xfId="1"/>
    <xf numFmtId="0" fontId="2" fillId="2" borderId="0" xfId="1" applyFont="1" applyFill="1" applyAlignment="1">
      <alignment horizontal="left" vertical="top" wrapText="1"/>
    </xf>
    <xf numFmtId="0" fontId="3" fillId="0" borderId="0" xfId="1" applyFont="1"/>
    <xf numFmtId="0" fontId="2" fillId="0" borderId="0" xfId="1" applyFont="1"/>
    <xf numFmtId="0" fontId="4" fillId="3" borderId="0" xfId="1" applyFont="1" applyFill="1" applyAlignment="1">
      <alignment horizontal="center"/>
    </xf>
    <xf numFmtId="0" fontId="4" fillId="0" borderId="0" xfId="1" applyFont="1"/>
    <xf numFmtId="164" fontId="4" fillId="0" borderId="0" xfId="1" applyNumberFormat="1" applyFont="1"/>
    <xf numFmtId="0" fontId="4" fillId="4" borderId="1" xfId="1" applyFont="1" applyFill="1" applyBorder="1"/>
    <xf numFmtId="9" fontId="4" fillId="4" borderId="2" xfId="1" applyNumberFormat="1" applyFont="1" applyFill="1" applyBorder="1"/>
    <xf numFmtId="164" fontId="2" fillId="0" borderId="0" xfId="1" applyNumberFormat="1" applyFont="1"/>
    <xf numFmtId="0" fontId="2" fillId="0" borderId="3" xfId="1" applyFont="1" applyBorder="1"/>
    <xf numFmtId="0" fontId="2" fillId="2" borderId="4" xfId="1" applyFont="1" applyFill="1" applyBorder="1"/>
    <xf numFmtId="0" fontId="2" fillId="2" borderId="5" xfId="1" applyFont="1" applyFill="1" applyBorder="1"/>
    <xf numFmtId="0" fontId="2" fillId="0" borderId="6" xfId="1" applyFont="1" applyBorder="1"/>
    <xf numFmtId="0" fontId="2" fillId="0" borderId="7" xfId="1" applyFont="1" applyBorder="1"/>
    <xf numFmtId="165" fontId="2" fillId="0" borderId="6" xfId="1" applyNumberFormat="1" applyFont="1" applyBorder="1"/>
    <xf numFmtId="0" fontId="2" fillId="0" borderId="8" xfId="1" applyFont="1" applyBorder="1"/>
    <xf numFmtId="0" fontId="2" fillId="0" borderId="10" xfId="1" applyFont="1" applyBorder="1"/>
    <xf numFmtId="165" fontId="2" fillId="0" borderId="10" xfId="1" applyNumberFormat="1" applyFont="1" applyBorder="1"/>
    <xf numFmtId="0" fontId="5" fillId="5" borderId="12" xfId="1" applyFont="1" applyFill="1" applyBorder="1"/>
    <xf numFmtId="0" fontId="2" fillId="0" borderId="13" xfId="1" applyFont="1" applyBorder="1"/>
    <xf numFmtId="0" fontId="2" fillId="0" borderId="14" xfId="1" applyFont="1" applyBorder="1"/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2" fillId="0" borderId="18" xfId="1" applyFont="1" applyBorder="1"/>
    <xf numFmtId="0" fontId="2" fillId="0" borderId="12" xfId="1" applyFont="1" applyBorder="1"/>
    <xf numFmtId="0" fontId="2" fillId="0" borderId="19" xfId="1" applyFont="1" applyBorder="1"/>
    <xf numFmtId="0" fontId="2" fillId="2" borderId="0" xfId="1" applyFont="1" applyFill="1" applyAlignment="1">
      <alignment horizontal="right"/>
    </xf>
    <xf numFmtId="0" fontId="2" fillId="2" borderId="0" xfId="1" applyFont="1" applyFill="1"/>
    <xf numFmtId="0" fontId="4" fillId="2" borderId="0" xfId="1" applyFont="1" applyFill="1" applyAlignment="1">
      <alignment horizontal="center"/>
    </xf>
    <xf numFmtId="0" fontId="4" fillId="0" borderId="20" xfId="1" applyFont="1" applyBorder="1"/>
    <xf numFmtId="166" fontId="2" fillId="0" borderId="0" xfId="1" applyNumberFormat="1" applyFont="1"/>
    <xf numFmtId="0" fontId="7" fillId="0" borderId="21" xfId="1" applyFont="1" applyBorder="1"/>
    <xf numFmtId="167" fontId="7" fillId="0" borderId="21" xfId="1" applyNumberFormat="1" applyFont="1" applyBorder="1"/>
    <xf numFmtId="0" fontId="8" fillId="0" borderId="0" xfId="1" applyFont="1"/>
    <xf numFmtId="0" fontId="9" fillId="2" borderId="0" xfId="1" applyFont="1" applyFill="1"/>
    <xf numFmtId="165" fontId="2" fillId="0" borderId="0" xfId="1" applyNumberFormat="1" applyFont="1"/>
    <xf numFmtId="167" fontId="2" fillId="0" borderId="0" xfId="1" applyNumberFormat="1" applyFont="1"/>
    <xf numFmtId="167" fontId="8" fillId="0" borderId="22" xfId="1" applyNumberFormat="1" applyFont="1" applyBorder="1"/>
    <xf numFmtId="0" fontId="2" fillId="0" borderId="23" xfId="1" applyFont="1" applyBorder="1"/>
    <xf numFmtId="167" fontId="8" fillId="0" borderId="24" xfId="1" applyNumberFormat="1" applyFont="1" applyBorder="1"/>
    <xf numFmtId="167" fontId="8" fillId="0" borderId="26" xfId="1" applyNumberFormat="1" applyFont="1" applyBorder="1"/>
    <xf numFmtId="0" fontId="10" fillId="0" borderId="22" xfId="1" applyFont="1" applyBorder="1"/>
    <xf numFmtId="0" fontId="10" fillId="0" borderId="24" xfId="1" applyFont="1" applyBorder="1"/>
    <xf numFmtId="0" fontId="10" fillId="0" borderId="26" xfId="1" applyFont="1" applyBorder="1"/>
    <xf numFmtId="0" fontId="11" fillId="0" borderId="28" xfId="1" applyFont="1" applyBorder="1" applyAlignment="1">
      <alignment horizontal="center"/>
    </xf>
    <xf numFmtId="0" fontId="3" fillId="0" borderId="28" xfId="1" applyFont="1" applyBorder="1"/>
    <xf numFmtId="0" fontId="7" fillId="0" borderId="21" xfId="1" applyFont="1" applyBorder="1" applyAlignment="1">
      <alignment horizontal="center"/>
    </xf>
    <xf numFmtId="169" fontId="7" fillId="0" borderId="21" xfId="1" applyNumberFormat="1" applyFont="1" applyBorder="1" applyAlignment="1">
      <alignment horizontal="center"/>
    </xf>
    <xf numFmtId="166" fontId="7" fillId="0" borderId="21" xfId="1" applyNumberFormat="1" applyFont="1" applyBorder="1" applyAlignment="1">
      <alignment horizontal="center"/>
    </xf>
    <xf numFmtId="0" fontId="4" fillId="2" borderId="0" xfId="1" applyFont="1" applyFill="1"/>
    <xf numFmtId="0" fontId="4" fillId="0" borderId="8" xfId="1" applyFont="1" applyBorder="1"/>
    <xf numFmtId="167" fontId="2" fillId="0" borderId="29" xfId="1" applyNumberFormat="1" applyFont="1" applyBorder="1"/>
    <xf numFmtId="0" fontId="4" fillId="0" borderId="9" xfId="1" applyFont="1" applyBorder="1"/>
    <xf numFmtId="167" fontId="2" fillId="0" borderId="30" xfId="1" applyNumberFormat="1" applyFont="1" applyBorder="1"/>
    <xf numFmtId="0" fontId="4" fillId="0" borderId="11" xfId="1" applyFont="1" applyBorder="1"/>
    <xf numFmtId="167" fontId="2" fillId="0" borderId="31" xfId="1" applyNumberFormat="1" applyFont="1" applyBorder="1"/>
    <xf numFmtId="165" fontId="8" fillId="0" borderId="0" xfId="1" applyNumberFormat="1" applyFont="1"/>
    <xf numFmtId="14" fontId="4" fillId="2" borderId="3" xfId="1" applyNumberFormat="1" applyFont="1" applyFill="1" applyBorder="1"/>
    <xf numFmtId="2" fontId="1" fillId="0" borderId="0" xfId="1" applyNumberFormat="1"/>
    <xf numFmtId="2" fontId="2" fillId="0" borderId="23" xfId="1" applyNumberFormat="1" applyFont="1" applyBorder="1"/>
    <xf numFmtId="2" fontId="2" fillId="0" borderId="27" xfId="1" applyNumberFormat="1" applyFont="1" applyBorder="1"/>
    <xf numFmtId="2" fontId="2" fillId="0" borderId="25" xfId="1" applyNumberFormat="1" applyFont="1" applyBorder="1"/>
    <xf numFmtId="170" fontId="2" fillId="0" borderId="0" xfId="1" applyNumberFormat="1" applyFont="1"/>
    <xf numFmtId="172" fontId="2" fillId="0" borderId="0" xfId="1" applyNumberFormat="1" applyFont="1"/>
    <xf numFmtId="0" fontId="6" fillId="6" borderId="0" xfId="1" applyFont="1" applyFill="1"/>
  </cellXfs>
  <cellStyles count="2">
    <cellStyle name="Excel Built-in Normal" xfId="1" xr:uid="{53EE5114-80FB-406D-A997-F7E1FD37C705}"/>
    <cellStyle name="Normal" xfId="0" builtinId="0"/>
  </cellStyles>
  <dxfs count="4">
    <dxf>
      <font>
        <color theme="0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0"/>
      </font>
      <fill>
        <patternFill patternType="solid">
          <bgColor theme="9"/>
        </patternFill>
      </fill>
    </dxf>
    <dxf>
      <font>
        <color theme="1"/>
      </font>
      <fill>
        <patternFill patternType="solid">
          <bgColor theme="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2D69B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C0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BFDD"/>
      <rgbColor rgb="00DD9CB3"/>
      <rgbColor rgb="00B38FEE"/>
      <rgbColor rgb="00FFCC99"/>
      <rgbColor rgb="004F81BD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1F497D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AEBE-7943-4ABA-B2A5-0F0B9C93A85A}">
  <dimension ref="A1:Z999"/>
  <sheetViews>
    <sheetView zoomScale="40" workbookViewId="0">
      <pane ySplit="3" topLeftCell="B27" activePane="bottomLeft" state="frozen"/>
      <selection pane="bottomLeft" activeCell="H337" sqref="H337"/>
    </sheetView>
  </sheetViews>
  <sheetFormatPr defaultColWidth="13.140625" defaultRowHeight="15" customHeight="1"/>
  <cols>
    <col min="1" max="1" width="37.7109375" style="1" customWidth="1"/>
    <col min="2" max="2" width="49.7109375" style="1" customWidth="1"/>
    <col min="3" max="3" width="14.28515625" style="1" customWidth="1"/>
    <col min="4" max="4" width="10.7109375" style="1" customWidth="1"/>
    <col min="5" max="5" width="43.5703125" style="1" customWidth="1"/>
    <col min="6" max="6" width="23.28515625" style="1" customWidth="1"/>
    <col min="7" max="7" width="32" style="1" customWidth="1"/>
    <col min="8" max="26" width="7.85546875" style="1" customWidth="1"/>
    <col min="27" max="16384" width="13.140625" style="1"/>
  </cols>
  <sheetData>
    <row r="1" spans="1:26" ht="39" customHeight="1">
      <c r="A1" s="2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s="5" t="s">
        <v>1</v>
      </c>
      <c r="B2" s="3"/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>
      <c r="A3" s="6" t="s">
        <v>2</v>
      </c>
      <c r="B3" s="6" t="s">
        <v>3</v>
      </c>
      <c r="C3" s="7" t="s">
        <v>4</v>
      </c>
      <c r="D3" s="7" t="s">
        <v>5</v>
      </c>
      <c r="E3" s="6" t="s">
        <v>6</v>
      </c>
      <c r="F3" s="8" t="s">
        <v>7</v>
      </c>
      <c r="G3" s="9">
        <v>0.2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>
      <c r="A4" s="4" t="s">
        <v>8</v>
      </c>
      <c r="B4" s="4" t="s">
        <v>9</v>
      </c>
      <c r="C4" s="10">
        <v>281000</v>
      </c>
      <c r="D4" s="10"/>
      <c r="E4" s="4"/>
      <c r="F4" s="4"/>
      <c r="G4" s="65" cm="1">
        <f t="array" ref="G4:G338">C4:$C$338*20%</f>
        <v>56200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>
      <c r="A5" s="4" t="s">
        <v>10</v>
      </c>
      <c r="B5" s="4" t="s">
        <v>11</v>
      </c>
      <c r="C5" s="10">
        <v>323000</v>
      </c>
      <c r="D5" s="10"/>
      <c r="E5" s="4"/>
      <c r="F5" s="4"/>
      <c r="G5" s="66">
        <v>64600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>
      <c r="A6" s="4" t="s">
        <v>12</v>
      </c>
      <c r="B6" s="4" t="s">
        <v>13</v>
      </c>
      <c r="C6" s="10">
        <v>344000</v>
      </c>
      <c r="D6" s="10"/>
      <c r="E6" s="4"/>
      <c r="F6" s="4"/>
      <c r="G6" s="66">
        <v>68800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>
      <c r="A7" s="4" t="s">
        <v>14</v>
      </c>
      <c r="B7" s="4" t="s">
        <v>15</v>
      </c>
      <c r="C7" s="10">
        <v>361000</v>
      </c>
      <c r="D7" s="10"/>
      <c r="E7" s="4"/>
      <c r="F7" s="4"/>
      <c r="G7" s="66">
        <v>72200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>
      <c r="A8" s="4" t="s">
        <v>16</v>
      </c>
      <c r="B8" s="4" t="s">
        <v>17</v>
      </c>
      <c r="C8" s="10">
        <v>521000</v>
      </c>
      <c r="D8" s="10"/>
      <c r="E8" s="4"/>
      <c r="F8" s="4"/>
      <c r="G8" s="66">
        <v>104200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>
      <c r="A9" s="4" t="s">
        <v>18</v>
      </c>
      <c r="B9" s="4" t="s">
        <v>19</v>
      </c>
      <c r="C9" s="10">
        <v>527000</v>
      </c>
      <c r="D9" s="10"/>
      <c r="E9" s="4"/>
      <c r="F9" s="4"/>
      <c r="G9" s="66">
        <v>105400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>
      <c r="A10" s="4" t="s">
        <v>20</v>
      </c>
      <c r="B10" s="4" t="s">
        <v>21</v>
      </c>
      <c r="C10" s="10">
        <v>626000</v>
      </c>
      <c r="D10" s="10"/>
      <c r="E10" s="4"/>
      <c r="F10" s="4"/>
      <c r="G10" s="66">
        <v>125200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>
      <c r="A11" s="4" t="s">
        <v>22</v>
      </c>
      <c r="B11" s="4" t="s">
        <v>23</v>
      </c>
      <c r="C11" s="10">
        <v>656000</v>
      </c>
      <c r="D11" s="10"/>
      <c r="E11" s="4"/>
      <c r="F11" s="4"/>
      <c r="G11" s="66">
        <v>131200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>
      <c r="A12" s="4" t="s">
        <v>24</v>
      </c>
      <c r="B12" s="4" t="s">
        <v>25</v>
      </c>
      <c r="C12" s="10">
        <v>666000</v>
      </c>
      <c r="D12" s="10"/>
      <c r="E12" s="4"/>
      <c r="F12" s="4"/>
      <c r="G12" s="66">
        <v>133200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>
      <c r="A13" s="4" t="s">
        <v>26</v>
      </c>
      <c r="B13" s="4" t="s">
        <v>27</v>
      </c>
      <c r="C13" s="10">
        <v>882000</v>
      </c>
      <c r="D13" s="10"/>
      <c r="E13" s="4"/>
      <c r="F13" s="4"/>
      <c r="G13" s="66">
        <v>176400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>
      <c r="A14" s="4" t="s">
        <v>28</v>
      </c>
      <c r="B14" s="4" t="s">
        <v>29</v>
      </c>
      <c r="C14" s="10">
        <v>1108000</v>
      </c>
      <c r="D14" s="10"/>
      <c r="E14" s="4"/>
      <c r="F14" s="4"/>
      <c r="G14" s="66">
        <v>221600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>
      <c r="A15" s="4" t="s">
        <v>30</v>
      </c>
      <c r="B15" s="4" t="s">
        <v>31</v>
      </c>
      <c r="C15" s="10">
        <v>1316000</v>
      </c>
      <c r="D15" s="10"/>
      <c r="E15" s="4"/>
      <c r="F15" s="4"/>
      <c r="G15" s="66">
        <v>263200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>
      <c r="A16" s="4" t="s">
        <v>32</v>
      </c>
      <c r="B16" s="4" t="s">
        <v>33</v>
      </c>
      <c r="C16" s="10">
        <v>1594000</v>
      </c>
      <c r="D16" s="10"/>
      <c r="E16" s="4"/>
      <c r="F16" s="4"/>
      <c r="G16" s="66">
        <v>318800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>
      <c r="A17" s="4" t="s">
        <v>34</v>
      </c>
      <c r="B17" s="4" t="s">
        <v>35</v>
      </c>
      <c r="C17" s="10">
        <v>2719000</v>
      </c>
      <c r="D17" s="10"/>
      <c r="E17" s="4"/>
      <c r="F17" s="4"/>
      <c r="G17" s="66">
        <v>543800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>
      <c r="A18" s="4" t="s">
        <v>36</v>
      </c>
      <c r="B18" s="4"/>
      <c r="C18" s="10"/>
      <c r="D18" s="10"/>
      <c r="E18" s="4"/>
      <c r="F18" s="4"/>
      <c r="G18" s="66">
        <v>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>
      <c r="A19" s="4" t="s">
        <v>37</v>
      </c>
      <c r="B19" s="4" t="s">
        <v>38</v>
      </c>
      <c r="C19" s="10">
        <v>4092000</v>
      </c>
      <c r="D19" s="10"/>
      <c r="E19" s="4"/>
      <c r="F19" s="4"/>
      <c r="G19" s="66">
        <v>818400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>
      <c r="A20" s="4" t="s">
        <v>39</v>
      </c>
      <c r="B20" s="4" t="s">
        <v>40</v>
      </c>
      <c r="C20" s="10">
        <v>13859000</v>
      </c>
      <c r="D20" s="10"/>
      <c r="E20" s="4"/>
      <c r="F20" s="4"/>
      <c r="G20" s="66">
        <v>2771800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>
      <c r="A21" s="4" t="s">
        <v>41</v>
      </c>
      <c r="B21" s="4"/>
      <c r="C21" s="10"/>
      <c r="D21" s="10"/>
      <c r="E21" s="4"/>
      <c r="F21" s="4"/>
      <c r="G21" s="66">
        <v>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>
      <c r="A22" s="4" t="s">
        <v>42</v>
      </c>
      <c r="B22" s="4" t="s">
        <v>43</v>
      </c>
      <c r="C22" s="10">
        <v>167000</v>
      </c>
      <c r="D22" s="10"/>
      <c r="E22" s="4"/>
      <c r="F22" s="4"/>
      <c r="G22" s="66">
        <v>33400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>
      <c r="A23" s="4" t="s">
        <v>44</v>
      </c>
      <c r="B23" s="4" t="s">
        <v>45</v>
      </c>
      <c r="C23" s="10">
        <v>202000</v>
      </c>
      <c r="D23" s="10"/>
      <c r="E23" s="4"/>
      <c r="F23" s="4"/>
      <c r="G23" s="66">
        <v>40400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>
      <c r="A24" s="4" t="s">
        <v>46</v>
      </c>
      <c r="B24" s="4" t="s">
        <v>47</v>
      </c>
      <c r="C24" s="10">
        <v>203000</v>
      </c>
      <c r="D24" s="10"/>
      <c r="E24" s="4"/>
      <c r="F24" s="4"/>
      <c r="G24" s="66">
        <v>40600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>
      <c r="A25" s="4" t="s">
        <v>48</v>
      </c>
      <c r="B25" s="4" t="s">
        <v>45</v>
      </c>
      <c r="C25" s="10">
        <v>234000</v>
      </c>
      <c r="D25" s="10"/>
      <c r="E25" s="4"/>
      <c r="F25" s="4"/>
      <c r="G25" s="66">
        <v>46800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>
      <c r="A26" s="4" t="s">
        <v>49</v>
      </c>
      <c r="B26" s="4" t="s">
        <v>50</v>
      </c>
      <c r="C26" s="10">
        <v>252000</v>
      </c>
      <c r="D26" s="10"/>
      <c r="E26" s="4"/>
      <c r="F26" s="4"/>
      <c r="G26" s="66">
        <v>50400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>
      <c r="A27" s="4" t="s">
        <v>51</v>
      </c>
      <c r="B27" s="4" t="s">
        <v>45</v>
      </c>
      <c r="C27" s="10">
        <v>259000</v>
      </c>
      <c r="D27" s="10"/>
      <c r="E27" s="4"/>
      <c r="F27" s="4"/>
      <c r="G27" s="66">
        <v>51800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>
      <c r="A28" s="4" t="s">
        <v>52</v>
      </c>
      <c r="B28" s="4" t="s">
        <v>53</v>
      </c>
      <c r="C28" s="10">
        <v>269000</v>
      </c>
      <c r="D28" s="10"/>
      <c r="E28" s="4"/>
      <c r="F28" s="4"/>
      <c r="G28" s="66">
        <v>53800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>
      <c r="A29" s="4" t="s">
        <v>54</v>
      </c>
      <c r="B29" s="4" t="s">
        <v>55</v>
      </c>
      <c r="C29" s="10">
        <v>271000</v>
      </c>
      <c r="D29" s="10"/>
      <c r="E29" s="4"/>
      <c r="F29" s="4"/>
      <c r="G29" s="66">
        <v>54200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>
      <c r="A30" s="4" t="s">
        <v>56</v>
      </c>
      <c r="B30" s="4" t="s">
        <v>57</v>
      </c>
      <c r="C30" s="10">
        <v>292000</v>
      </c>
      <c r="D30" s="10"/>
      <c r="E30" s="4"/>
      <c r="F30" s="4"/>
      <c r="G30" s="66">
        <v>58400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>
      <c r="A31" s="4" t="s">
        <v>58</v>
      </c>
      <c r="B31" s="4" t="s">
        <v>59</v>
      </c>
      <c r="C31" s="10">
        <v>293000</v>
      </c>
      <c r="D31" s="10"/>
      <c r="E31" s="4"/>
      <c r="F31" s="4"/>
      <c r="G31" s="66">
        <v>58600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>
      <c r="A32" s="4" t="s">
        <v>60</v>
      </c>
      <c r="B32" s="4" t="s">
        <v>45</v>
      </c>
      <c r="C32" s="10">
        <v>307000</v>
      </c>
      <c r="D32" s="10"/>
      <c r="E32" s="4"/>
      <c r="F32" s="4"/>
      <c r="G32" s="66">
        <v>61400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>
      <c r="A33" s="4" t="s">
        <v>61</v>
      </c>
      <c r="B33" s="4" t="s">
        <v>62</v>
      </c>
      <c r="C33" s="10">
        <v>440000</v>
      </c>
      <c r="D33" s="10"/>
      <c r="E33" s="4"/>
      <c r="F33" s="4"/>
      <c r="G33" s="66">
        <v>88000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>
      <c r="A34" s="4" t="s">
        <v>63</v>
      </c>
      <c r="B34" s="4" t="s">
        <v>64</v>
      </c>
      <c r="C34" s="10">
        <v>487000</v>
      </c>
      <c r="D34" s="10"/>
      <c r="E34" s="4"/>
      <c r="F34" s="4"/>
      <c r="G34" s="66">
        <v>97400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>
      <c r="A35" s="4" t="s">
        <v>65</v>
      </c>
      <c r="B35" s="4" t="s">
        <v>66</v>
      </c>
      <c r="C35" s="10">
        <v>566000</v>
      </c>
      <c r="D35" s="10"/>
      <c r="E35" s="4"/>
      <c r="F35" s="4"/>
      <c r="G35" s="66">
        <v>113200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>
      <c r="A36" s="4" t="s">
        <v>67</v>
      </c>
      <c r="B36" s="4" t="s">
        <v>64</v>
      </c>
      <c r="C36" s="10">
        <v>802000</v>
      </c>
      <c r="D36" s="10"/>
      <c r="E36" s="4"/>
      <c r="F36" s="4"/>
      <c r="G36" s="66">
        <v>160400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>
      <c r="A37" s="4" t="s">
        <v>68</v>
      </c>
      <c r="B37" s="4" t="s">
        <v>69</v>
      </c>
      <c r="C37" s="10">
        <v>1579000</v>
      </c>
      <c r="D37" s="10"/>
      <c r="E37" s="4"/>
      <c r="F37" s="4"/>
      <c r="G37" s="66">
        <v>315800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>
      <c r="A38" s="4" t="s">
        <v>70</v>
      </c>
      <c r="B38" s="4"/>
      <c r="C38" s="10"/>
      <c r="D38" s="10"/>
      <c r="E38" s="4"/>
      <c r="F38" s="4"/>
      <c r="G38" s="66">
        <v>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>
      <c r="A39" s="4" t="s">
        <v>71</v>
      </c>
      <c r="B39" s="4" t="s">
        <v>72</v>
      </c>
      <c r="C39" s="10">
        <v>70000</v>
      </c>
      <c r="D39" s="10"/>
      <c r="E39" s="4"/>
      <c r="F39" s="4"/>
      <c r="G39" s="66">
        <v>14000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>
      <c r="A40" s="4" t="s">
        <v>73</v>
      </c>
      <c r="B40" s="4" t="s">
        <v>74</v>
      </c>
      <c r="C40" s="10">
        <v>104000</v>
      </c>
      <c r="D40" s="10"/>
      <c r="E40" s="4"/>
      <c r="F40" s="4"/>
      <c r="G40" s="66">
        <v>20800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>
      <c r="A41" s="4" t="s">
        <v>75</v>
      </c>
      <c r="B41" s="4" t="s">
        <v>76</v>
      </c>
      <c r="C41" s="10">
        <v>127000</v>
      </c>
      <c r="D41" s="10"/>
      <c r="E41" s="4"/>
      <c r="F41" s="4"/>
      <c r="G41" s="66">
        <v>25400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4" t="s">
        <v>77</v>
      </c>
      <c r="B42" s="4" t="s">
        <v>78</v>
      </c>
      <c r="C42" s="10">
        <v>162000</v>
      </c>
      <c r="D42" s="10"/>
      <c r="E42" s="4"/>
      <c r="F42" s="4"/>
      <c r="G42" s="66">
        <v>32400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>
      <c r="A43" s="4" t="s">
        <v>79</v>
      </c>
      <c r="B43" s="4" t="s">
        <v>80</v>
      </c>
      <c r="C43" s="10">
        <v>179000</v>
      </c>
      <c r="D43" s="10"/>
      <c r="E43" s="4"/>
      <c r="F43" s="4"/>
      <c r="G43" s="66">
        <v>35800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>
      <c r="A44" s="4" t="s">
        <v>81</v>
      </c>
      <c r="B44" s="4" t="s">
        <v>82</v>
      </c>
      <c r="C44" s="10">
        <v>186000</v>
      </c>
      <c r="D44" s="10"/>
      <c r="E44" s="4"/>
      <c r="F44" s="4"/>
      <c r="G44" s="66">
        <v>37200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>
      <c r="A45" s="4" t="s">
        <v>83</v>
      </c>
      <c r="B45" s="4" t="s">
        <v>82</v>
      </c>
      <c r="C45" s="10">
        <v>186000</v>
      </c>
      <c r="D45" s="10"/>
      <c r="E45" s="4"/>
      <c r="F45" s="4"/>
      <c r="G45" s="66">
        <v>37200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>
      <c r="A46" s="4" t="s">
        <v>84</v>
      </c>
      <c r="B46" s="4" t="s">
        <v>85</v>
      </c>
      <c r="C46" s="10">
        <v>203000</v>
      </c>
      <c r="D46" s="10"/>
      <c r="E46" s="4"/>
      <c r="F46" s="4"/>
      <c r="G46" s="66">
        <v>40600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>
      <c r="A47" s="4" t="s">
        <v>86</v>
      </c>
      <c r="B47" s="4" t="s">
        <v>80</v>
      </c>
      <c r="C47" s="10">
        <v>212000</v>
      </c>
      <c r="D47" s="10"/>
      <c r="E47" s="4"/>
      <c r="F47" s="4"/>
      <c r="G47" s="66">
        <v>42400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4" t="s">
        <v>87</v>
      </c>
      <c r="B48" s="4" t="s">
        <v>88</v>
      </c>
      <c r="C48" s="10">
        <v>222000</v>
      </c>
      <c r="D48" s="10"/>
      <c r="E48" s="4"/>
      <c r="F48" s="4"/>
      <c r="G48" s="66">
        <v>44400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>
      <c r="A49" s="4" t="s">
        <v>89</v>
      </c>
      <c r="B49" s="4" t="s">
        <v>90</v>
      </c>
      <c r="C49" s="10">
        <v>245000</v>
      </c>
      <c r="D49" s="10"/>
      <c r="E49" s="4"/>
      <c r="F49" s="4"/>
      <c r="G49" s="66">
        <v>49000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>
      <c r="A50" s="4" t="s">
        <v>91</v>
      </c>
      <c r="B50" s="4" t="s">
        <v>92</v>
      </c>
      <c r="C50" s="10">
        <v>251000</v>
      </c>
      <c r="D50" s="10"/>
      <c r="E50" s="4"/>
      <c r="F50" s="4"/>
      <c r="G50" s="66">
        <v>50200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>
      <c r="A51" s="4" t="s">
        <v>93</v>
      </c>
      <c r="B51" s="4" t="s">
        <v>94</v>
      </c>
      <c r="C51" s="10">
        <v>257000</v>
      </c>
      <c r="D51" s="10"/>
      <c r="E51" s="4"/>
      <c r="F51" s="4"/>
      <c r="G51" s="66">
        <v>51400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>
      <c r="A52" s="4" t="s">
        <v>95</v>
      </c>
      <c r="B52" s="4" t="s">
        <v>94</v>
      </c>
      <c r="C52" s="10">
        <v>269000</v>
      </c>
      <c r="D52" s="10"/>
      <c r="E52" s="4"/>
      <c r="F52" s="4"/>
      <c r="G52" s="66">
        <v>53800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>
      <c r="A53" s="4" t="s">
        <v>96</v>
      </c>
      <c r="B53" s="4" t="s">
        <v>97</v>
      </c>
      <c r="C53" s="10">
        <v>314000</v>
      </c>
      <c r="D53" s="10"/>
      <c r="E53" s="4"/>
      <c r="F53" s="4"/>
      <c r="G53" s="66">
        <v>62800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>
      <c r="A54" s="4" t="s">
        <v>98</v>
      </c>
      <c r="B54" s="4" t="s">
        <v>99</v>
      </c>
      <c r="C54" s="10">
        <v>325000</v>
      </c>
      <c r="D54" s="10"/>
      <c r="E54" s="4"/>
      <c r="F54" s="4"/>
      <c r="G54" s="66">
        <v>65000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>
      <c r="A55" s="4" t="s">
        <v>100</v>
      </c>
      <c r="B55" s="4" t="s">
        <v>101</v>
      </c>
      <c r="C55" s="10">
        <v>347000</v>
      </c>
      <c r="D55" s="10"/>
      <c r="E55" s="4"/>
      <c r="F55" s="4"/>
      <c r="G55" s="66">
        <v>69400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>
      <c r="A56" s="4" t="s">
        <v>102</v>
      </c>
      <c r="B56" s="4" t="s">
        <v>97</v>
      </c>
      <c r="C56" s="10">
        <v>369000</v>
      </c>
      <c r="D56" s="10"/>
      <c r="E56" s="4"/>
      <c r="F56" s="4"/>
      <c r="G56" s="66">
        <v>73800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>
      <c r="A57" s="4" t="s">
        <v>103</v>
      </c>
      <c r="B57" s="4" t="s">
        <v>104</v>
      </c>
      <c r="C57" s="10">
        <v>402000</v>
      </c>
      <c r="D57" s="10"/>
      <c r="E57" s="4"/>
      <c r="F57" s="4"/>
      <c r="G57" s="66">
        <v>80400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>
      <c r="A58" s="4" t="s">
        <v>105</v>
      </c>
      <c r="B58" s="4" t="s">
        <v>97</v>
      </c>
      <c r="C58" s="10">
        <v>471000</v>
      </c>
      <c r="D58" s="10"/>
      <c r="E58" s="4"/>
      <c r="F58" s="4"/>
      <c r="G58" s="66">
        <v>94200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>
      <c r="A59" s="4" t="s">
        <v>106</v>
      </c>
      <c r="B59" s="4" t="s">
        <v>99</v>
      </c>
      <c r="C59" s="10">
        <v>476000</v>
      </c>
      <c r="D59" s="10"/>
      <c r="E59" s="4"/>
      <c r="F59" s="4"/>
      <c r="G59" s="66">
        <v>95200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>
      <c r="A60" s="4" t="s">
        <v>107</v>
      </c>
      <c r="B60" s="4" t="s">
        <v>104</v>
      </c>
      <c r="C60" s="10">
        <v>492000</v>
      </c>
      <c r="D60" s="10"/>
      <c r="E60" s="4"/>
      <c r="F60" s="4"/>
      <c r="G60" s="66">
        <v>98400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>
      <c r="A61" s="4" t="s">
        <v>108</v>
      </c>
      <c r="B61" s="4" t="s">
        <v>109</v>
      </c>
      <c r="C61" s="10">
        <v>531000</v>
      </c>
      <c r="D61" s="10"/>
      <c r="E61" s="4"/>
      <c r="F61" s="4"/>
      <c r="G61" s="66">
        <v>106200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4" t="s">
        <v>110</v>
      </c>
      <c r="B62" s="4" t="s">
        <v>97</v>
      </c>
      <c r="C62" s="10">
        <v>552000</v>
      </c>
      <c r="D62" s="10"/>
      <c r="E62" s="4"/>
      <c r="F62" s="4"/>
      <c r="G62" s="66">
        <v>110400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4" t="s">
        <v>111</v>
      </c>
      <c r="B63" s="4" t="s">
        <v>112</v>
      </c>
      <c r="C63" s="10">
        <v>1487000</v>
      </c>
      <c r="D63" s="10"/>
      <c r="E63" s="4"/>
      <c r="F63" s="4"/>
      <c r="G63" s="66">
        <v>297400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4" t="s">
        <v>113</v>
      </c>
      <c r="B64" s="4"/>
      <c r="C64" s="10"/>
      <c r="D64" s="10"/>
      <c r="E64" s="4"/>
      <c r="F64" s="4"/>
      <c r="G64" s="66">
        <v>0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4" t="s">
        <v>114</v>
      </c>
      <c r="B65" s="4" t="s">
        <v>115</v>
      </c>
      <c r="C65" s="10">
        <v>101000</v>
      </c>
      <c r="D65" s="10"/>
      <c r="E65" s="4"/>
      <c r="F65" s="4"/>
      <c r="G65" s="66">
        <v>20200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4" t="s">
        <v>116</v>
      </c>
      <c r="B66" s="4" t="s">
        <v>117</v>
      </c>
      <c r="C66" s="10">
        <v>38000</v>
      </c>
      <c r="D66" s="10"/>
      <c r="E66" s="4"/>
      <c r="F66" s="4"/>
      <c r="G66" s="66">
        <v>7600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4" t="s">
        <v>118</v>
      </c>
      <c r="B67" s="4" t="s">
        <v>119</v>
      </c>
      <c r="C67" s="10">
        <v>137000</v>
      </c>
      <c r="D67" s="10"/>
      <c r="E67" s="4"/>
      <c r="F67" s="4"/>
      <c r="G67" s="66">
        <v>27400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4" t="s">
        <v>120</v>
      </c>
      <c r="B68" s="4" t="s">
        <v>121</v>
      </c>
      <c r="C68" s="10">
        <v>222000</v>
      </c>
      <c r="D68" s="10"/>
      <c r="E68" s="4"/>
      <c r="F68" s="4"/>
      <c r="G68" s="66">
        <v>44400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4" t="s">
        <v>122</v>
      </c>
      <c r="B69" s="4" t="s">
        <v>123</v>
      </c>
      <c r="C69" s="10">
        <v>501000</v>
      </c>
      <c r="D69" s="10"/>
      <c r="E69" s="4"/>
      <c r="F69" s="4"/>
      <c r="G69" s="66">
        <v>100200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4" t="s">
        <v>124</v>
      </c>
      <c r="B70" s="4" t="s">
        <v>125</v>
      </c>
      <c r="C70" s="10">
        <v>428000</v>
      </c>
      <c r="D70" s="10"/>
      <c r="E70" s="4"/>
      <c r="F70" s="4"/>
      <c r="G70" s="66">
        <v>85600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4" t="s">
        <v>126</v>
      </c>
      <c r="B71" s="4" t="s">
        <v>127</v>
      </c>
      <c r="C71" s="10">
        <v>561000</v>
      </c>
      <c r="D71" s="10"/>
      <c r="E71" s="4"/>
      <c r="F71" s="4"/>
      <c r="G71" s="66">
        <v>112200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4" t="s">
        <v>128</v>
      </c>
      <c r="B72" s="4" t="s">
        <v>129</v>
      </c>
      <c r="C72" s="10">
        <v>1578000</v>
      </c>
      <c r="D72" s="10"/>
      <c r="E72" s="4"/>
      <c r="F72" s="4"/>
      <c r="G72" s="66">
        <v>315600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4" t="s">
        <v>130</v>
      </c>
      <c r="B73" s="4" t="s">
        <v>131</v>
      </c>
      <c r="C73" s="10">
        <v>34000</v>
      </c>
      <c r="D73" s="10"/>
      <c r="E73" s="4"/>
      <c r="F73" s="4"/>
      <c r="G73" s="66">
        <v>6800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4" t="s">
        <v>132</v>
      </c>
      <c r="B74" s="4" t="s">
        <v>133</v>
      </c>
      <c r="C74" s="10">
        <v>20000</v>
      </c>
      <c r="D74" s="10"/>
      <c r="E74" s="4"/>
      <c r="F74" s="4"/>
      <c r="G74" s="66">
        <v>4000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4" t="s">
        <v>134</v>
      </c>
      <c r="B75" s="4" t="s">
        <v>133</v>
      </c>
      <c r="C75" s="10">
        <v>23000</v>
      </c>
      <c r="D75" s="10"/>
      <c r="E75" s="4"/>
      <c r="F75" s="4"/>
      <c r="G75" s="66">
        <v>4600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4" t="s">
        <v>135</v>
      </c>
      <c r="B76" s="4"/>
      <c r="C76" s="10">
        <v>98000</v>
      </c>
      <c r="D76" s="10"/>
      <c r="E76" s="4"/>
      <c r="F76" s="4"/>
      <c r="G76" s="66">
        <v>19600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4" t="s">
        <v>136</v>
      </c>
      <c r="B77" s="4"/>
      <c r="C77" s="10">
        <v>251000</v>
      </c>
      <c r="D77" s="10"/>
      <c r="E77" s="4"/>
      <c r="F77" s="4"/>
      <c r="G77" s="66">
        <v>50200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4" t="s">
        <v>137</v>
      </c>
      <c r="B78" s="4"/>
      <c r="C78" s="10">
        <v>15000</v>
      </c>
      <c r="D78" s="10"/>
      <c r="E78" s="4"/>
      <c r="F78" s="4"/>
      <c r="G78" s="66">
        <v>3000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4" t="s">
        <v>138</v>
      </c>
      <c r="B79" s="4"/>
      <c r="C79" s="10">
        <v>14000</v>
      </c>
      <c r="D79" s="10"/>
      <c r="E79" s="4"/>
      <c r="F79" s="4"/>
      <c r="G79" s="66">
        <v>2800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4" t="s">
        <v>139</v>
      </c>
      <c r="B80" s="4"/>
      <c r="C80" s="10"/>
      <c r="D80" s="10"/>
      <c r="E80" s="4"/>
      <c r="F80" s="4"/>
      <c r="G80" s="66">
        <v>0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4" t="s">
        <v>140</v>
      </c>
      <c r="B81" s="4" t="s">
        <v>141</v>
      </c>
      <c r="C81" s="10">
        <v>399000</v>
      </c>
      <c r="D81" s="10"/>
      <c r="E81" s="4"/>
      <c r="F81" s="4"/>
      <c r="G81" s="66">
        <v>79800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4" t="s">
        <v>142</v>
      </c>
      <c r="B82" s="4" t="s">
        <v>143</v>
      </c>
      <c r="C82" s="10">
        <v>259000</v>
      </c>
      <c r="D82" s="10"/>
      <c r="E82" s="4"/>
      <c r="F82" s="4"/>
      <c r="G82" s="66">
        <v>51800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4" t="s">
        <v>144</v>
      </c>
      <c r="B83" s="4" t="s">
        <v>143</v>
      </c>
      <c r="C83" s="10">
        <v>324000</v>
      </c>
      <c r="D83" s="10"/>
      <c r="E83" s="4"/>
      <c r="F83" s="4"/>
      <c r="G83" s="66">
        <v>64800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4" t="s">
        <v>145</v>
      </c>
      <c r="B84" s="4" t="s">
        <v>143</v>
      </c>
      <c r="C84" s="10">
        <v>378000</v>
      </c>
      <c r="D84" s="10"/>
      <c r="E84" s="4"/>
      <c r="F84" s="4"/>
      <c r="G84" s="66">
        <v>75600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4" t="s">
        <v>146</v>
      </c>
      <c r="B85" s="4" t="s">
        <v>143</v>
      </c>
      <c r="C85" s="10">
        <v>469000</v>
      </c>
      <c r="D85" s="10"/>
      <c r="E85" s="4"/>
      <c r="F85" s="4"/>
      <c r="G85" s="66">
        <v>93800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4" t="s">
        <v>147</v>
      </c>
      <c r="B86" s="4" t="s">
        <v>143</v>
      </c>
      <c r="C86" s="10">
        <v>556000</v>
      </c>
      <c r="D86" s="10"/>
      <c r="E86" s="4"/>
      <c r="F86" s="4"/>
      <c r="G86" s="66">
        <v>111200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4" t="s">
        <v>148</v>
      </c>
      <c r="B87" s="4" t="s">
        <v>149</v>
      </c>
      <c r="C87" s="10">
        <v>476000</v>
      </c>
      <c r="D87" s="10"/>
      <c r="E87" s="4"/>
      <c r="F87" s="4"/>
      <c r="G87" s="66">
        <v>95200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4" t="s">
        <v>150</v>
      </c>
      <c r="B88" s="4" t="s">
        <v>149</v>
      </c>
      <c r="C88" s="10">
        <v>477000</v>
      </c>
      <c r="D88" s="10"/>
      <c r="E88" s="4"/>
      <c r="F88" s="4"/>
      <c r="G88" s="66">
        <v>95400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4" t="s">
        <v>151</v>
      </c>
      <c r="B89" s="4" t="s">
        <v>149</v>
      </c>
      <c r="C89" s="10">
        <v>556000</v>
      </c>
      <c r="D89" s="10"/>
      <c r="E89" s="4"/>
      <c r="F89" s="4"/>
      <c r="G89" s="66">
        <v>111200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4" t="s">
        <v>152</v>
      </c>
      <c r="B90" s="4" t="s">
        <v>153</v>
      </c>
      <c r="C90" s="10">
        <v>695000</v>
      </c>
      <c r="D90" s="10"/>
      <c r="E90" s="4"/>
      <c r="F90" s="4"/>
      <c r="G90" s="66">
        <v>139000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4" t="s">
        <v>154</v>
      </c>
      <c r="B91" s="4" t="s">
        <v>155</v>
      </c>
      <c r="C91" s="10">
        <v>1279000</v>
      </c>
      <c r="D91" s="10"/>
      <c r="E91" s="4"/>
      <c r="F91" s="4"/>
      <c r="G91" s="66">
        <v>255800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4" t="s">
        <v>156</v>
      </c>
      <c r="B92" s="4" t="s">
        <v>157</v>
      </c>
      <c r="C92" s="10">
        <v>35000</v>
      </c>
      <c r="D92" s="10"/>
      <c r="E92" s="4"/>
      <c r="F92" s="4"/>
      <c r="G92" s="66">
        <v>7000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4" t="s">
        <v>158</v>
      </c>
      <c r="B93" s="4" t="s">
        <v>159</v>
      </c>
      <c r="C93" s="10">
        <v>175000</v>
      </c>
      <c r="D93" s="10"/>
      <c r="E93" s="4"/>
      <c r="F93" s="4"/>
      <c r="G93" s="66">
        <v>35000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4" t="s">
        <v>160</v>
      </c>
      <c r="B94" s="4" t="s">
        <v>161</v>
      </c>
      <c r="C94" s="10">
        <v>272000</v>
      </c>
      <c r="D94" s="10"/>
      <c r="E94" s="4"/>
      <c r="F94" s="4"/>
      <c r="G94" s="66">
        <v>54400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4" t="s">
        <v>162</v>
      </c>
      <c r="B95" s="4" t="s">
        <v>161</v>
      </c>
      <c r="C95" s="10">
        <v>198000</v>
      </c>
      <c r="D95" s="10"/>
      <c r="E95" s="4"/>
      <c r="F95" s="4"/>
      <c r="G95" s="66">
        <v>39600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4" t="s">
        <v>163</v>
      </c>
      <c r="B96" s="4" t="s">
        <v>161</v>
      </c>
      <c r="C96" s="10">
        <v>290000</v>
      </c>
      <c r="D96" s="10"/>
      <c r="E96" s="4"/>
      <c r="F96" s="4"/>
      <c r="G96" s="66">
        <v>58000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4" t="s">
        <v>164</v>
      </c>
      <c r="B97" s="4" t="s">
        <v>161</v>
      </c>
      <c r="C97" s="10">
        <v>589000</v>
      </c>
      <c r="D97" s="10"/>
      <c r="E97" s="4"/>
      <c r="F97" s="4"/>
      <c r="G97" s="66">
        <v>117800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4" t="s">
        <v>165</v>
      </c>
      <c r="B98" s="4" t="s">
        <v>161</v>
      </c>
      <c r="C98" s="10">
        <v>743000</v>
      </c>
      <c r="D98" s="10"/>
      <c r="E98" s="4"/>
      <c r="F98" s="4"/>
      <c r="G98" s="66">
        <v>148600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4" t="s">
        <v>166</v>
      </c>
      <c r="B99" s="4" t="s">
        <v>133</v>
      </c>
      <c r="C99" s="10">
        <v>271000</v>
      </c>
      <c r="D99" s="10"/>
      <c r="E99" s="4"/>
      <c r="F99" s="4"/>
      <c r="G99" s="66">
        <v>54200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4" t="s">
        <v>167</v>
      </c>
      <c r="B100" s="4" t="s">
        <v>133</v>
      </c>
      <c r="C100" s="10">
        <v>632000</v>
      </c>
      <c r="D100" s="10"/>
      <c r="E100" s="4"/>
      <c r="F100" s="4"/>
      <c r="G100" s="66">
        <v>126400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4" t="s">
        <v>168</v>
      </c>
      <c r="B101" s="4" t="s">
        <v>169</v>
      </c>
      <c r="C101" s="10">
        <v>90000</v>
      </c>
      <c r="D101" s="10"/>
      <c r="E101" s="4"/>
      <c r="F101" s="4"/>
      <c r="G101" s="66">
        <v>18000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4" t="s">
        <v>170</v>
      </c>
      <c r="B102" s="4" t="s">
        <v>171</v>
      </c>
      <c r="C102" s="10">
        <v>4000</v>
      </c>
      <c r="D102" s="10"/>
      <c r="E102" s="4"/>
      <c r="F102" s="4"/>
      <c r="G102" s="66">
        <v>800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4" t="s">
        <v>172</v>
      </c>
      <c r="B103" s="4" t="s">
        <v>173</v>
      </c>
      <c r="C103" s="10">
        <v>5000</v>
      </c>
      <c r="D103" s="10"/>
      <c r="E103" s="4"/>
      <c r="F103" s="4"/>
      <c r="G103" s="66">
        <v>1000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4" t="s">
        <v>174</v>
      </c>
      <c r="B104" s="4" t="s">
        <v>175</v>
      </c>
      <c r="C104" s="10">
        <v>41000</v>
      </c>
      <c r="D104" s="10"/>
      <c r="E104" s="4"/>
      <c r="F104" s="4"/>
      <c r="G104" s="66">
        <v>8200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4" t="s">
        <v>176</v>
      </c>
      <c r="B105" s="4"/>
      <c r="C105" s="10"/>
      <c r="D105" s="10"/>
      <c r="E105" s="4"/>
      <c r="F105" s="4"/>
      <c r="G105" s="66">
        <v>0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4" t="s">
        <v>177</v>
      </c>
      <c r="B106" s="4" t="s">
        <v>178</v>
      </c>
      <c r="C106" s="10">
        <v>737000</v>
      </c>
      <c r="D106" s="10"/>
      <c r="E106" s="4"/>
      <c r="F106" s="4"/>
      <c r="G106" s="66">
        <v>147400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4" t="s">
        <v>179</v>
      </c>
      <c r="B107" s="4" t="s">
        <v>180</v>
      </c>
      <c r="C107" s="10">
        <v>910000</v>
      </c>
      <c r="D107" s="10"/>
      <c r="E107" s="4"/>
      <c r="F107" s="4"/>
      <c r="G107" s="66">
        <v>182000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4" t="s">
        <v>181</v>
      </c>
      <c r="B108" s="4"/>
      <c r="C108" s="10">
        <v>241000</v>
      </c>
      <c r="D108" s="10"/>
      <c r="E108" s="4"/>
      <c r="F108" s="4"/>
      <c r="G108" s="66">
        <v>48200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4" t="s">
        <v>182</v>
      </c>
      <c r="B109" s="4"/>
      <c r="C109" s="10"/>
      <c r="D109" s="10"/>
      <c r="E109" s="4"/>
      <c r="F109" s="4"/>
      <c r="G109" s="66">
        <v>0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4" t="s">
        <v>183</v>
      </c>
      <c r="B110" s="4" t="s">
        <v>184</v>
      </c>
      <c r="C110" s="10">
        <v>112000</v>
      </c>
      <c r="D110" s="10"/>
      <c r="E110" s="4"/>
      <c r="F110" s="4"/>
      <c r="G110" s="66">
        <v>22400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4" t="s">
        <v>185</v>
      </c>
      <c r="B111" s="4" t="s">
        <v>184</v>
      </c>
      <c r="C111" s="10">
        <v>113000</v>
      </c>
      <c r="D111" s="10"/>
      <c r="E111" s="4"/>
      <c r="F111" s="4"/>
      <c r="G111" s="66">
        <v>22600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4" t="s">
        <v>186</v>
      </c>
      <c r="B112" s="4" t="s">
        <v>187</v>
      </c>
      <c r="C112" s="10">
        <v>121000</v>
      </c>
      <c r="D112" s="10"/>
      <c r="E112" s="4"/>
      <c r="F112" s="4"/>
      <c r="G112" s="66">
        <v>24200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4" t="s">
        <v>188</v>
      </c>
      <c r="B113" s="4" t="s">
        <v>189</v>
      </c>
      <c r="C113" s="10">
        <v>160000</v>
      </c>
      <c r="D113" s="10"/>
      <c r="E113" s="4"/>
      <c r="F113" s="4"/>
      <c r="G113" s="66">
        <v>32000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4" t="s">
        <v>190</v>
      </c>
      <c r="B114" s="4" t="s">
        <v>191</v>
      </c>
      <c r="C114" s="10">
        <v>195000</v>
      </c>
      <c r="D114" s="10"/>
      <c r="E114" s="4"/>
      <c r="F114" s="4"/>
      <c r="G114" s="66">
        <v>39000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4" t="s">
        <v>192</v>
      </c>
      <c r="B115" s="4" t="s">
        <v>193</v>
      </c>
      <c r="C115" s="10">
        <v>215000</v>
      </c>
      <c r="D115" s="10"/>
      <c r="E115" s="4"/>
      <c r="F115" s="4"/>
      <c r="G115" s="66">
        <v>43000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4" t="s">
        <v>194</v>
      </c>
      <c r="B116" s="4" t="s">
        <v>193</v>
      </c>
      <c r="C116" s="10">
        <v>321000</v>
      </c>
      <c r="D116" s="10"/>
      <c r="E116" s="4"/>
      <c r="F116" s="4"/>
      <c r="G116" s="66">
        <v>64200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4" t="s">
        <v>195</v>
      </c>
      <c r="B117" s="4" t="s">
        <v>196</v>
      </c>
      <c r="C117" s="10">
        <v>614000</v>
      </c>
      <c r="D117" s="10"/>
      <c r="E117" s="4"/>
      <c r="F117" s="4"/>
      <c r="G117" s="66">
        <v>122800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4" t="s">
        <v>197</v>
      </c>
      <c r="B118" s="4"/>
      <c r="C118" s="10"/>
      <c r="D118" s="10"/>
      <c r="E118" s="4"/>
      <c r="F118" s="4"/>
      <c r="G118" s="66">
        <v>0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4" t="s">
        <v>198</v>
      </c>
      <c r="B119" s="4" t="s">
        <v>199</v>
      </c>
      <c r="C119" s="10">
        <v>30000</v>
      </c>
      <c r="D119" s="10"/>
      <c r="E119" s="4"/>
      <c r="F119" s="4"/>
      <c r="G119" s="66">
        <v>6000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4" t="s">
        <v>200</v>
      </c>
      <c r="B120" s="4" t="s">
        <v>201</v>
      </c>
      <c r="C120" s="10">
        <v>34000</v>
      </c>
      <c r="D120" s="10"/>
      <c r="E120" s="4"/>
      <c r="F120" s="4"/>
      <c r="G120" s="66">
        <v>6800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4" t="s">
        <v>202</v>
      </c>
      <c r="B121" s="4" t="s">
        <v>199</v>
      </c>
      <c r="C121" s="10">
        <v>35000</v>
      </c>
      <c r="D121" s="10"/>
      <c r="E121" s="4"/>
      <c r="F121" s="4"/>
      <c r="G121" s="66">
        <v>7000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4" t="s">
        <v>203</v>
      </c>
      <c r="B122" s="4" t="s">
        <v>204</v>
      </c>
      <c r="C122" s="10">
        <v>77000</v>
      </c>
      <c r="D122" s="10"/>
      <c r="E122" s="4"/>
      <c r="F122" s="4"/>
      <c r="G122" s="66">
        <v>15400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4" t="s">
        <v>205</v>
      </c>
      <c r="B123" s="4" t="s">
        <v>206</v>
      </c>
      <c r="C123" s="10">
        <v>723000</v>
      </c>
      <c r="D123" s="10"/>
      <c r="E123" s="4"/>
      <c r="F123" s="4"/>
      <c r="G123" s="66">
        <v>144600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4" t="s">
        <v>207</v>
      </c>
      <c r="B124" s="4" t="s">
        <v>208</v>
      </c>
      <c r="C124" s="10">
        <v>742000</v>
      </c>
      <c r="D124" s="10"/>
      <c r="E124" s="4"/>
      <c r="F124" s="4"/>
      <c r="G124" s="66">
        <v>148400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4" t="s">
        <v>209</v>
      </c>
      <c r="B125" s="4" t="s">
        <v>210</v>
      </c>
      <c r="C125" s="10">
        <v>778000</v>
      </c>
      <c r="D125" s="10"/>
      <c r="E125" s="4"/>
      <c r="F125" s="4"/>
      <c r="G125" s="66">
        <v>155600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 t="s">
        <v>211</v>
      </c>
      <c r="B126" s="4" t="s">
        <v>212</v>
      </c>
      <c r="C126" s="10">
        <v>878000</v>
      </c>
      <c r="D126" s="10"/>
      <c r="E126" s="4"/>
      <c r="F126" s="4"/>
      <c r="G126" s="66">
        <v>175600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 t="s">
        <v>213</v>
      </c>
      <c r="B127" s="4" t="s">
        <v>212</v>
      </c>
      <c r="C127" s="10">
        <v>883000</v>
      </c>
      <c r="D127" s="10"/>
      <c r="E127" s="4"/>
      <c r="F127" s="4"/>
      <c r="G127" s="66">
        <v>176600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 t="s">
        <v>214</v>
      </c>
      <c r="B128" s="4" t="s">
        <v>206</v>
      </c>
      <c r="C128" s="10">
        <v>913000</v>
      </c>
      <c r="D128" s="10"/>
      <c r="E128" s="4"/>
      <c r="F128" s="4"/>
      <c r="G128" s="66">
        <v>182600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 t="s">
        <v>215</v>
      </c>
      <c r="B129" s="4" t="s">
        <v>216</v>
      </c>
      <c r="C129" s="10">
        <v>1125000</v>
      </c>
      <c r="D129" s="10"/>
      <c r="E129" s="4"/>
      <c r="F129" s="4"/>
      <c r="G129" s="66">
        <v>225000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 t="s">
        <v>217</v>
      </c>
      <c r="B130" s="4"/>
      <c r="C130" s="10"/>
      <c r="D130" s="10"/>
      <c r="E130" s="4"/>
      <c r="F130" s="4"/>
      <c r="G130" s="66">
        <v>0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4" t="s">
        <v>218</v>
      </c>
      <c r="B131" s="4"/>
      <c r="C131" s="10">
        <v>33000</v>
      </c>
      <c r="D131" s="10"/>
      <c r="E131" s="4"/>
      <c r="F131" s="4"/>
      <c r="G131" s="66">
        <v>6600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4" t="s">
        <v>219</v>
      </c>
      <c r="B132" s="4"/>
      <c r="C132" s="10">
        <v>52000</v>
      </c>
      <c r="D132" s="10"/>
      <c r="E132" s="4"/>
      <c r="F132" s="4"/>
      <c r="G132" s="66">
        <v>10400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4" t="s">
        <v>220</v>
      </c>
      <c r="B133" s="4"/>
      <c r="C133" s="10">
        <v>97000</v>
      </c>
      <c r="D133" s="10"/>
      <c r="E133" s="4"/>
      <c r="F133" s="4"/>
      <c r="G133" s="66">
        <v>19400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4" t="s">
        <v>221</v>
      </c>
      <c r="B134" s="4" t="s">
        <v>133</v>
      </c>
      <c r="C134" s="10"/>
      <c r="D134" s="10"/>
      <c r="E134" s="4"/>
      <c r="F134" s="4"/>
      <c r="G134" s="66">
        <v>0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4" t="s">
        <v>222</v>
      </c>
      <c r="B135" s="4" t="s">
        <v>223</v>
      </c>
      <c r="C135" s="10">
        <v>131000</v>
      </c>
      <c r="D135" s="10"/>
      <c r="E135" s="4"/>
      <c r="F135" s="4"/>
      <c r="G135" s="66">
        <v>26200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4" t="s">
        <v>224</v>
      </c>
      <c r="B136" s="4" t="s">
        <v>225</v>
      </c>
      <c r="C136" s="10">
        <v>169000</v>
      </c>
      <c r="D136" s="10"/>
      <c r="E136" s="4"/>
      <c r="F136" s="4"/>
      <c r="G136" s="66">
        <v>33800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4" t="s">
        <v>226</v>
      </c>
      <c r="B137" s="4" t="s">
        <v>225</v>
      </c>
      <c r="C137" s="10">
        <v>190000</v>
      </c>
      <c r="D137" s="10"/>
      <c r="E137" s="4"/>
      <c r="F137" s="4"/>
      <c r="G137" s="66">
        <v>38000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4" t="s">
        <v>227</v>
      </c>
      <c r="B138" s="4" t="s">
        <v>223</v>
      </c>
      <c r="C138" s="10">
        <v>191000</v>
      </c>
      <c r="D138" s="10"/>
      <c r="E138" s="4"/>
      <c r="F138" s="4"/>
      <c r="G138" s="66">
        <v>38200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4" t="s">
        <v>228</v>
      </c>
      <c r="B139" s="4" t="s">
        <v>225</v>
      </c>
      <c r="C139" s="10">
        <v>197000</v>
      </c>
      <c r="D139" s="10"/>
      <c r="E139" s="4"/>
      <c r="F139" s="4"/>
      <c r="G139" s="66">
        <v>39400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4" t="s">
        <v>229</v>
      </c>
      <c r="B140" s="4" t="s">
        <v>225</v>
      </c>
      <c r="C140" s="10">
        <v>201000</v>
      </c>
      <c r="D140" s="10"/>
      <c r="E140" s="4"/>
      <c r="F140" s="4"/>
      <c r="G140" s="66">
        <v>40200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4" t="s">
        <v>230</v>
      </c>
      <c r="B141" s="4" t="s">
        <v>231</v>
      </c>
      <c r="C141" s="10">
        <v>220000</v>
      </c>
      <c r="D141" s="10"/>
      <c r="E141" s="4"/>
      <c r="F141" s="4"/>
      <c r="G141" s="66">
        <v>44000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4" t="s">
        <v>232</v>
      </c>
      <c r="B142" s="4" t="s">
        <v>223</v>
      </c>
      <c r="C142" s="10">
        <v>250000</v>
      </c>
      <c r="D142" s="10"/>
      <c r="E142" s="4"/>
      <c r="F142" s="4"/>
      <c r="G142" s="66">
        <v>50000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4" t="s">
        <v>233</v>
      </c>
      <c r="B143" s="4" t="s">
        <v>225</v>
      </c>
      <c r="C143" s="10">
        <v>257000</v>
      </c>
      <c r="D143" s="10"/>
      <c r="E143" s="4"/>
      <c r="F143" s="4"/>
      <c r="G143" s="66">
        <v>51400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4" t="s">
        <v>234</v>
      </c>
      <c r="B144" s="4" t="s">
        <v>225</v>
      </c>
      <c r="C144" s="10">
        <v>278000</v>
      </c>
      <c r="D144" s="10"/>
      <c r="E144" s="4"/>
      <c r="F144" s="4"/>
      <c r="G144" s="66">
        <v>55600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4" t="s">
        <v>235</v>
      </c>
      <c r="B145" s="4" t="s">
        <v>231</v>
      </c>
      <c r="C145" s="10">
        <v>280000</v>
      </c>
      <c r="D145" s="10"/>
      <c r="E145" s="4"/>
      <c r="F145" s="4"/>
      <c r="G145" s="66">
        <v>56000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4" t="s">
        <v>236</v>
      </c>
      <c r="B146" s="4" t="s">
        <v>225</v>
      </c>
      <c r="C146" s="10">
        <v>300000</v>
      </c>
      <c r="D146" s="10"/>
      <c r="E146" s="4"/>
      <c r="F146" s="4"/>
      <c r="G146" s="66">
        <v>60000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4" t="s">
        <v>237</v>
      </c>
      <c r="B147" s="4" t="s">
        <v>238</v>
      </c>
      <c r="C147" s="10">
        <v>305000</v>
      </c>
      <c r="D147" s="10"/>
      <c r="E147" s="4"/>
      <c r="F147" s="4"/>
      <c r="G147" s="66">
        <v>61000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4" t="s">
        <v>239</v>
      </c>
      <c r="B148" s="4" t="s">
        <v>225</v>
      </c>
      <c r="C148" s="10">
        <v>335000</v>
      </c>
      <c r="D148" s="10"/>
      <c r="E148" s="4"/>
      <c r="F148" s="4"/>
      <c r="G148" s="66">
        <v>67000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4" t="s">
        <v>240</v>
      </c>
      <c r="B149" s="4" t="s">
        <v>225</v>
      </c>
      <c r="C149" s="10">
        <v>360000</v>
      </c>
      <c r="D149" s="10"/>
      <c r="E149" s="4"/>
      <c r="F149" s="4"/>
      <c r="G149" s="66">
        <v>72000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4" t="s">
        <v>241</v>
      </c>
      <c r="B150" s="4" t="s">
        <v>223</v>
      </c>
      <c r="C150" s="10">
        <v>429000</v>
      </c>
      <c r="D150" s="10"/>
      <c r="E150" s="4"/>
      <c r="F150" s="4"/>
      <c r="G150" s="66">
        <v>85800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4" t="s">
        <v>242</v>
      </c>
      <c r="B151" s="4" t="s">
        <v>225</v>
      </c>
      <c r="C151" s="10">
        <v>701000</v>
      </c>
      <c r="D151" s="10"/>
      <c r="E151" s="4"/>
      <c r="F151" s="4"/>
      <c r="G151" s="66">
        <v>140200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4" t="s">
        <v>243</v>
      </c>
      <c r="B152" s="4"/>
      <c r="C152" s="10"/>
      <c r="D152" s="10"/>
      <c r="E152" s="4"/>
      <c r="F152" s="4"/>
      <c r="G152" s="66">
        <v>0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4" t="s">
        <v>244</v>
      </c>
      <c r="B153" s="4" t="s">
        <v>245</v>
      </c>
      <c r="C153" s="10">
        <v>90000</v>
      </c>
      <c r="D153" s="10"/>
      <c r="E153" s="4"/>
      <c r="F153" s="4"/>
      <c r="G153" s="66">
        <v>18000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4" t="s">
        <v>246</v>
      </c>
      <c r="B154" s="4" t="s">
        <v>247</v>
      </c>
      <c r="C154" s="10">
        <v>69000</v>
      </c>
      <c r="D154" s="10"/>
      <c r="E154" s="4"/>
      <c r="F154" s="4"/>
      <c r="G154" s="66">
        <v>13800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4" t="s">
        <v>248</v>
      </c>
      <c r="B155" s="4" t="s">
        <v>247</v>
      </c>
      <c r="C155" s="10">
        <v>89000</v>
      </c>
      <c r="D155" s="10"/>
      <c r="E155" s="4"/>
      <c r="F155" s="4"/>
      <c r="G155" s="66">
        <v>17800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4" t="s">
        <v>249</v>
      </c>
      <c r="B156" s="4" t="s">
        <v>247</v>
      </c>
      <c r="C156" s="10">
        <v>138000</v>
      </c>
      <c r="D156" s="10"/>
      <c r="E156" s="4"/>
      <c r="F156" s="4"/>
      <c r="G156" s="66">
        <v>27600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4" t="s">
        <v>250</v>
      </c>
      <c r="B157" s="4" t="s">
        <v>247</v>
      </c>
      <c r="C157" s="10">
        <v>196000</v>
      </c>
      <c r="D157" s="10"/>
      <c r="E157" s="4"/>
      <c r="F157" s="4"/>
      <c r="G157" s="66">
        <v>39200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4" t="s">
        <v>251</v>
      </c>
      <c r="B158" s="4" t="s">
        <v>247</v>
      </c>
      <c r="C158" s="10">
        <v>329000</v>
      </c>
      <c r="D158" s="10"/>
      <c r="E158" s="4"/>
      <c r="F158" s="4"/>
      <c r="G158" s="66">
        <v>65800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4" t="s">
        <v>252</v>
      </c>
      <c r="B159" s="4" t="s">
        <v>247</v>
      </c>
      <c r="C159" s="10">
        <v>295000</v>
      </c>
      <c r="D159" s="10"/>
      <c r="E159" s="4"/>
      <c r="F159" s="4"/>
      <c r="G159" s="66">
        <v>59000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4" t="s">
        <v>253</v>
      </c>
      <c r="B160" s="4" t="s">
        <v>254</v>
      </c>
      <c r="C160" s="10">
        <v>19000</v>
      </c>
      <c r="D160" s="10"/>
      <c r="E160" s="4"/>
      <c r="F160" s="4"/>
      <c r="G160" s="66">
        <v>3800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4" t="s">
        <v>255</v>
      </c>
      <c r="B161" s="4" t="s">
        <v>256</v>
      </c>
      <c r="C161" s="10">
        <v>26000</v>
      </c>
      <c r="D161" s="10"/>
      <c r="E161" s="4"/>
      <c r="F161" s="4"/>
      <c r="G161" s="66">
        <v>5200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4" t="s">
        <v>257</v>
      </c>
      <c r="B162" s="4" t="s">
        <v>258</v>
      </c>
      <c r="C162" s="10">
        <v>28000</v>
      </c>
      <c r="D162" s="10"/>
      <c r="E162" s="4"/>
      <c r="F162" s="4"/>
      <c r="G162" s="66">
        <v>5600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4" t="s">
        <v>259</v>
      </c>
      <c r="B163" s="4" t="s">
        <v>260</v>
      </c>
      <c r="C163" s="10">
        <v>56000</v>
      </c>
      <c r="D163" s="10"/>
      <c r="E163" s="4"/>
      <c r="F163" s="4"/>
      <c r="G163" s="66">
        <v>11200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4" t="s">
        <v>261</v>
      </c>
      <c r="B164" s="4"/>
      <c r="C164" s="10"/>
      <c r="D164" s="10"/>
      <c r="E164" s="4"/>
      <c r="F164" s="4"/>
      <c r="G164" s="66">
        <v>0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4" t="s">
        <v>262</v>
      </c>
      <c r="B165" s="4"/>
      <c r="C165" s="10">
        <v>216000</v>
      </c>
      <c r="D165" s="10"/>
      <c r="E165" s="4"/>
      <c r="F165" s="4"/>
      <c r="G165" s="66">
        <v>43200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4" t="s">
        <v>263</v>
      </c>
      <c r="B166" s="4"/>
      <c r="C166" s="10">
        <v>250000</v>
      </c>
      <c r="D166" s="10"/>
      <c r="E166" s="4"/>
      <c r="F166" s="4"/>
      <c r="G166" s="66">
        <v>50000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4" t="s">
        <v>264</v>
      </c>
      <c r="B167" s="4"/>
      <c r="C167" s="10">
        <v>382000</v>
      </c>
      <c r="D167" s="10"/>
      <c r="E167" s="4"/>
      <c r="F167" s="4"/>
      <c r="G167" s="66">
        <v>76400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4" t="s">
        <v>265</v>
      </c>
      <c r="B168" s="4"/>
      <c r="C168" s="10">
        <v>524000</v>
      </c>
      <c r="D168" s="10"/>
      <c r="E168" s="4"/>
      <c r="F168" s="4"/>
      <c r="G168" s="66">
        <v>104800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4" t="s">
        <v>266</v>
      </c>
      <c r="B169" s="4"/>
      <c r="C169" s="10">
        <v>757000</v>
      </c>
      <c r="D169" s="10"/>
      <c r="E169" s="4"/>
      <c r="F169" s="4"/>
      <c r="G169" s="66">
        <v>151400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4" t="s">
        <v>267</v>
      </c>
      <c r="B170" s="4"/>
      <c r="C170" s="10">
        <v>1045000</v>
      </c>
      <c r="D170" s="10"/>
      <c r="E170" s="4"/>
      <c r="F170" s="4"/>
      <c r="G170" s="66">
        <v>209000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4" t="s">
        <v>268</v>
      </c>
      <c r="B171" s="4"/>
      <c r="C171" s="10">
        <v>1568000</v>
      </c>
      <c r="D171" s="10"/>
      <c r="E171" s="4"/>
      <c r="F171" s="4"/>
      <c r="G171" s="66">
        <v>313600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4" t="s">
        <v>269</v>
      </c>
      <c r="B172" s="4"/>
      <c r="C172" s="10">
        <v>117000</v>
      </c>
      <c r="D172" s="10"/>
      <c r="E172" s="4"/>
      <c r="F172" s="4"/>
      <c r="G172" s="66">
        <v>23400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4" t="s">
        <v>270</v>
      </c>
      <c r="B173" s="4"/>
      <c r="C173" s="10">
        <v>158000</v>
      </c>
      <c r="D173" s="10"/>
      <c r="E173" s="4"/>
      <c r="F173" s="4"/>
      <c r="G173" s="66">
        <v>31600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4" t="s">
        <v>271</v>
      </c>
      <c r="B174" s="4"/>
      <c r="C174" s="10">
        <v>260000</v>
      </c>
      <c r="D174" s="10"/>
      <c r="E174" s="4"/>
      <c r="F174" s="4"/>
      <c r="G174" s="66">
        <v>52000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4" t="s">
        <v>272</v>
      </c>
      <c r="B175" s="4"/>
      <c r="C175" s="10">
        <v>193000</v>
      </c>
      <c r="D175" s="10"/>
      <c r="E175" s="4"/>
      <c r="F175" s="4"/>
      <c r="G175" s="66">
        <v>38600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4" t="s">
        <v>273</v>
      </c>
      <c r="B176" s="4"/>
      <c r="C176" s="10">
        <v>270000</v>
      </c>
      <c r="D176" s="10"/>
      <c r="E176" s="4"/>
      <c r="F176" s="4"/>
      <c r="G176" s="66">
        <v>54000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4" t="s">
        <v>274</v>
      </c>
      <c r="B177" s="4"/>
      <c r="C177" s="10">
        <v>314000</v>
      </c>
      <c r="D177" s="10"/>
      <c r="E177" s="4"/>
      <c r="F177" s="4"/>
      <c r="G177" s="66">
        <v>62800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4" t="s">
        <v>275</v>
      </c>
      <c r="B178" s="4"/>
      <c r="C178" s="10">
        <v>894000</v>
      </c>
      <c r="D178" s="10"/>
      <c r="E178" s="4"/>
      <c r="F178" s="4"/>
      <c r="G178" s="66">
        <v>178800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4" t="s">
        <v>276</v>
      </c>
      <c r="B179" s="4"/>
      <c r="C179" s="10">
        <v>1040000</v>
      </c>
      <c r="D179" s="10"/>
      <c r="E179" s="4"/>
      <c r="F179" s="4"/>
      <c r="G179" s="66">
        <v>208000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4" t="s">
        <v>277</v>
      </c>
      <c r="B180" s="4"/>
      <c r="C180" s="10">
        <v>8000</v>
      </c>
      <c r="D180" s="10"/>
      <c r="E180" s="4"/>
      <c r="F180" s="4"/>
      <c r="G180" s="66">
        <v>1600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4" t="s">
        <v>278</v>
      </c>
      <c r="B181" s="4"/>
      <c r="C181" s="10">
        <v>10000</v>
      </c>
      <c r="D181" s="10"/>
      <c r="E181" s="4"/>
      <c r="F181" s="4"/>
      <c r="G181" s="66">
        <v>2000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4" t="s">
        <v>279</v>
      </c>
      <c r="B182" s="4"/>
      <c r="C182" s="10">
        <v>24000</v>
      </c>
      <c r="D182" s="10"/>
      <c r="E182" s="4"/>
      <c r="F182" s="4"/>
      <c r="G182" s="66">
        <v>4800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4" t="s">
        <v>280</v>
      </c>
      <c r="B183" s="4" t="s">
        <v>133</v>
      </c>
      <c r="C183" s="10">
        <v>11000</v>
      </c>
      <c r="D183" s="10"/>
      <c r="E183" s="4"/>
      <c r="F183" s="4"/>
      <c r="G183" s="66">
        <v>2200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4" t="s">
        <v>281</v>
      </c>
      <c r="B184" s="4" t="s">
        <v>133</v>
      </c>
      <c r="C184" s="10">
        <v>10000</v>
      </c>
      <c r="D184" s="10"/>
      <c r="E184" s="4"/>
      <c r="F184" s="4"/>
      <c r="G184" s="66">
        <v>2000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4" t="s">
        <v>282</v>
      </c>
      <c r="B185" s="4" t="s">
        <v>133</v>
      </c>
      <c r="C185" s="10">
        <v>26000</v>
      </c>
      <c r="D185" s="10"/>
      <c r="E185" s="4"/>
      <c r="F185" s="4"/>
      <c r="G185" s="66">
        <v>5200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4" t="s">
        <v>283</v>
      </c>
      <c r="B186" s="4"/>
      <c r="C186" s="10"/>
      <c r="D186" s="10"/>
      <c r="E186" s="4"/>
      <c r="F186" s="4"/>
      <c r="G186" s="66">
        <v>0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4" t="s">
        <v>284</v>
      </c>
      <c r="B187" s="4" t="s">
        <v>285</v>
      </c>
      <c r="C187" s="10">
        <v>22000</v>
      </c>
      <c r="D187" s="10"/>
      <c r="E187" s="4"/>
      <c r="F187" s="4"/>
      <c r="G187" s="66">
        <v>4400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4" t="s">
        <v>286</v>
      </c>
      <c r="B188" s="4" t="s">
        <v>287</v>
      </c>
      <c r="C188" s="10">
        <v>63000</v>
      </c>
      <c r="D188" s="10"/>
      <c r="E188" s="4"/>
      <c r="F188" s="4"/>
      <c r="G188" s="66">
        <v>12600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4" t="s">
        <v>288</v>
      </c>
      <c r="B189" s="4" t="s">
        <v>287</v>
      </c>
      <c r="C189" s="10">
        <v>63000</v>
      </c>
      <c r="D189" s="10"/>
      <c r="E189" s="4"/>
      <c r="F189" s="4"/>
      <c r="G189" s="66">
        <v>12600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4" t="s">
        <v>289</v>
      </c>
      <c r="B190" s="4" t="s">
        <v>287</v>
      </c>
      <c r="C190" s="10">
        <v>26000</v>
      </c>
      <c r="D190" s="10"/>
      <c r="E190" s="4"/>
      <c r="F190" s="4"/>
      <c r="G190" s="66">
        <v>5200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4" t="s">
        <v>290</v>
      </c>
      <c r="B191" s="4" t="s">
        <v>291</v>
      </c>
      <c r="C191" s="10">
        <v>25000</v>
      </c>
      <c r="D191" s="10"/>
      <c r="E191" s="4"/>
      <c r="F191" s="4"/>
      <c r="G191" s="66">
        <v>5000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4" t="s">
        <v>292</v>
      </c>
      <c r="B192" s="4" t="s">
        <v>291</v>
      </c>
      <c r="C192" s="10">
        <v>25000</v>
      </c>
      <c r="D192" s="10"/>
      <c r="E192" s="4"/>
      <c r="F192" s="4"/>
      <c r="G192" s="66">
        <v>5000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4" t="s">
        <v>293</v>
      </c>
      <c r="B193" s="4" t="s">
        <v>291</v>
      </c>
      <c r="C193" s="10">
        <v>46000</v>
      </c>
      <c r="D193" s="10"/>
      <c r="E193" s="4"/>
      <c r="F193" s="4"/>
      <c r="G193" s="66">
        <v>9200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4" t="s">
        <v>294</v>
      </c>
      <c r="B194" s="4"/>
      <c r="C194" s="10"/>
      <c r="D194" s="10"/>
      <c r="E194" s="4"/>
      <c r="F194" s="4"/>
      <c r="G194" s="66">
        <v>0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4" t="s">
        <v>295</v>
      </c>
      <c r="B195" s="4" t="s">
        <v>296</v>
      </c>
      <c r="C195" s="10">
        <v>37000</v>
      </c>
      <c r="D195" s="10"/>
      <c r="E195" s="4"/>
      <c r="F195" s="4"/>
      <c r="G195" s="66">
        <v>7400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4" t="s">
        <v>297</v>
      </c>
      <c r="B196" s="4" t="s">
        <v>296</v>
      </c>
      <c r="C196" s="10">
        <v>37000</v>
      </c>
      <c r="D196" s="10"/>
      <c r="E196" s="4"/>
      <c r="F196" s="4"/>
      <c r="G196" s="66">
        <v>7400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4" t="s">
        <v>298</v>
      </c>
      <c r="B197" s="4" t="s">
        <v>299</v>
      </c>
      <c r="C197" s="10">
        <v>11000</v>
      </c>
      <c r="D197" s="10"/>
      <c r="E197" s="4"/>
      <c r="F197" s="4"/>
      <c r="G197" s="66">
        <v>2200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4" t="s">
        <v>300</v>
      </c>
      <c r="B198" s="4" t="s">
        <v>299</v>
      </c>
      <c r="C198" s="10">
        <v>46000</v>
      </c>
      <c r="D198" s="10"/>
      <c r="E198" s="4"/>
      <c r="F198" s="4"/>
      <c r="G198" s="66">
        <v>9200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4" t="s">
        <v>301</v>
      </c>
      <c r="B199" s="4" t="s">
        <v>299</v>
      </c>
      <c r="C199" s="10">
        <v>19000</v>
      </c>
      <c r="D199" s="10"/>
      <c r="E199" s="4"/>
      <c r="F199" s="4"/>
      <c r="G199" s="66">
        <v>3800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4" t="s">
        <v>302</v>
      </c>
      <c r="B200" s="4" t="s">
        <v>299</v>
      </c>
      <c r="C200" s="10">
        <v>13000</v>
      </c>
      <c r="D200" s="10"/>
      <c r="E200" s="4"/>
      <c r="F200" s="4"/>
      <c r="G200" s="66">
        <v>2600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4" t="s">
        <v>303</v>
      </c>
      <c r="B201" s="4" t="s">
        <v>299</v>
      </c>
      <c r="C201" s="10">
        <v>26000</v>
      </c>
      <c r="D201" s="10"/>
      <c r="E201" s="4"/>
      <c r="F201" s="4"/>
      <c r="G201" s="66">
        <v>5200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4" t="s">
        <v>304</v>
      </c>
      <c r="B202" s="4" t="s">
        <v>299</v>
      </c>
      <c r="C202" s="10">
        <v>26000</v>
      </c>
      <c r="D202" s="10"/>
      <c r="E202" s="4"/>
      <c r="F202" s="4"/>
      <c r="G202" s="66">
        <v>5200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4" t="s">
        <v>305</v>
      </c>
      <c r="B203" s="4" t="s">
        <v>299</v>
      </c>
      <c r="C203" s="10">
        <v>20000</v>
      </c>
      <c r="D203" s="10"/>
      <c r="E203" s="4"/>
      <c r="F203" s="4"/>
      <c r="G203" s="66">
        <v>4000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4" t="s">
        <v>306</v>
      </c>
      <c r="B204" s="4" t="s">
        <v>299</v>
      </c>
      <c r="C204" s="10">
        <v>49000</v>
      </c>
      <c r="D204" s="10"/>
      <c r="E204" s="4"/>
      <c r="F204" s="4"/>
      <c r="G204" s="66">
        <v>9800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4" t="s">
        <v>307</v>
      </c>
      <c r="B205" s="4" t="s">
        <v>299</v>
      </c>
      <c r="C205" s="10">
        <v>33000</v>
      </c>
      <c r="D205" s="10"/>
      <c r="E205" s="4"/>
      <c r="F205" s="4"/>
      <c r="G205" s="66">
        <v>6600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4" t="s">
        <v>308</v>
      </c>
      <c r="B206" s="4" t="s">
        <v>299</v>
      </c>
      <c r="C206" s="10">
        <v>68000</v>
      </c>
      <c r="D206" s="10"/>
      <c r="E206" s="4"/>
      <c r="F206" s="4"/>
      <c r="G206" s="66">
        <v>13600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4" t="s">
        <v>309</v>
      </c>
      <c r="B207" s="4" t="s">
        <v>299</v>
      </c>
      <c r="C207" s="10">
        <v>33000</v>
      </c>
      <c r="D207" s="10"/>
      <c r="E207" s="4"/>
      <c r="F207" s="4"/>
      <c r="G207" s="66">
        <v>6600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4" t="s">
        <v>310</v>
      </c>
      <c r="B208" s="4" t="s">
        <v>299</v>
      </c>
      <c r="C208" s="10">
        <v>147000</v>
      </c>
      <c r="D208" s="10"/>
      <c r="E208" s="4"/>
      <c r="F208" s="4"/>
      <c r="G208" s="66">
        <v>29400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4" t="s">
        <v>311</v>
      </c>
      <c r="B209" s="4" t="s">
        <v>299</v>
      </c>
      <c r="C209" s="10">
        <v>151000</v>
      </c>
      <c r="D209" s="10"/>
      <c r="E209" s="4"/>
      <c r="F209" s="4"/>
      <c r="G209" s="66">
        <v>30200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4" t="s">
        <v>312</v>
      </c>
      <c r="B210" s="4" t="s">
        <v>299</v>
      </c>
      <c r="C210" s="10">
        <v>197000</v>
      </c>
      <c r="D210" s="10"/>
      <c r="E210" s="4"/>
      <c r="F210" s="4"/>
      <c r="G210" s="66">
        <v>39400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4" t="s">
        <v>313</v>
      </c>
      <c r="B211" s="4" t="s">
        <v>299</v>
      </c>
      <c r="C211" s="10">
        <v>310000</v>
      </c>
      <c r="D211" s="10"/>
      <c r="E211" s="4"/>
      <c r="F211" s="4"/>
      <c r="G211" s="66">
        <v>62000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4" t="s">
        <v>314</v>
      </c>
      <c r="B212" s="4" t="s">
        <v>299</v>
      </c>
      <c r="C212" s="10">
        <v>271000</v>
      </c>
      <c r="D212" s="10"/>
      <c r="E212" s="4"/>
      <c r="F212" s="4"/>
      <c r="G212" s="66">
        <v>54200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4" t="s">
        <v>315</v>
      </c>
      <c r="B213" s="4" t="s">
        <v>299</v>
      </c>
      <c r="C213" s="10">
        <v>458000</v>
      </c>
      <c r="D213" s="10"/>
      <c r="E213" s="4"/>
      <c r="F213" s="4"/>
      <c r="G213" s="66">
        <v>91600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4" t="s">
        <v>316</v>
      </c>
      <c r="B214" s="4" t="s">
        <v>299</v>
      </c>
      <c r="C214" s="10">
        <v>412000</v>
      </c>
      <c r="D214" s="10"/>
      <c r="E214" s="4"/>
      <c r="F214" s="4"/>
      <c r="G214" s="66">
        <v>82400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4" t="s">
        <v>317</v>
      </c>
      <c r="B215" s="4" t="s">
        <v>318</v>
      </c>
      <c r="C215" s="10">
        <v>807000</v>
      </c>
      <c r="D215" s="10"/>
      <c r="E215" s="4"/>
      <c r="F215" s="4"/>
      <c r="G215" s="66">
        <v>161400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4" t="s">
        <v>319</v>
      </c>
      <c r="B216" s="4"/>
      <c r="C216" s="10">
        <v>4000</v>
      </c>
      <c r="D216" s="10"/>
      <c r="E216" s="4"/>
      <c r="F216" s="4"/>
      <c r="G216" s="66">
        <v>800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4" t="s">
        <v>320</v>
      </c>
      <c r="B217" s="4"/>
      <c r="C217" s="10">
        <v>81000</v>
      </c>
      <c r="D217" s="10"/>
      <c r="E217" s="4"/>
      <c r="F217" s="4"/>
      <c r="G217" s="66">
        <v>16200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4" t="s">
        <v>321</v>
      </c>
      <c r="B218" s="4"/>
      <c r="C218" s="10">
        <v>125000</v>
      </c>
      <c r="D218" s="10"/>
      <c r="E218" s="4"/>
      <c r="F218" s="4"/>
      <c r="G218" s="66">
        <v>25000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4" t="s">
        <v>322</v>
      </c>
      <c r="B219" s="4"/>
      <c r="C219" s="10">
        <v>98000</v>
      </c>
      <c r="D219" s="10"/>
      <c r="E219" s="4"/>
      <c r="F219" s="4"/>
      <c r="G219" s="66">
        <v>19600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4" t="s">
        <v>323</v>
      </c>
      <c r="B220" s="4"/>
      <c r="C220" s="10">
        <v>140000</v>
      </c>
      <c r="D220" s="10"/>
      <c r="E220" s="4"/>
      <c r="F220" s="4"/>
      <c r="G220" s="66">
        <v>28000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4" t="s">
        <v>324</v>
      </c>
      <c r="B221" s="4" t="s">
        <v>325</v>
      </c>
      <c r="C221" s="10">
        <v>5000</v>
      </c>
      <c r="D221" s="10"/>
      <c r="E221" s="4"/>
      <c r="F221" s="4"/>
      <c r="G221" s="66">
        <v>1000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4" t="s">
        <v>324</v>
      </c>
      <c r="B222" s="4" t="s">
        <v>326</v>
      </c>
      <c r="C222" s="10">
        <v>6000</v>
      </c>
      <c r="D222" s="10"/>
      <c r="E222" s="4"/>
      <c r="F222" s="4"/>
      <c r="G222" s="66">
        <v>1200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4" t="s">
        <v>327</v>
      </c>
      <c r="B223" s="4"/>
      <c r="C223" s="10">
        <v>9000</v>
      </c>
      <c r="D223" s="10"/>
      <c r="E223" s="4"/>
      <c r="F223" s="4"/>
      <c r="G223" s="66">
        <v>1800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4" t="s">
        <v>328</v>
      </c>
      <c r="B224" s="4" t="s">
        <v>329</v>
      </c>
      <c r="C224" s="10">
        <v>8000</v>
      </c>
      <c r="D224" s="10"/>
      <c r="E224" s="4"/>
      <c r="F224" s="4"/>
      <c r="G224" s="66">
        <v>1600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4" t="s">
        <v>330</v>
      </c>
      <c r="B225" s="4"/>
      <c r="C225" s="10">
        <v>11000</v>
      </c>
      <c r="D225" s="10"/>
      <c r="E225" s="4"/>
      <c r="F225" s="4"/>
      <c r="G225" s="66">
        <v>2200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4" t="s">
        <v>331</v>
      </c>
      <c r="B226" s="4" t="s">
        <v>332</v>
      </c>
      <c r="C226" s="10">
        <v>21000</v>
      </c>
      <c r="D226" s="10"/>
      <c r="E226" s="4"/>
      <c r="F226" s="4"/>
      <c r="G226" s="66">
        <v>4200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4" t="s">
        <v>333</v>
      </c>
      <c r="B227" s="4" t="s">
        <v>299</v>
      </c>
      <c r="C227" s="10">
        <v>14000</v>
      </c>
      <c r="D227" s="10"/>
      <c r="E227" s="4"/>
      <c r="F227" s="4"/>
      <c r="G227" s="66">
        <v>2800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4" t="s">
        <v>334</v>
      </c>
      <c r="B228" s="4" t="s">
        <v>299</v>
      </c>
      <c r="C228" s="10">
        <v>23000</v>
      </c>
      <c r="D228" s="10"/>
      <c r="E228" s="4"/>
      <c r="F228" s="4"/>
      <c r="G228" s="66">
        <v>4600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4" t="s">
        <v>335</v>
      </c>
      <c r="B229" s="4" t="s">
        <v>299</v>
      </c>
      <c r="C229" s="10">
        <v>51000</v>
      </c>
      <c r="D229" s="10"/>
      <c r="E229" s="4"/>
      <c r="F229" s="4"/>
      <c r="G229" s="66">
        <v>10200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4" t="s">
        <v>336</v>
      </c>
      <c r="B230" s="4"/>
      <c r="C230" s="10"/>
      <c r="D230" s="10"/>
      <c r="E230" s="4"/>
      <c r="F230" s="4"/>
      <c r="G230" s="66">
        <v>0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4" t="s">
        <v>337</v>
      </c>
      <c r="B231" s="4" t="s">
        <v>338</v>
      </c>
      <c r="C231" s="10">
        <v>198000</v>
      </c>
      <c r="D231" s="10"/>
      <c r="E231" s="4"/>
      <c r="F231" s="4"/>
      <c r="G231" s="66">
        <v>39600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4" t="s">
        <v>339</v>
      </c>
      <c r="B232" s="4" t="s">
        <v>338</v>
      </c>
      <c r="C232" s="10">
        <v>167000</v>
      </c>
      <c r="D232" s="10"/>
      <c r="E232" s="4"/>
      <c r="F232" s="4"/>
      <c r="G232" s="66">
        <v>33400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4" t="s">
        <v>340</v>
      </c>
      <c r="B233" s="4" t="s">
        <v>341</v>
      </c>
      <c r="C233" s="10">
        <v>95000</v>
      </c>
      <c r="D233" s="10"/>
      <c r="E233" s="4"/>
      <c r="F233" s="4"/>
      <c r="G233" s="66">
        <v>19000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4" t="s">
        <v>342</v>
      </c>
      <c r="B234" s="4" t="s">
        <v>341</v>
      </c>
      <c r="C234" s="10">
        <v>141000</v>
      </c>
      <c r="D234" s="10"/>
      <c r="E234" s="4"/>
      <c r="F234" s="4"/>
      <c r="G234" s="66">
        <v>28200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>
      <c r="A235" s="4" t="s">
        <v>343</v>
      </c>
      <c r="B235" s="4" t="s">
        <v>338</v>
      </c>
      <c r="C235" s="10">
        <v>351000</v>
      </c>
      <c r="D235" s="10"/>
      <c r="E235" s="4"/>
      <c r="F235" s="4"/>
      <c r="G235" s="66">
        <v>70200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>
      <c r="A236" s="4" t="s">
        <v>344</v>
      </c>
      <c r="B236" s="4" t="s">
        <v>345</v>
      </c>
      <c r="C236" s="10">
        <v>414000</v>
      </c>
      <c r="D236" s="10"/>
      <c r="E236" s="4"/>
      <c r="F236" s="4"/>
      <c r="G236" s="66">
        <v>82800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>
      <c r="A237" s="4" t="s">
        <v>346</v>
      </c>
      <c r="B237" s="4" t="s">
        <v>338</v>
      </c>
      <c r="C237" s="10">
        <v>61000</v>
      </c>
      <c r="D237" s="10"/>
      <c r="E237" s="4"/>
      <c r="F237" s="4"/>
      <c r="G237" s="66">
        <v>12200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>
      <c r="A238" s="4" t="s">
        <v>347</v>
      </c>
      <c r="B238" s="4" t="s">
        <v>338</v>
      </c>
      <c r="C238" s="10">
        <v>893000</v>
      </c>
      <c r="D238" s="10"/>
      <c r="E238" s="4"/>
      <c r="F238" s="4"/>
      <c r="G238" s="66">
        <v>178600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>
      <c r="A239" s="4" t="s">
        <v>348</v>
      </c>
      <c r="B239" s="4" t="s">
        <v>338</v>
      </c>
      <c r="C239" s="10">
        <v>985000</v>
      </c>
      <c r="D239" s="10"/>
      <c r="E239" s="4"/>
      <c r="F239" s="4"/>
      <c r="G239" s="66">
        <v>197000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>
      <c r="A240" s="4" t="s">
        <v>349</v>
      </c>
      <c r="B240" s="4" t="s">
        <v>338</v>
      </c>
      <c r="C240" s="10">
        <v>296000</v>
      </c>
      <c r="D240" s="10"/>
      <c r="E240" s="4"/>
      <c r="F240" s="4"/>
      <c r="G240" s="66">
        <v>59200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>
      <c r="A241" s="4" t="s">
        <v>350</v>
      </c>
      <c r="B241" s="4" t="s">
        <v>338</v>
      </c>
      <c r="C241" s="10">
        <v>685000</v>
      </c>
      <c r="D241" s="10"/>
      <c r="E241" s="4"/>
      <c r="F241" s="4"/>
      <c r="G241" s="66">
        <v>137000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>
      <c r="A242" s="4" t="s">
        <v>351</v>
      </c>
      <c r="B242" s="4" t="s">
        <v>338</v>
      </c>
      <c r="C242" s="10">
        <v>1138000</v>
      </c>
      <c r="D242" s="10"/>
      <c r="E242" s="4"/>
      <c r="F242" s="4"/>
      <c r="G242" s="66">
        <v>227600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>
      <c r="A243" s="4" t="s">
        <v>352</v>
      </c>
      <c r="B243" s="4" t="s">
        <v>338</v>
      </c>
      <c r="C243" s="10">
        <v>1334000</v>
      </c>
      <c r="D243" s="10"/>
      <c r="E243" s="4"/>
      <c r="F243" s="4"/>
      <c r="G243" s="66">
        <v>266800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>
      <c r="A244" s="4" t="s">
        <v>353</v>
      </c>
      <c r="B244" s="4" t="s">
        <v>133</v>
      </c>
      <c r="C244" s="10">
        <v>30000</v>
      </c>
      <c r="D244" s="10"/>
      <c r="E244" s="4"/>
      <c r="F244" s="4"/>
      <c r="G244" s="66">
        <v>6000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>
      <c r="A245" s="4" t="s">
        <v>354</v>
      </c>
      <c r="B245" s="4" t="s">
        <v>133</v>
      </c>
      <c r="C245" s="10">
        <v>30000</v>
      </c>
      <c r="D245" s="10"/>
      <c r="E245" s="4"/>
      <c r="F245" s="4"/>
      <c r="G245" s="66">
        <v>6000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>
      <c r="A246" s="4" t="s">
        <v>355</v>
      </c>
      <c r="B246" s="4" t="s">
        <v>356</v>
      </c>
      <c r="C246" s="10">
        <v>406000</v>
      </c>
      <c r="D246" s="10"/>
      <c r="E246" s="4"/>
      <c r="F246" s="4"/>
      <c r="G246" s="66">
        <v>81200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>
      <c r="A247" s="4" t="s">
        <v>357</v>
      </c>
      <c r="B247" s="4" t="s">
        <v>356</v>
      </c>
      <c r="C247" s="10">
        <v>197000</v>
      </c>
      <c r="D247" s="10"/>
      <c r="E247" s="4"/>
      <c r="F247" s="4"/>
      <c r="G247" s="66">
        <v>39400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>
      <c r="A248" s="4" t="s">
        <v>358</v>
      </c>
      <c r="B248" s="4" t="s">
        <v>356</v>
      </c>
      <c r="C248" s="10">
        <v>645000</v>
      </c>
      <c r="D248" s="10"/>
      <c r="E248" s="4"/>
      <c r="F248" s="4"/>
      <c r="G248" s="66">
        <v>129000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>
      <c r="A249" s="4" t="s">
        <v>359</v>
      </c>
      <c r="B249" s="4" t="s">
        <v>356</v>
      </c>
      <c r="C249" s="10">
        <v>645000</v>
      </c>
      <c r="D249" s="10"/>
      <c r="E249" s="4"/>
      <c r="F249" s="4"/>
      <c r="G249" s="66">
        <v>129000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>
      <c r="A250" s="4" t="s">
        <v>360</v>
      </c>
      <c r="B250" s="4" t="s">
        <v>356</v>
      </c>
      <c r="C250" s="10">
        <v>259000</v>
      </c>
      <c r="D250" s="10"/>
      <c r="E250" s="4"/>
      <c r="F250" s="4"/>
      <c r="G250" s="66">
        <v>51800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>
      <c r="A251" s="4" t="s">
        <v>361</v>
      </c>
      <c r="B251" s="4" t="s">
        <v>356</v>
      </c>
      <c r="C251" s="10">
        <v>646000</v>
      </c>
      <c r="D251" s="10"/>
      <c r="E251" s="4"/>
      <c r="F251" s="4"/>
      <c r="G251" s="66">
        <v>129200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>
      <c r="A252" s="4" t="s">
        <v>362</v>
      </c>
      <c r="B252" s="4" t="s">
        <v>356</v>
      </c>
      <c r="C252" s="10">
        <v>259000</v>
      </c>
      <c r="D252" s="10"/>
      <c r="E252" s="4"/>
      <c r="F252" s="4"/>
      <c r="G252" s="66">
        <v>51800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>
      <c r="A253" s="4" t="s">
        <v>363</v>
      </c>
      <c r="B253" s="4" t="s">
        <v>356</v>
      </c>
      <c r="C253" s="10">
        <v>645000</v>
      </c>
      <c r="D253" s="10"/>
      <c r="E253" s="4"/>
      <c r="F253" s="4"/>
      <c r="G253" s="66">
        <v>129000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>
      <c r="A254" s="4" t="s">
        <v>364</v>
      </c>
      <c r="B254" s="4" t="s">
        <v>356</v>
      </c>
      <c r="C254" s="10">
        <v>879000</v>
      </c>
      <c r="D254" s="10"/>
      <c r="E254" s="4"/>
      <c r="F254" s="4"/>
      <c r="G254" s="66">
        <v>175800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>
      <c r="A255" s="4" t="s">
        <v>365</v>
      </c>
      <c r="B255" s="4" t="s">
        <v>356</v>
      </c>
      <c r="C255" s="10">
        <v>259000</v>
      </c>
      <c r="D255" s="10"/>
      <c r="E255" s="4"/>
      <c r="F255" s="4"/>
      <c r="G255" s="66">
        <v>51800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>
      <c r="A256" s="4" t="s">
        <v>366</v>
      </c>
      <c r="B256" s="4" t="s">
        <v>356</v>
      </c>
      <c r="C256" s="10">
        <v>274000</v>
      </c>
      <c r="D256" s="10"/>
      <c r="E256" s="4"/>
      <c r="F256" s="4"/>
      <c r="G256" s="66">
        <v>54800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>
      <c r="A257" s="4" t="s">
        <v>367</v>
      </c>
      <c r="B257" s="4" t="s">
        <v>356</v>
      </c>
      <c r="C257" s="10">
        <v>975000</v>
      </c>
      <c r="D257" s="10"/>
      <c r="E257" s="4"/>
      <c r="F257" s="4"/>
      <c r="G257" s="66">
        <v>195000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>
      <c r="A258" s="4" t="s">
        <v>368</v>
      </c>
      <c r="B258" s="4" t="s">
        <v>356</v>
      </c>
      <c r="C258" s="10">
        <v>480000</v>
      </c>
      <c r="D258" s="10"/>
      <c r="E258" s="4"/>
      <c r="F258" s="4"/>
      <c r="G258" s="66">
        <v>96000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>
      <c r="A259" s="4" t="s">
        <v>369</v>
      </c>
      <c r="B259" s="4" t="s">
        <v>356</v>
      </c>
      <c r="C259" s="10">
        <v>1187000</v>
      </c>
      <c r="D259" s="10"/>
      <c r="E259" s="4"/>
      <c r="F259" s="4"/>
      <c r="G259" s="66">
        <v>237400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>
      <c r="A260" s="4" t="s">
        <v>370</v>
      </c>
      <c r="B260" s="4" t="s">
        <v>356</v>
      </c>
      <c r="C260" s="10">
        <v>832000</v>
      </c>
      <c r="D260" s="10"/>
      <c r="E260" s="4"/>
      <c r="F260" s="4"/>
      <c r="G260" s="66">
        <v>166400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>
      <c r="A261" s="4" t="s">
        <v>371</v>
      </c>
      <c r="B261" s="4" t="s">
        <v>356</v>
      </c>
      <c r="C261" s="10">
        <v>227000</v>
      </c>
      <c r="D261" s="10"/>
      <c r="E261" s="4"/>
      <c r="F261" s="4"/>
      <c r="G261" s="66">
        <v>45400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>
      <c r="A262" s="4" t="s">
        <v>372</v>
      </c>
      <c r="B262" s="4" t="s">
        <v>356</v>
      </c>
      <c r="C262" s="10">
        <v>98000</v>
      </c>
      <c r="D262" s="10"/>
      <c r="E262" s="4"/>
      <c r="F262" s="4"/>
      <c r="G262" s="66">
        <v>19600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>
      <c r="A263" s="4" t="s">
        <v>373</v>
      </c>
      <c r="B263" s="4" t="s">
        <v>356</v>
      </c>
      <c r="C263" s="10">
        <v>1190000</v>
      </c>
      <c r="D263" s="10"/>
      <c r="E263" s="4"/>
      <c r="F263" s="4"/>
      <c r="G263" s="66">
        <v>238000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>
      <c r="A264" s="4" t="s">
        <v>374</v>
      </c>
      <c r="B264" s="4" t="s">
        <v>356</v>
      </c>
      <c r="C264" s="10">
        <v>300000</v>
      </c>
      <c r="D264" s="10"/>
      <c r="E264" s="4"/>
      <c r="F264" s="4"/>
      <c r="G264" s="66">
        <v>60000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>
      <c r="A265" s="4" t="s">
        <v>375</v>
      </c>
      <c r="B265" s="4" t="s">
        <v>356</v>
      </c>
      <c r="C265" s="10">
        <v>2407000</v>
      </c>
      <c r="D265" s="10"/>
      <c r="E265" s="4"/>
      <c r="F265" s="4"/>
      <c r="G265" s="66">
        <v>481400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>
      <c r="A266" s="4" t="s">
        <v>376</v>
      </c>
      <c r="B266" s="4" t="s">
        <v>356</v>
      </c>
      <c r="C266" s="10">
        <v>1021000</v>
      </c>
      <c r="D266" s="10"/>
      <c r="E266" s="4"/>
      <c r="F266" s="4"/>
      <c r="G266" s="66">
        <v>204200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>
      <c r="A267" s="4" t="s">
        <v>377</v>
      </c>
      <c r="B267" s="4" t="s">
        <v>356</v>
      </c>
      <c r="C267" s="10">
        <v>646000</v>
      </c>
      <c r="D267" s="10"/>
      <c r="E267" s="4"/>
      <c r="F267" s="4"/>
      <c r="G267" s="66">
        <v>129200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>
      <c r="A268" s="4" t="s">
        <v>378</v>
      </c>
      <c r="B268" s="4" t="s">
        <v>356</v>
      </c>
      <c r="C268" s="10">
        <v>259000</v>
      </c>
      <c r="D268" s="10"/>
      <c r="E268" s="4"/>
      <c r="F268" s="4"/>
      <c r="G268" s="66">
        <v>51800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>
      <c r="A269" s="4" t="s">
        <v>379</v>
      </c>
      <c r="B269" s="4" t="s">
        <v>356</v>
      </c>
      <c r="C269" s="10">
        <v>193000</v>
      </c>
      <c r="D269" s="10"/>
      <c r="E269" s="4"/>
      <c r="F269" s="4"/>
      <c r="G269" s="66">
        <v>38600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>
      <c r="A270" s="4" t="s">
        <v>380</v>
      </c>
      <c r="B270" s="4" t="s">
        <v>356</v>
      </c>
      <c r="C270" s="10">
        <v>96000</v>
      </c>
      <c r="D270" s="10"/>
      <c r="E270" s="4"/>
      <c r="F270" s="4"/>
      <c r="G270" s="66">
        <v>19200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>
      <c r="A271" s="4" t="s">
        <v>381</v>
      </c>
      <c r="B271" s="4" t="s">
        <v>356</v>
      </c>
      <c r="C271" s="10">
        <v>594000</v>
      </c>
      <c r="D271" s="10"/>
      <c r="E271" s="4"/>
      <c r="F271" s="4"/>
      <c r="G271" s="66">
        <v>118800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>
      <c r="A272" s="4" t="s">
        <v>382</v>
      </c>
      <c r="B272" s="4" t="s">
        <v>356</v>
      </c>
      <c r="C272" s="10">
        <v>282000</v>
      </c>
      <c r="D272" s="10"/>
      <c r="E272" s="4"/>
      <c r="F272" s="4"/>
      <c r="G272" s="66">
        <v>56400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>
      <c r="A273" s="4" t="s">
        <v>383</v>
      </c>
      <c r="B273" s="4" t="s">
        <v>356</v>
      </c>
      <c r="C273" s="10">
        <v>1814000</v>
      </c>
      <c r="D273" s="10"/>
      <c r="E273" s="4"/>
      <c r="F273" s="4"/>
      <c r="G273" s="66">
        <v>362800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>
      <c r="A274" s="4" t="s">
        <v>384</v>
      </c>
      <c r="B274" s="4" t="s">
        <v>356</v>
      </c>
      <c r="C274" s="10">
        <v>193000</v>
      </c>
      <c r="D274" s="10"/>
      <c r="E274" s="4"/>
      <c r="F274" s="4"/>
      <c r="G274" s="66">
        <v>38600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>
      <c r="A275" s="4" t="s">
        <v>385</v>
      </c>
      <c r="B275" s="4" t="s">
        <v>356</v>
      </c>
      <c r="C275" s="10">
        <v>654000</v>
      </c>
      <c r="D275" s="10"/>
      <c r="E275" s="4"/>
      <c r="F275" s="4"/>
      <c r="G275" s="66">
        <v>130800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>
      <c r="A276" s="4" t="s">
        <v>386</v>
      </c>
      <c r="B276" s="4" t="s">
        <v>356</v>
      </c>
      <c r="C276" s="10">
        <v>729000</v>
      </c>
      <c r="D276" s="10"/>
      <c r="E276" s="4"/>
      <c r="F276" s="4"/>
      <c r="G276" s="66">
        <v>145800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>
      <c r="A277" s="4" t="s">
        <v>387</v>
      </c>
      <c r="B277" s="4" t="s">
        <v>356</v>
      </c>
      <c r="C277" s="10">
        <v>632000</v>
      </c>
      <c r="D277" s="10"/>
      <c r="E277" s="4"/>
      <c r="F277" s="4"/>
      <c r="G277" s="66">
        <v>126400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>
      <c r="A278" s="4" t="s">
        <v>388</v>
      </c>
      <c r="B278" s="4" t="s">
        <v>356</v>
      </c>
      <c r="C278" s="10">
        <v>240000</v>
      </c>
      <c r="D278" s="10"/>
      <c r="E278" s="4"/>
      <c r="F278" s="4"/>
      <c r="G278" s="66">
        <v>48000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>
      <c r="A279" s="4" t="s">
        <v>389</v>
      </c>
      <c r="B279" s="4" t="s">
        <v>390</v>
      </c>
      <c r="C279" s="10">
        <v>955000</v>
      </c>
      <c r="D279" s="10"/>
      <c r="E279" s="4"/>
      <c r="F279" s="4"/>
      <c r="G279" s="66">
        <v>191000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>
      <c r="A280" s="4" t="s">
        <v>391</v>
      </c>
      <c r="B280" s="4" t="s">
        <v>390</v>
      </c>
      <c r="C280" s="10">
        <v>1126000</v>
      </c>
      <c r="D280" s="10"/>
      <c r="E280" s="4"/>
      <c r="F280" s="4"/>
      <c r="G280" s="66">
        <v>225200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>
      <c r="A281" s="4" t="s">
        <v>392</v>
      </c>
      <c r="B281" s="4"/>
      <c r="C281" s="10"/>
      <c r="D281" s="10"/>
      <c r="E281" s="4"/>
      <c r="F281" s="4"/>
      <c r="G281" s="66">
        <v>0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>
      <c r="A282" s="4" t="s">
        <v>393</v>
      </c>
      <c r="B282" s="4" t="s">
        <v>394</v>
      </c>
      <c r="C282" s="10">
        <v>297000</v>
      </c>
      <c r="D282" s="10"/>
      <c r="E282" s="4"/>
      <c r="F282" s="4"/>
      <c r="G282" s="66">
        <v>59400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>
      <c r="A283" s="4" t="s">
        <v>395</v>
      </c>
      <c r="B283" s="4" t="s">
        <v>396</v>
      </c>
      <c r="C283" s="10">
        <v>646000</v>
      </c>
      <c r="D283" s="10"/>
      <c r="E283" s="4"/>
      <c r="F283" s="4"/>
      <c r="G283" s="66">
        <v>129200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>
      <c r="A284" s="4" t="s">
        <v>397</v>
      </c>
      <c r="B284" s="4" t="s">
        <v>398</v>
      </c>
      <c r="C284" s="10">
        <v>714000</v>
      </c>
      <c r="D284" s="10"/>
      <c r="E284" s="4"/>
      <c r="F284" s="4"/>
      <c r="G284" s="66">
        <v>142800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>
      <c r="A285" s="4" t="s">
        <v>399</v>
      </c>
      <c r="B285" s="4" t="s">
        <v>400</v>
      </c>
      <c r="C285" s="10">
        <v>807000</v>
      </c>
      <c r="D285" s="10"/>
      <c r="E285" s="4"/>
      <c r="F285" s="4"/>
      <c r="G285" s="66">
        <v>161400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>
      <c r="A286" s="4" t="s">
        <v>401</v>
      </c>
      <c r="B286" s="4" t="s">
        <v>402</v>
      </c>
      <c r="C286" s="10">
        <v>591000</v>
      </c>
      <c r="D286" s="10"/>
      <c r="E286" s="4"/>
      <c r="F286" s="4"/>
      <c r="G286" s="66">
        <v>118200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>
      <c r="A287" s="4" t="s">
        <v>403</v>
      </c>
      <c r="B287" s="4" t="s">
        <v>404</v>
      </c>
      <c r="C287" s="10">
        <v>918000</v>
      </c>
      <c r="D287" s="10"/>
      <c r="E287" s="4"/>
      <c r="F287" s="4"/>
      <c r="G287" s="66">
        <v>183600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>
      <c r="A288" s="4" t="s">
        <v>405</v>
      </c>
      <c r="B288" s="4" t="s">
        <v>406</v>
      </c>
      <c r="C288" s="10">
        <v>1265000</v>
      </c>
      <c r="D288" s="10"/>
      <c r="E288" s="4"/>
      <c r="F288" s="4"/>
      <c r="G288" s="66">
        <v>253000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>
      <c r="A289" s="4" t="s">
        <v>407</v>
      </c>
      <c r="B289" s="4" t="s">
        <v>408</v>
      </c>
      <c r="C289" s="10">
        <v>256000</v>
      </c>
      <c r="D289" s="10"/>
      <c r="E289" s="4"/>
      <c r="F289" s="4"/>
      <c r="G289" s="66">
        <v>51200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>
      <c r="A290" s="4" t="s">
        <v>409</v>
      </c>
      <c r="B290" s="4" t="s">
        <v>410</v>
      </c>
      <c r="C290" s="10">
        <v>371000</v>
      </c>
      <c r="D290" s="10"/>
      <c r="E290" s="4"/>
      <c r="F290" s="4"/>
      <c r="G290" s="66">
        <v>74200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>
      <c r="A291" s="4" t="s">
        <v>411</v>
      </c>
      <c r="B291" s="4" t="s">
        <v>412</v>
      </c>
      <c r="C291" s="10">
        <v>457000</v>
      </c>
      <c r="D291" s="10"/>
      <c r="E291" s="4"/>
      <c r="F291" s="4"/>
      <c r="G291" s="66">
        <v>91400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>
      <c r="A292" s="4" t="s">
        <v>413</v>
      </c>
      <c r="B292" s="4" t="s">
        <v>414</v>
      </c>
      <c r="C292" s="10">
        <v>642000</v>
      </c>
      <c r="D292" s="10"/>
      <c r="E292" s="4"/>
      <c r="F292" s="4"/>
      <c r="G292" s="66">
        <v>128400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>
      <c r="A293" s="4" t="s">
        <v>415</v>
      </c>
      <c r="B293" s="4" t="s">
        <v>416</v>
      </c>
      <c r="C293" s="10">
        <v>1571000</v>
      </c>
      <c r="D293" s="10"/>
      <c r="E293" s="4"/>
      <c r="F293" s="4"/>
      <c r="G293" s="66">
        <v>314200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>
      <c r="A294" s="4" t="s">
        <v>417</v>
      </c>
      <c r="B294" s="4" t="s">
        <v>418</v>
      </c>
      <c r="C294" s="10">
        <v>756000</v>
      </c>
      <c r="D294" s="10"/>
      <c r="E294" s="4"/>
      <c r="F294" s="4"/>
      <c r="G294" s="66">
        <v>151200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>
      <c r="A295" s="4" t="s">
        <v>419</v>
      </c>
      <c r="B295" s="4" t="s">
        <v>420</v>
      </c>
      <c r="C295" s="10">
        <v>1571000</v>
      </c>
      <c r="D295" s="10"/>
      <c r="E295" s="4"/>
      <c r="F295" s="4"/>
      <c r="G295" s="66">
        <v>314200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>
      <c r="A296" s="4" t="s">
        <v>421</v>
      </c>
      <c r="B296" s="4" t="s">
        <v>422</v>
      </c>
      <c r="C296" s="10">
        <v>2716000</v>
      </c>
      <c r="D296" s="10"/>
      <c r="E296" s="4"/>
      <c r="F296" s="4"/>
      <c r="G296" s="66">
        <v>543200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>
      <c r="A297" s="4" t="s">
        <v>423</v>
      </c>
      <c r="B297" s="4" t="s">
        <v>424</v>
      </c>
      <c r="C297" s="10">
        <v>640000</v>
      </c>
      <c r="D297" s="10"/>
      <c r="E297" s="4"/>
      <c r="F297" s="4"/>
      <c r="G297" s="66">
        <v>128000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>
      <c r="A298" s="4" t="s">
        <v>425</v>
      </c>
      <c r="B298" s="4" t="s">
        <v>426</v>
      </c>
      <c r="C298" s="10">
        <v>255000</v>
      </c>
      <c r="D298" s="10"/>
      <c r="E298" s="4"/>
      <c r="F298" s="4"/>
      <c r="G298" s="66">
        <v>51000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>
      <c r="A299" s="4" t="s">
        <v>427</v>
      </c>
      <c r="B299" s="4" t="s">
        <v>428</v>
      </c>
      <c r="C299" s="10">
        <v>413000</v>
      </c>
      <c r="D299" s="10"/>
      <c r="E299" s="4"/>
      <c r="F299" s="4"/>
      <c r="G299" s="66">
        <v>82600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>
      <c r="A300" s="4" t="s">
        <v>429</v>
      </c>
      <c r="B300" s="4" t="s">
        <v>430</v>
      </c>
      <c r="C300" s="10">
        <v>361000</v>
      </c>
      <c r="D300" s="10"/>
      <c r="E300" s="4"/>
      <c r="F300" s="4"/>
      <c r="G300" s="66">
        <v>72200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>
      <c r="A301" s="4" t="s">
        <v>431</v>
      </c>
      <c r="B301" s="4" t="s">
        <v>432</v>
      </c>
      <c r="C301" s="10">
        <v>544000</v>
      </c>
      <c r="D301" s="10"/>
      <c r="E301" s="4"/>
      <c r="F301" s="4"/>
      <c r="G301" s="66">
        <v>108800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>
      <c r="A302" s="4" t="s">
        <v>433</v>
      </c>
      <c r="B302" s="4" t="s">
        <v>434</v>
      </c>
      <c r="C302" s="10">
        <v>678000</v>
      </c>
      <c r="D302" s="10"/>
      <c r="E302" s="4"/>
      <c r="F302" s="4"/>
      <c r="G302" s="66">
        <v>135600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>
      <c r="A303" s="4" t="s">
        <v>435</v>
      </c>
      <c r="B303" s="4" t="s">
        <v>436</v>
      </c>
      <c r="C303" s="10">
        <v>1054000</v>
      </c>
      <c r="D303" s="10"/>
      <c r="E303" s="4"/>
      <c r="F303" s="4"/>
      <c r="G303" s="66">
        <v>210800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>
      <c r="A304" s="4" t="s">
        <v>437</v>
      </c>
      <c r="B304" s="4" t="s">
        <v>438</v>
      </c>
      <c r="C304" s="10">
        <v>482000</v>
      </c>
      <c r="D304" s="10"/>
      <c r="E304" s="4"/>
      <c r="F304" s="4"/>
      <c r="G304" s="66">
        <v>96400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>
      <c r="A305" s="4" t="s">
        <v>439</v>
      </c>
      <c r="B305" s="4" t="s">
        <v>440</v>
      </c>
      <c r="C305" s="10">
        <v>722000</v>
      </c>
      <c r="D305" s="10"/>
      <c r="E305" s="4"/>
      <c r="F305" s="4"/>
      <c r="G305" s="66">
        <v>144400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>
      <c r="A306" s="4" t="s">
        <v>441</v>
      </c>
      <c r="B306" s="4" t="s">
        <v>442</v>
      </c>
      <c r="C306" s="10">
        <v>269000</v>
      </c>
      <c r="D306" s="10"/>
      <c r="E306" s="4"/>
      <c r="F306" s="4"/>
      <c r="G306" s="66">
        <v>53800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>
      <c r="A307" s="4" t="s">
        <v>443</v>
      </c>
      <c r="B307" s="4" t="s">
        <v>442</v>
      </c>
      <c r="C307" s="10">
        <v>371000</v>
      </c>
      <c r="D307" s="10"/>
      <c r="E307" s="4"/>
      <c r="F307" s="4"/>
      <c r="G307" s="66">
        <v>74200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>
      <c r="A308" s="4" t="s">
        <v>444</v>
      </c>
      <c r="B308" s="4" t="s">
        <v>445</v>
      </c>
      <c r="C308" s="10">
        <v>462000</v>
      </c>
      <c r="D308" s="10"/>
      <c r="E308" s="4"/>
      <c r="F308" s="4"/>
      <c r="G308" s="66">
        <v>92400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>
      <c r="A309" s="4" t="s">
        <v>446</v>
      </c>
      <c r="B309" s="4" t="s">
        <v>447</v>
      </c>
      <c r="C309" s="10">
        <v>541000</v>
      </c>
      <c r="D309" s="10"/>
      <c r="E309" s="4"/>
      <c r="F309" s="4"/>
      <c r="G309" s="66">
        <v>108200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>
      <c r="A310" s="4" t="s">
        <v>448</v>
      </c>
      <c r="B310" s="4" t="s">
        <v>449</v>
      </c>
      <c r="C310" s="10">
        <v>648000</v>
      </c>
      <c r="D310" s="10"/>
      <c r="E310" s="4"/>
      <c r="F310" s="4"/>
      <c r="G310" s="66">
        <v>129600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>
      <c r="A311" s="4" t="s">
        <v>450</v>
      </c>
      <c r="B311" s="4" t="s">
        <v>451</v>
      </c>
      <c r="C311" s="10">
        <v>644000</v>
      </c>
      <c r="D311" s="10"/>
      <c r="E311" s="4"/>
      <c r="F311" s="4"/>
      <c r="G311" s="66">
        <v>128800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>
      <c r="A312" s="4" t="s">
        <v>452</v>
      </c>
      <c r="B312" s="4" t="s">
        <v>453</v>
      </c>
      <c r="C312" s="10">
        <v>902000</v>
      </c>
      <c r="D312" s="10"/>
      <c r="E312" s="4"/>
      <c r="F312" s="4"/>
      <c r="G312" s="66">
        <v>180400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>
      <c r="A313" s="4" t="s">
        <v>454</v>
      </c>
      <c r="B313" s="4" t="s">
        <v>455</v>
      </c>
      <c r="C313" s="10">
        <v>722000</v>
      </c>
      <c r="D313" s="10"/>
      <c r="E313" s="4"/>
      <c r="F313" s="4"/>
      <c r="G313" s="66">
        <v>144400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>
      <c r="A314" s="4" t="s">
        <v>456</v>
      </c>
      <c r="B314" s="4" t="s">
        <v>455</v>
      </c>
      <c r="C314" s="10">
        <v>1457000</v>
      </c>
      <c r="D314" s="10"/>
      <c r="E314" s="4"/>
      <c r="F314" s="4"/>
      <c r="G314" s="66">
        <v>291400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>
      <c r="A315" s="4" t="s">
        <v>457</v>
      </c>
      <c r="B315" s="4" t="s">
        <v>458</v>
      </c>
      <c r="C315" s="10">
        <v>1786000</v>
      </c>
      <c r="D315" s="10"/>
      <c r="E315" s="4"/>
      <c r="F315" s="4"/>
      <c r="G315" s="66">
        <v>357200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>
      <c r="A316" s="4" t="s">
        <v>459</v>
      </c>
      <c r="B316" s="4"/>
      <c r="C316" s="10"/>
      <c r="D316" s="10"/>
      <c r="E316" s="4"/>
      <c r="F316" s="4"/>
      <c r="G316" s="66">
        <v>0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>
      <c r="A317" s="4" t="s">
        <v>460</v>
      </c>
      <c r="B317" s="4" t="s">
        <v>461</v>
      </c>
      <c r="C317" s="10">
        <v>85000</v>
      </c>
      <c r="D317" s="10"/>
      <c r="E317" s="4"/>
      <c r="F317" s="4"/>
      <c r="G317" s="66">
        <v>17000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>
      <c r="A318" s="4" t="s">
        <v>462</v>
      </c>
      <c r="B318" s="4" t="s">
        <v>461</v>
      </c>
      <c r="C318" s="10">
        <v>84000</v>
      </c>
      <c r="D318" s="10"/>
      <c r="E318" s="4"/>
      <c r="F318" s="4"/>
      <c r="G318" s="66">
        <v>16800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>
      <c r="A319" s="4" t="s">
        <v>463</v>
      </c>
      <c r="B319" s="4" t="s">
        <v>464</v>
      </c>
      <c r="C319" s="10">
        <v>115000</v>
      </c>
      <c r="D319" s="10"/>
      <c r="E319" s="4"/>
      <c r="F319" s="4"/>
      <c r="G319" s="66">
        <v>23000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>
      <c r="A320" s="4" t="s">
        <v>465</v>
      </c>
      <c r="B320" s="4" t="s">
        <v>464</v>
      </c>
      <c r="C320" s="10">
        <v>152000</v>
      </c>
      <c r="D320" s="10"/>
      <c r="E320" s="4"/>
      <c r="F320" s="4"/>
      <c r="G320" s="66">
        <v>30400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>
      <c r="A321" s="4" t="s">
        <v>466</v>
      </c>
      <c r="B321" s="4" t="s">
        <v>461</v>
      </c>
      <c r="C321" s="10">
        <v>82000</v>
      </c>
      <c r="D321" s="10"/>
      <c r="E321" s="4"/>
      <c r="F321" s="4"/>
      <c r="G321" s="66">
        <v>16400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>
      <c r="A322" s="4" t="s">
        <v>467</v>
      </c>
      <c r="B322" s="4" t="s">
        <v>461</v>
      </c>
      <c r="C322" s="10">
        <v>84000</v>
      </c>
      <c r="D322" s="10"/>
      <c r="E322" s="4"/>
      <c r="F322" s="4"/>
      <c r="G322" s="66">
        <v>16800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>
      <c r="A323" s="4" t="s">
        <v>468</v>
      </c>
      <c r="B323" s="4" t="s">
        <v>469</v>
      </c>
      <c r="C323" s="10">
        <v>115000</v>
      </c>
      <c r="D323" s="10"/>
      <c r="E323" s="4"/>
      <c r="F323" s="4"/>
      <c r="G323" s="66">
        <v>23000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>
      <c r="A324" s="4" t="s">
        <v>470</v>
      </c>
      <c r="B324" s="4" t="s">
        <v>469</v>
      </c>
      <c r="C324" s="10">
        <v>153000</v>
      </c>
      <c r="D324" s="10"/>
      <c r="E324" s="4"/>
      <c r="F324" s="4"/>
      <c r="G324" s="66">
        <v>30600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>
      <c r="A325" s="4" t="s">
        <v>471</v>
      </c>
      <c r="B325" s="4" t="s">
        <v>469</v>
      </c>
      <c r="C325" s="10">
        <v>80000</v>
      </c>
      <c r="D325" s="10"/>
      <c r="E325" s="4"/>
      <c r="F325" s="4"/>
      <c r="G325" s="66">
        <v>16000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>
      <c r="A326" s="4" t="s">
        <v>472</v>
      </c>
      <c r="B326" s="4" t="s">
        <v>469</v>
      </c>
      <c r="C326" s="10">
        <v>102000</v>
      </c>
      <c r="D326" s="10"/>
      <c r="E326" s="4"/>
      <c r="F326" s="4"/>
      <c r="G326" s="66">
        <v>20400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>
      <c r="A327" s="4" t="s">
        <v>473</v>
      </c>
      <c r="B327" s="4"/>
      <c r="C327" s="10"/>
      <c r="D327" s="10"/>
      <c r="E327" s="4"/>
      <c r="F327" s="4"/>
      <c r="G327" s="66">
        <v>0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>
      <c r="A328" s="4" t="s">
        <v>474</v>
      </c>
      <c r="B328" s="4" t="s">
        <v>475</v>
      </c>
      <c r="C328" s="10">
        <v>198000</v>
      </c>
      <c r="D328" s="10"/>
      <c r="E328" s="4"/>
      <c r="F328" s="4"/>
      <c r="G328" s="66">
        <v>39600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>
      <c r="A329" s="4" t="s">
        <v>476</v>
      </c>
      <c r="B329" s="4" t="s">
        <v>475</v>
      </c>
      <c r="C329" s="10">
        <v>233000</v>
      </c>
      <c r="D329" s="10"/>
      <c r="E329" s="4"/>
      <c r="F329" s="4"/>
      <c r="G329" s="66">
        <v>46600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>
      <c r="A330" s="4" t="s">
        <v>477</v>
      </c>
      <c r="B330" s="4" t="s">
        <v>475</v>
      </c>
      <c r="C330" s="10">
        <v>279000</v>
      </c>
      <c r="D330" s="10"/>
      <c r="E330" s="4"/>
      <c r="F330" s="4"/>
      <c r="G330" s="66">
        <v>55800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>
      <c r="A331" s="4" t="s">
        <v>478</v>
      </c>
      <c r="B331" s="4" t="s">
        <v>479</v>
      </c>
      <c r="C331" s="10">
        <v>298000</v>
      </c>
      <c r="D331" s="10"/>
      <c r="E331" s="4"/>
      <c r="F331" s="4"/>
      <c r="G331" s="66">
        <v>59600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>
      <c r="A332" s="4" t="s">
        <v>480</v>
      </c>
      <c r="B332" s="4" t="s">
        <v>479</v>
      </c>
      <c r="C332" s="10">
        <v>478000</v>
      </c>
      <c r="D332" s="10"/>
      <c r="E332" s="4"/>
      <c r="F332" s="4"/>
      <c r="G332" s="66">
        <v>95600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>
      <c r="A333" s="4" t="s">
        <v>481</v>
      </c>
      <c r="B333" s="4" t="s">
        <v>479</v>
      </c>
      <c r="C333" s="10">
        <v>626000</v>
      </c>
      <c r="D333" s="10"/>
      <c r="E333" s="4"/>
      <c r="F333" s="4"/>
      <c r="G333" s="66">
        <v>125200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>
      <c r="A334" s="4" t="s">
        <v>482</v>
      </c>
      <c r="B334" s="4" t="s">
        <v>479</v>
      </c>
      <c r="C334" s="10">
        <v>757000</v>
      </c>
      <c r="D334" s="10"/>
      <c r="E334" s="4"/>
      <c r="F334" s="4"/>
      <c r="G334" s="66">
        <v>151400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>
      <c r="A335" s="4" t="s">
        <v>483</v>
      </c>
      <c r="B335" s="4" t="s">
        <v>479</v>
      </c>
      <c r="C335" s="10">
        <v>1128000</v>
      </c>
      <c r="D335" s="10"/>
      <c r="E335" s="4"/>
      <c r="F335" s="4"/>
      <c r="G335" s="66">
        <v>225600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>
      <c r="A336" s="4" t="s">
        <v>484</v>
      </c>
      <c r="B336" s="4" t="s">
        <v>479</v>
      </c>
      <c r="C336" s="10">
        <v>1527000</v>
      </c>
      <c r="D336" s="10"/>
      <c r="E336" s="4"/>
      <c r="F336" s="4"/>
      <c r="G336" s="66">
        <v>305400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>
      <c r="A337" s="4" t="s">
        <v>485</v>
      </c>
      <c r="B337" s="4" t="s">
        <v>486</v>
      </c>
      <c r="C337" s="10">
        <v>4134000</v>
      </c>
      <c r="D337" s="10"/>
      <c r="E337" s="4"/>
      <c r="F337" s="4"/>
      <c r="G337" s="66">
        <v>826800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>
      <c r="A338" s="4" t="s">
        <v>487</v>
      </c>
      <c r="B338" s="4" t="s">
        <v>486</v>
      </c>
      <c r="C338" s="10">
        <v>6850000</v>
      </c>
      <c r="D338" s="10"/>
      <c r="E338" s="4"/>
      <c r="F338" s="4"/>
      <c r="G338" s="66">
        <v>1370000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>
      <c r="A339" s="4" t="s">
        <v>488</v>
      </c>
      <c r="B339" s="4" t="s">
        <v>486</v>
      </c>
      <c r="C339" s="10">
        <v>11712000</v>
      </c>
      <c r="D339" s="10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>
      <c r="A340" s="4"/>
      <c r="B340" s="4"/>
      <c r="C340" s="10"/>
      <c r="D340" s="10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>
      <c r="A341" s="4"/>
      <c r="B341" s="4"/>
      <c r="C341" s="10"/>
      <c r="D341" s="10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>
      <c r="A342" s="4"/>
      <c r="B342" s="4"/>
      <c r="C342" s="10"/>
      <c r="D342" s="10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>
      <c r="A343" s="4"/>
      <c r="B343" s="4"/>
      <c r="C343" s="10"/>
      <c r="D343" s="10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>
      <c r="A344" s="4"/>
      <c r="B344" s="4"/>
      <c r="C344" s="10"/>
      <c r="D344" s="10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>
      <c r="A345" s="4"/>
      <c r="B345" s="4"/>
      <c r="C345" s="10"/>
      <c r="D345" s="10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>
      <c r="A346" s="4"/>
      <c r="B346" s="4"/>
      <c r="C346" s="10"/>
      <c r="D346" s="10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>
      <c r="A347" s="4"/>
      <c r="B347" s="4"/>
      <c r="C347" s="10"/>
      <c r="D347" s="10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>
      <c r="A348" s="4"/>
      <c r="B348" s="4"/>
      <c r="C348" s="10"/>
      <c r="D348" s="10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>
      <c r="A349" s="4"/>
      <c r="B349" s="4"/>
      <c r="C349" s="10"/>
      <c r="D349" s="10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>
      <c r="A350" s="4"/>
      <c r="B350" s="4"/>
      <c r="C350" s="10"/>
      <c r="D350" s="10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>
      <c r="A351" s="4"/>
      <c r="B351" s="4"/>
      <c r="C351" s="10"/>
      <c r="D351" s="10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>
      <c r="A352" s="4"/>
      <c r="B352" s="4"/>
      <c r="C352" s="10"/>
      <c r="D352" s="10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>
      <c r="A353" s="4"/>
      <c r="B353" s="4"/>
      <c r="C353" s="10"/>
      <c r="D353" s="10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>
      <c r="A354" s="4"/>
      <c r="B354" s="4"/>
      <c r="C354" s="10"/>
      <c r="D354" s="10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>
      <c r="A355" s="4"/>
      <c r="B355" s="4"/>
      <c r="C355" s="10"/>
      <c r="D355" s="10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>
      <c r="A356" s="4"/>
      <c r="B356" s="4"/>
      <c r="C356" s="10"/>
      <c r="D356" s="10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>
      <c r="A357" s="4"/>
      <c r="B357" s="4"/>
      <c r="C357" s="10"/>
      <c r="D357" s="10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>
      <c r="A358" s="4"/>
      <c r="B358" s="4"/>
      <c r="C358" s="10"/>
      <c r="D358" s="10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>
      <c r="A359" s="4"/>
      <c r="B359" s="4"/>
      <c r="C359" s="10"/>
      <c r="D359" s="10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>
      <c r="A360" s="4"/>
      <c r="B360" s="4"/>
      <c r="C360" s="10"/>
      <c r="D360" s="10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>
      <c r="A361" s="4"/>
      <c r="B361" s="4"/>
      <c r="C361" s="10"/>
      <c r="D361" s="10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>
      <c r="A362" s="4"/>
      <c r="B362" s="4"/>
      <c r="C362" s="10"/>
      <c r="D362" s="10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>
      <c r="A363" s="4"/>
      <c r="B363" s="4"/>
      <c r="C363" s="10"/>
      <c r="D363" s="10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>
      <c r="A364" s="4"/>
      <c r="B364" s="4"/>
      <c r="C364" s="10"/>
      <c r="D364" s="10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>
      <c r="A365" s="4"/>
      <c r="B365" s="4"/>
      <c r="C365" s="10"/>
      <c r="D365" s="10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>
      <c r="A366" s="4"/>
      <c r="B366" s="4"/>
      <c r="C366" s="10"/>
      <c r="D366" s="10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>
      <c r="A367" s="4"/>
      <c r="B367" s="4"/>
      <c r="C367" s="10"/>
      <c r="D367" s="10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>
      <c r="A368" s="4"/>
      <c r="B368" s="4"/>
      <c r="C368" s="10"/>
      <c r="D368" s="10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>
      <c r="A369" s="4"/>
      <c r="B369" s="4"/>
      <c r="C369" s="10"/>
      <c r="D369" s="10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>
      <c r="A370" s="4"/>
      <c r="B370" s="4"/>
      <c r="C370" s="10"/>
      <c r="D370" s="10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>
      <c r="A371" s="4"/>
      <c r="B371" s="4"/>
      <c r="C371" s="10"/>
      <c r="D371" s="10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>
      <c r="A372" s="4"/>
      <c r="B372" s="4"/>
      <c r="C372" s="10"/>
      <c r="D372" s="10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>
      <c r="A373" s="4"/>
      <c r="B373" s="4"/>
      <c r="C373" s="10"/>
      <c r="D373" s="10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>
      <c r="A374" s="4"/>
      <c r="B374" s="4"/>
      <c r="C374" s="10"/>
      <c r="D374" s="10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>
      <c r="A375" s="4"/>
      <c r="B375" s="4"/>
      <c r="C375" s="10"/>
      <c r="D375" s="10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>
      <c r="A376" s="4"/>
      <c r="B376" s="4"/>
      <c r="C376" s="10"/>
      <c r="D376" s="10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>
      <c r="A377" s="4"/>
      <c r="B377" s="4"/>
      <c r="C377" s="10"/>
      <c r="D377" s="10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>
      <c r="A378" s="4"/>
      <c r="B378" s="4"/>
      <c r="C378" s="10"/>
      <c r="D378" s="10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>
      <c r="A379" s="4"/>
      <c r="B379" s="4"/>
      <c r="C379" s="10"/>
      <c r="D379" s="10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>
      <c r="A380" s="4"/>
      <c r="B380" s="4"/>
      <c r="C380" s="10"/>
      <c r="D380" s="10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>
      <c r="A381" s="4"/>
      <c r="B381" s="4"/>
      <c r="C381" s="10"/>
      <c r="D381" s="10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>
      <c r="A382" s="4"/>
      <c r="B382" s="4"/>
      <c r="C382" s="10"/>
      <c r="D382" s="10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>
      <c r="A383" s="4"/>
      <c r="B383" s="4"/>
      <c r="C383" s="10"/>
      <c r="D383" s="10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>
      <c r="A384" s="4"/>
      <c r="B384" s="4"/>
      <c r="C384" s="10"/>
      <c r="D384" s="10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>
      <c r="A385" s="4"/>
      <c r="B385" s="4"/>
      <c r="C385" s="10"/>
      <c r="D385" s="10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>
      <c r="A386" s="4"/>
      <c r="B386" s="4"/>
      <c r="C386" s="10"/>
      <c r="D386" s="10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>
      <c r="A387" s="4"/>
      <c r="B387" s="4"/>
      <c r="C387" s="10"/>
      <c r="D387" s="10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>
      <c r="A388" s="4"/>
      <c r="B388" s="4"/>
      <c r="C388" s="10"/>
      <c r="D388" s="10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>
      <c r="A389" s="4"/>
      <c r="B389" s="4"/>
      <c r="C389" s="10"/>
      <c r="D389" s="10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>
      <c r="A390" s="4"/>
      <c r="B390" s="4"/>
      <c r="C390" s="10"/>
      <c r="D390" s="10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>
      <c r="A391" s="4"/>
      <c r="B391" s="4"/>
      <c r="C391" s="10"/>
      <c r="D391" s="10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>
      <c r="A392" s="4"/>
      <c r="B392" s="4"/>
      <c r="C392" s="10"/>
      <c r="D392" s="10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>
      <c r="A393" s="4"/>
      <c r="B393" s="4"/>
      <c r="C393" s="10"/>
      <c r="D393" s="10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>
      <c r="A394" s="4"/>
      <c r="B394" s="4"/>
      <c r="C394" s="10"/>
      <c r="D394" s="10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>
      <c r="A395" s="4"/>
      <c r="B395" s="4"/>
      <c r="C395" s="10"/>
      <c r="D395" s="10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>
      <c r="A396" s="4"/>
      <c r="B396" s="4"/>
      <c r="C396" s="10"/>
      <c r="D396" s="10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>
      <c r="A397" s="4"/>
      <c r="B397" s="4"/>
      <c r="C397" s="10"/>
      <c r="D397" s="10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>
      <c r="A398" s="4"/>
      <c r="B398" s="4"/>
      <c r="C398" s="10"/>
      <c r="D398" s="10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>
      <c r="A399" s="4"/>
      <c r="B399" s="4"/>
      <c r="C399" s="10"/>
      <c r="D399" s="10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>
      <c r="A400" s="4"/>
      <c r="B400" s="4"/>
      <c r="C400" s="10"/>
      <c r="D400" s="10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>
      <c r="A401" s="4"/>
      <c r="B401" s="4"/>
      <c r="C401" s="10"/>
      <c r="D401" s="10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>
      <c r="A402" s="4"/>
      <c r="B402" s="4"/>
      <c r="C402" s="10"/>
      <c r="D402" s="10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>
      <c r="A403" s="4"/>
      <c r="B403" s="4"/>
      <c r="C403" s="10"/>
      <c r="D403" s="10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>
      <c r="A404" s="4"/>
      <c r="B404" s="4"/>
      <c r="C404" s="10"/>
      <c r="D404" s="10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>
      <c r="A405" s="4"/>
      <c r="B405" s="4"/>
      <c r="C405" s="10"/>
      <c r="D405" s="10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>
      <c r="A406" s="4"/>
      <c r="B406" s="4"/>
      <c r="C406" s="10"/>
      <c r="D406" s="10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>
      <c r="A407" s="4"/>
      <c r="B407" s="4"/>
      <c r="C407" s="10"/>
      <c r="D407" s="10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>
      <c r="A408" s="4"/>
      <c r="B408" s="4"/>
      <c r="C408" s="10"/>
      <c r="D408" s="10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>
      <c r="A409" s="4"/>
      <c r="B409" s="4"/>
      <c r="C409" s="10"/>
      <c r="D409" s="10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>
      <c r="A410" s="4"/>
      <c r="B410" s="4"/>
      <c r="C410" s="10"/>
      <c r="D410" s="10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>
      <c r="A411" s="4"/>
      <c r="B411" s="4"/>
      <c r="C411" s="10"/>
      <c r="D411" s="10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>
      <c r="A412" s="4"/>
      <c r="B412" s="4"/>
      <c r="C412" s="10"/>
      <c r="D412" s="10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>
      <c r="A413" s="4"/>
      <c r="B413" s="4"/>
      <c r="C413" s="10"/>
      <c r="D413" s="10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>
      <c r="A414" s="4"/>
      <c r="B414" s="4"/>
      <c r="C414" s="10"/>
      <c r="D414" s="10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>
      <c r="A415" s="4"/>
      <c r="B415" s="4"/>
      <c r="C415" s="10"/>
      <c r="D415" s="10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>
      <c r="A416" s="4"/>
      <c r="B416" s="4"/>
      <c r="C416" s="10"/>
      <c r="D416" s="10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>
      <c r="A417" s="4"/>
      <c r="B417" s="4"/>
      <c r="C417" s="10"/>
      <c r="D417" s="10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>
      <c r="A418" s="4"/>
      <c r="B418" s="4"/>
      <c r="C418" s="10"/>
      <c r="D418" s="10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>
      <c r="A419" s="4"/>
      <c r="B419" s="4"/>
      <c r="C419" s="10"/>
      <c r="D419" s="10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>
      <c r="A420" s="4"/>
      <c r="B420" s="4"/>
      <c r="C420" s="10"/>
      <c r="D420" s="10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>
      <c r="A421" s="4"/>
      <c r="B421" s="4"/>
      <c r="C421" s="10"/>
      <c r="D421" s="10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>
      <c r="A422" s="4"/>
      <c r="B422" s="4"/>
      <c r="C422" s="10"/>
      <c r="D422" s="10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>
      <c r="A423" s="4"/>
      <c r="B423" s="4"/>
      <c r="C423" s="10"/>
      <c r="D423" s="10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>
      <c r="A424" s="4"/>
      <c r="B424" s="4"/>
      <c r="C424" s="10"/>
      <c r="D424" s="10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>
      <c r="A425" s="4"/>
      <c r="B425" s="4"/>
      <c r="C425" s="10"/>
      <c r="D425" s="10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>
      <c r="A426" s="4"/>
      <c r="B426" s="4"/>
      <c r="C426" s="10"/>
      <c r="D426" s="10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>
      <c r="A427" s="4"/>
      <c r="B427" s="4"/>
      <c r="C427" s="10"/>
      <c r="D427" s="10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>
      <c r="A428" s="4"/>
      <c r="B428" s="4"/>
      <c r="C428" s="10"/>
      <c r="D428" s="10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>
      <c r="A429" s="4"/>
      <c r="B429" s="4"/>
      <c r="C429" s="10"/>
      <c r="D429" s="10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>
      <c r="A430" s="4"/>
      <c r="B430" s="4"/>
      <c r="C430" s="10"/>
      <c r="D430" s="10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>
      <c r="A431" s="4"/>
      <c r="B431" s="4"/>
      <c r="C431" s="10"/>
      <c r="D431" s="10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>
      <c r="A432" s="4"/>
      <c r="B432" s="4"/>
      <c r="C432" s="10"/>
      <c r="D432" s="10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>
      <c r="A433" s="4"/>
      <c r="B433" s="4"/>
      <c r="C433" s="10"/>
      <c r="D433" s="10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>
      <c r="A434" s="4"/>
      <c r="B434" s="4"/>
      <c r="C434" s="10"/>
      <c r="D434" s="10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>
      <c r="A435" s="4"/>
      <c r="B435" s="4"/>
      <c r="C435" s="10"/>
      <c r="D435" s="10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>
      <c r="A436" s="4"/>
      <c r="B436" s="4"/>
      <c r="C436" s="10"/>
      <c r="D436" s="10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>
      <c r="A437" s="4"/>
      <c r="B437" s="4"/>
      <c r="C437" s="10"/>
      <c r="D437" s="10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>
      <c r="A438" s="4"/>
      <c r="B438" s="4"/>
      <c r="C438" s="10"/>
      <c r="D438" s="10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>
      <c r="A439" s="4"/>
      <c r="B439" s="4"/>
      <c r="C439" s="10"/>
      <c r="D439" s="10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>
      <c r="A440" s="4"/>
      <c r="B440" s="4"/>
      <c r="C440" s="10"/>
      <c r="D440" s="10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>
      <c r="A441" s="4"/>
      <c r="B441" s="4"/>
      <c r="C441" s="10"/>
      <c r="D441" s="10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>
      <c r="A442" s="4"/>
      <c r="B442" s="4"/>
      <c r="C442" s="10"/>
      <c r="D442" s="10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>
      <c r="A443" s="4"/>
      <c r="B443" s="4"/>
      <c r="C443" s="10"/>
      <c r="D443" s="10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>
      <c r="A444" s="4"/>
      <c r="B444" s="4"/>
      <c r="C444" s="10"/>
      <c r="D444" s="10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>
      <c r="A445" s="4"/>
      <c r="B445" s="4"/>
      <c r="C445" s="10"/>
      <c r="D445" s="10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>
      <c r="A446" s="4"/>
      <c r="B446" s="4"/>
      <c r="C446" s="10"/>
      <c r="D446" s="10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>
      <c r="A447" s="4"/>
      <c r="B447" s="4"/>
      <c r="C447" s="10"/>
      <c r="D447" s="10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>
      <c r="A448" s="4"/>
      <c r="B448" s="4"/>
      <c r="C448" s="10"/>
      <c r="D448" s="10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>
      <c r="A449" s="4"/>
      <c r="B449" s="4"/>
      <c r="C449" s="10"/>
      <c r="D449" s="10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>
      <c r="A450" s="4"/>
      <c r="B450" s="4"/>
      <c r="C450" s="10"/>
      <c r="D450" s="10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>
      <c r="A451" s="4"/>
      <c r="B451" s="4"/>
      <c r="C451" s="10"/>
      <c r="D451" s="10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>
      <c r="A452" s="4"/>
      <c r="B452" s="4"/>
      <c r="C452" s="10"/>
      <c r="D452" s="10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>
      <c r="A453" s="4"/>
      <c r="B453" s="4"/>
      <c r="C453" s="10"/>
      <c r="D453" s="10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>
      <c r="A454" s="4"/>
      <c r="B454" s="4"/>
      <c r="C454" s="10"/>
      <c r="D454" s="10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>
      <c r="A455" s="4"/>
      <c r="B455" s="4"/>
      <c r="C455" s="10"/>
      <c r="D455" s="10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>
      <c r="A456" s="4"/>
      <c r="B456" s="4"/>
      <c r="C456" s="10"/>
      <c r="D456" s="10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>
      <c r="A457" s="4"/>
      <c r="B457" s="4"/>
      <c r="C457" s="10"/>
      <c r="D457" s="10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>
      <c r="A458" s="4"/>
      <c r="B458" s="4"/>
      <c r="C458" s="10"/>
      <c r="D458" s="10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>
      <c r="A459" s="4"/>
      <c r="B459" s="4"/>
      <c r="C459" s="10"/>
      <c r="D459" s="10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>
      <c r="A460" s="4"/>
      <c r="B460" s="4"/>
      <c r="C460" s="10"/>
      <c r="D460" s="10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>
      <c r="A461" s="4"/>
      <c r="B461" s="4"/>
      <c r="C461" s="10"/>
      <c r="D461" s="10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>
      <c r="A462" s="4"/>
      <c r="B462" s="4"/>
      <c r="C462" s="10"/>
      <c r="D462" s="10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>
      <c r="A463" s="4"/>
      <c r="B463" s="4"/>
      <c r="C463" s="10"/>
      <c r="D463" s="10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>
      <c r="A464" s="4"/>
      <c r="B464" s="4"/>
      <c r="C464" s="10"/>
      <c r="D464" s="10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>
      <c r="A465" s="4"/>
      <c r="B465" s="4"/>
      <c r="C465" s="10"/>
      <c r="D465" s="10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>
      <c r="A466" s="4"/>
      <c r="B466" s="4"/>
      <c r="C466" s="10"/>
      <c r="D466" s="10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>
      <c r="A467" s="4"/>
      <c r="B467" s="4"/>
      <c r="C467" s="10"/>
      <c r="D467" s="10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/>
    <row r="469" spans="1:26" ht="12.75" customHeight="1"/>
    <row r="470" spans="1:26" ht="12.75" customHeight="1"/>
    <row r="471" spans="1:26" ht="12.75" customHeight="1"/>
    <row r="472" spans="1:26" ht="12.75" customHeight="1"/>
    <row r="473" spans="1:26" ht="12.75" customHeight="1"/>
    <row r="474" spans="1:26" ht="12.75" customHeight="1"/>
    <row r="475" spans="1:26" ht="12.75" customHeight="1"/>
    <row r="476" spans="1:26" ht="12.75" customHeight="1"/>
    <row r="477" spans="1:26" ht="12.75" customHeight="1"/>
    <row r="478" spans="1:26" ht="12.75" customHeight="1"/>
    <row r="479" spans="1:26" ht="12.75" customHeight="1"/>
    <row r="480" spans="1:26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5DDF-1E35-4A59-A500-C1E971A8A2D9}">
  <dimension ref="A1:G1000"/>
  <sheetViews>
    <sheetView zoomScale="40" workbookViewId="0">
      <selection activeCell="C18" sqref="C18"/>
    </sheetView>
  </sheetViews>
  <sheetFormatPr defaultColWidth="13.140625" defaultRowHeight="15" customHeight="1"/>
  <cols>
    <col min="1" max="1" width="10.42578125" style="1" customWidth="1"/>
    <col min="2" max="2" width="28.28515625" style="1" customWidth="1"/>
    <col min="3" max="3" width="5.140625" style="1" customWidth="1"/>
    <col min="4" max="4" width="9.28515625" style="1" customWidth="1"/>
    <col min="5" max="5" width="27.5703125" style="1" customWidth="1"/>
    <col min="6" max="6" width="4.28515625" style="1" customWidth="1"/>
    <col min="7" max="7" width="40.5703125" style="1" customWidth="1"/>
    <col min="8" max="26" width="7.85546875" style="1" customWidth="1"/>
    <col min="27" max="16384" width="13.140625" style="1"/>
  </cols>
  <sheetData>
    <row r="1" spans="1:7" ht="12.75" customHeight="1">
      <c r="A1" s="11" t="s">
        <v>489</v>
      </c>
      <c r="B1" s="12"/>
      <c r="D1" s="11" t="s">
        <v>490</v>
      </c>
      <c r="E1" s="12" t="s">
        <v>491</v>
      </c>
      <c r="G1" s="13" t="s">
        <v>492</v>
      </c>
    </row>
    <row r="2" spans="1:7" ht="12.75" customHeight="1">
      <c r="A2" s="14" t="s">
        <v>493</v>
      </c>
      <c r="B2" s="15" t="str">
        <f>RIGHT(A2,2)</f>
        <v>23</v>
      </c>
      <c r="D2" s="16">
        <v>33086</v>
      </c>
      <c r="E2" s="15">
        <f>DAY(D2)</f>
        <v>1</v>
      </c>
      <c r="G2" s="17" t="str">
        <f>CONCATENATE(A2,"-")</f>
        <v>a23-</v>
      </c>
    </row>
    <row r="3" spans="1:7" ht="12.75" customHeight="1">
      <c r="A3" s="14" t="s">
        <v>494</v>
      </c>
      <c r="B3" s="15" t="str">
        <f t="shared" ref="B3:B9" si="0">RIGHT(A3,2)</f>
        <v>31</v>
      </c>
      <c r="D3" s="16">
        <v>33087</v>
      </c>
      <c r="E3" s="15">
        <f t="shared" ref="E3:E9" si="1">DAY(D3)</f>
        <v>2</v>
      </c>
      <c r="G3" s="17" t="str">
        <f>CONCATENATE(A3,"-")</f>
        <v>b31-</v>
      </c>
    </row>
    <row r="4" spans="1:7" ht="12.75" customHeight="1">
      <c r="A4" s="14" t="s">
        <v>495</v>
      </c>
      <c r="B4" s="15" t="str">
        <f t="shared" si="0"/>
        <v>45</v>
      </c>
      <c r="D4" s="16">
        <v>33088</v>
      </c>
      <c r="E4" s="15">
        <f t="shared" si="1"/>
        <v>3</v>
      </c>
      <c r="G4" s="17" t="str">
        <f>CONCATENATE(A4,"-")</f>
        <v>c45-</v>
      </c>
    </row>
    <row r="5" spans="1:7" ht="12.75" customHeight="1">
      <c r="A5" s="14" t="s">
        <v>496</v>
      </c>
      <c r="B5" s="15" t="str">
        <f t="shared" si="0"/>
        <v>87</v>
      </c>
      <c r="D5" s="16">
        <v>44278</v>
      </c>
      <c r="E5" s="15">
        <f t="shared" si="1"/>
        <v>23</v>
      </c>
      <c r="G5" s="17" t="str">
        <f>CONCATENATE(A5,"-")</f>
        <v>u87-</v>
      </c>
    </row>
    <row r="6" spans="1:7" ht="12.75" customHeight="1">
      <c r="A6" s="14" t="s">
        <v>497</v>
      </c>
      <c r="B6" s="15" t="str">
        <f t="shared" si="0"/>
        <v>09</v>
      </c>
      <c r="D6" s="16">
        <v>33090</v>
      </c>
      <c r="E6" s="15">
        <f t="shared" si="1"/>
        <v>5</v>
      </c>
      <c r="G6" s="17" t="str">
        <f>CONCATENATE(A6,"-")</f>
        <v>a09-</v>
      </c>
    </row>
    <row r="7" spans="1:7" ht="12.75" customHeight="1">
      <c r="A7" s="14" t="s">
        <v>498</v>
      </c>
      <c r="B7" s="15" t="str">
        <f t="shared" si="0"/>
        <v>98</v>
      </c>
      <c r="D7" s="16">
        <v>33091</v>
      </c>
      <c r="E7" s="15">
        <f t="shared" si="1"/>
        <v>6</v>
      </c>
      <c r="G7" s="17" t="str">
        <f>CONCATENATE(A7,"-")</f>
        <v>l98-</v>
      </c>
    </row>
    <row r="8" spans="1:7" ht="12.75" customHeight="1">
      <c r="A8" s="14" t="s">
        <v>499</v>
      </c>
      <c r="B8" s="15" t="str">
        <f t="shared" si="0"/>
        <v>34</v>
      </c>
      <c r="D8" s="16">
        <v>33092</v>
      </c>
      <c r="E8" s="15">
        <f t="shared" si="1"/>
        <v>7</v>
      </c>
      <c r="G8" s="17" t="str">
        <f>CONCATENATE(A8,"-")</f>
        <v>v34-</v>
      </c>
    </row>
    <row r="9" spans="1:7" ht="12.75" customHeight="1">
      <c r="A9" s="18" t="s">
        <v>500</v>
      </c>
      <c r="B9" s="15" t="str">
        <f t="shared" si="0"/>
        <v>11</v>
      </c>
      <c r="D9" s="19">
        <v>33093</v>
      </c>
      <c r="E9" s="15">
        <f t="shared" si="1"/>
        <v>8</v>
      </c>
      <c r="G9" s="17" t="str">
        <f>CONCATENATE(A9,"-")</f>
        <v>q11-</v>
      </c>
    </row>
    <row r="10" spans="1:7" ht="12.75" customHeight="1"/>
    <row r="11" spans="1:7" ht="12.75" customHeight="1"/>
    <row r="12" spans="1:7" ht="12.75" customHeight="1"/>
    <row r="13" spans="1:7" ht="12.75" customHeight="1"/>
    <row r="14" spans="1:7" ht="12.75" customHeight="1"/>
    <row r="15" spans="1:7" ht="12.75" customHeight="1"/>
    <row r="16" spans="1:7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51180555555555551" footer="0.51180555555555551"/>
  <pageSetup firstPageNumber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29EA-C4CD-4240-9863-4C1814B46909}">
  <dimension ref="A1:Z999"/>
  <sheetViews>
    <sheetView zoomScale="40" workbookViewId="0">
      <selection activeCell="G9" sqref="G9"/>
    </sheetView>
  </sheetViews>
  <sheetFormatPr defaultColWidth="13.140625" defaultRowHeight="15" customHeight="1"/>
  <cols>
    <col min="1" max="1" width="15" style="1" customWidth="1"/>
    <col min="2" max="2" width="17" style="1" customWidth="1"/>
    <col min="3" max="3" width="17.7109375" style="1" customWidth="1"/>
    <col min="4" max="4" width="50.85546875" style="1" customWidth="1"/>
    <col min="5" max="5" width="8.5703125" style="1" customWidth="1"/>
    <col min="6" max="6" width="6.7109375" style="1" customWidth="1"/>
    <col min="7" max="7" width="13.140625" style="1"/>
    <col min="8" max="8" width="7.28515625" style="1" customWidth="1"/>
    <col min="9" max="26" width="8.5703125" style="1" customWidth="1"/>
    <col min="27" max="16384" width="13.140625" style="1"/>
  </cols>
  <sheetData>
    <row r="1" spans="1:26" ht="12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s="4"/>
      <c r="B2" s="4"/>
      <c r="C2" s="4"/>
      <c r="D2" s="4"/>
      <c r="E2" s="4"/>
      <c r="F2" s="4" t="s">
        <v>501</v>
      </c>
      <c r="G2" s="4" t="s">
        <v>502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>
      <c r="A3" s="4"/>
      <c r="B3" s="20" t="s">
        <v>503</v>
      </c>
      <c r="C3" s="20" t="s">
        <v>504</v>
      </c>
      <c r="D3" s="20" t="s">
        <v>505</v>
      </c>
      <c r="E3" s="4"/>
      <c r="F3" s="21">
        <v>0</v>
      </c>
      <c r="G3" s="22" t="s">
        <v>506</v>
      </c>
      <c r="H3" s="23" t="s">
        <v>506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>
      <c r="A4" s="4"/>
      <c r="B4" s="4" t="s">
        <v>507</v>
      </c>
      <c r="C4" s="4">
        <v>40</v>
      </c>
      <c r="D4" s="4" t="str" cm="1">
        <f t="array" ref="D4:D10">VLOOKUP(C4:C10,F3:$G$6,2)</f>
        <v>Sufficiente</v>
      </c>
      <c r="E4" s="4"/>
      <c r="F4" s="24">
        <v>40</v>
      </c>
      <c r="G4" s="4" t="s">
        <v>508</v>
      </c>
      <c r="H4" s="25" t="s">
        <v>509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>
      <c r="A5" s="4"/>
      <c r="B5" s="4" t="s">
        <v>510</v>
      </c>
      <c r="C5" s="4">
        <v>60</v>
      </c>
      <c r="D5" s="4" t="str">
        <v>Discreto</v>
      </c>
      <c r="E5" s="4"/>
      <c r="F5" s="24">
        <v>60</v>
      </c>
      <c r="G5" s="4" t="s">
        <v>511</v>
      </c>
      <c r="H5" s="25" t="s">
        <v>512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>
      <c r="A6" s="4"/>
      <c r="B6" s="4" t="s">
        <v>513</v>
      </c>
      <c r="C6" s="4">
        <v>60</v>
      </c>
      <c r="D6" s="4" t="str">
        <v>Discreto</v>
      </c>
      <c r="E6" s="4"/>
      <c r="F6" s="26">
        <v>70</v>
      </c>
      <c r="G6" s="27" t="s">
        <v>514</v>
      </c>
      <c r="H6" s="28" t="s">
        <v>515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>
      <c r="A7" s="4"/>
      <c r="B7" s="4" t="s">
        <v>516</v>
      </c>
      <c r="C7" s="4">
        <v>40</v>
      </c>
      <c r="D7" s="4" t="str">
        <v>Sufficiente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>
      <c r="A8" s="4"/>
      <c r="B8" s="4" t="s">
        <v>517</v>
      </c>
      <c r="C8" s="4">
        <v>70</v>
      </c>
      <c r="D8" s="4" t="str">
        <v>Buono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>
      <c r="A9" s="4"/>
      <c r="B9" s="4" t="s">
        <v>518</v>
      </c>
      <c r="C9" s="4">
        <v>0</v>
      </c>
      <c r="D9" s="4" t="str">
        <v>Respinto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>
      <c r="A10" s="4"/>
      <c r="B10" s="4" t="s">
        <v>519</v>
      </c>
      <c r="C10" s="4">
        <v>0</v>
      </c>
      <c r="D10" s="4" t="str">
        <v>Respinto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>
      <c r="A14" s="29" t="s">
        <v>520</v>
      </c>
      <c r="B14" s="30" t="s">
        <v>521</v>
      </c>
      <c r="C14" s="30"/>
      <c r="D14" s="30"/>
      <c r="E14" s="30"/>
      <c r="F14" s="30"/>
      <c r="G14" s="3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>
      <c r="A15" s="29" t="s">
        <v>520</v>
      </c>
      <c r="B15" s="30" t="s">
        <v>522</v>
      </c>
      <c r="C15" s="30"/>
      <c r="D15" s="30"/>
      <c r="E15" s="30"/>
      <c r="F15" s="30"/>
      <c r="G15" s="3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>
      <c r="A16" s="29"/>
      <c r="B16" s="30" t="s">
        <v>523</v>
      </c>
      <c r="C16" s="30"/>
      <c r="D16" s="30"/>
      <c r="E16" s="30"/>
      <c r="F16" s="30"/>
      <c r="G16" s="3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>
      <c r="A17" s="29"/>
      <c r="B17" s="30" t="s">
        <v>524</v>
      </c>
      <c r="C17" s="30"/>
      <c r="D17" s="30"/>
      <c r="E17" s="30"/>
      <c r="F17" s="30"/>
      <c r="G17" s="3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>
      <c r="A18" s="29"/>
      <c r="B18" s="30" t="s">
        <v>525</v>
      </c>
      <c r="C18" s="30"/>
      <c r="D18" s="30"/>
      <c r="E18" s="30"/>
      <c r="F18" s="30"/>
      <c r="G18" s="3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>
      <c r="A19" s="29"/>
      <c r="B19" s="30" t="s">
        <v>526</v>
      </c>
      <c r="C19" s="30"/>
      <c r="D19" s="30"/>
      <c r="E19" s="30"/>
      <c r="F19" s="30"/>
      <c r="G19" s="3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/>
    <row r="149" spans="1:26" ht="12.75" customHeight="1"/>
    <row r="150" spans="1:26" ht="12.75" customHeight="1"/>
    <row r="151" spans="1:26" ht="12.75" customHeight="1"/>
    <row r="152" spans="1:26" ht="12.75" customHeight="1"/>
    <row r="153" spans="1:26" ht="12.75" customHeight="1"/>
    <row r="154" spans="1:26" ht="12.75" customHeight="1"/>
    <row r="155" spans="1:26" ht="12.75" customHeight="1"/>
    <row r="156" spans="1:26" ht="12.75" customHeight="1"/>
    <row r="157" spans="1:26" ht="12.75" customHeight="1"/>
    <row r="158" spans="1:26" ht="12.75" customHeight="1"/>
    <row r="159" spans="1:26" ht="12.75" customHeight="1"/>
    <row r="160" spans="1:26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conditionalFormatting sqref="D4:D10">
    <cfRule type="containsText" dxfId="3" priority="6" operator="containsText" text="discreto">
      <formula>NOT(ISERROR(SEARCH("discreto",D4)))</formula>
    </cfRule>
  </conditionalFormatting>
  <conditionalFormatting sqref="D4:D10">
    <cfRule type="containsText" dxfId="2" priority="4" operator="containsText" text="Buono">
      <formula>NOT(ISERROR(SEARCH("Buono",D4)))</formula>
    </cfRule>
  </conditionalFormatting>
  <conditionalFormatting sqref="D4:D10">
    <cfRule type="containsText" dxfId="1" priority="2" operator="containsText" text="Sufficiente">
      <formula>NOT(ISERROR(SEARCH("Sufficiente",D4)))</formula>
    </cfRule>
  </conditionalFormatting>
  <conditionalFormatting sqref="D4:D10">
    <cfRule type="containsText" dxfId="0" priority="1" operator="containsText" text="Respinto">
      <formula>NOT(ISERROR(SEARCH("Respinto",D4)))</formula>
    </cfRule>
  </conditionalFormatting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452C-38FB-48DF-8B35-F1E1ED5EA025}">
  <sheetPr filterMode="1"/>
  <dimension ref="A1:Y1000"/>
  <sheetViews>
    <sheetView tabSelected="1" zoomScale="40" workbookViewId="0">
      <selection activeCell="G7" sqref="G7"/>
    </sheetView>
  </sheetViews>
  <sheetFormatPr defaultColWidth="13.140625" defaultRowHeight="15" customHeight="1"/>
  <cols>
    <col min="1" max="3" width="8.5703125" style="1" customWidth="1"/>
    <col min="4" max="4" width="10" style="1" customWidth="1"/>
    <col min="5" max="6" width="8.5703125" style="1" customWidth="1"/>
    <col min="7" max="7" width="60.28515625" style="1" customWidth="1"/>
    <col min="8" max="8" width="47.5703125" style="1" customWidth="1"/>
    <col min="9" max="9" width="18.85546875" style="1" customWidth="1"/>
    <col min="10" max="25" width="8.5703125" style="1" customWidth="1"/>
    <col min="26" max="16384" width="13.140625" style="1"/>
  </cols>
  <sheetData>
    <row r="1" spans="1:25" ht="12.75" customHeight="1">
      <c r="A1" s="4"/>
      <c r="B1" s="4"/>
      <c r="C1" s="4"/>
      <c r="D1" s="4"/>
      <c r="E1" s="4"/>
      <c r="F1" s="4"/>
      <c r="G1" s="31" t="s">
        <v>527</v>
      </c>
      <c r="H1" s="31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2.75" customHeight="1">
      <c r="A3" s="4"/>
      <c r="B3" s="4"/>
      <c r="C3" s="4" t="s">
        <v>528</v>
      </c>
      <c r="D3" s="4" t="s">
        <v>529</v>
      </c>
      <c r="E3" s="4"/>
      <c r="F3" s="4"/>
      <c r="G3" s="32" t="s">
        <v>528</v>
      </c>
      <c r="H3" s="32" t="s">
        <v>530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2.75" customHeight="1">
      <c r="A4" s="4"/>
      <c r="B4" s="4"/>
      <c r="C4" s="4" t="s">
        <v>531</v>
      </c>
      <c r="D4" s="33">
        <v>266</v>
      </c>
      <c r="E4" s="4"/>
      <c r="F4" s="4"/>
      <c r="G4" s="4" t="s">
        <v>531</v>
      </c>
      <c r="H4" s="67" t="s">
        <v>532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2.75" customHeight="1">
      <c r="A5" s="4"/>
      <c r="B5" s="4"/>
      <c r="C5" s="4" t="s">
        <v>533</v>
      </c>
      <c r="D5" s="33">
        <v>402</v>
      </c>
      <c r="E5" s="4"/>
      <c r="F5" s="4"/>
      <c r="G5" s="4" t="s">
        <v>533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2.75" customHeight="1">
      <c r="A6" s="4"/>
      <c r="B6" s="4"/>
      <c r="C6" s="4" t="s">
        <v>534</v>
      </c>
      <c r="D6" s="33">
        <v>496</v>
      </c>
      <c r="E6" s="4"/>
      <c r="F6" s="4"/>
      <c r="G6" s="4" t="s">
        <v>534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2.75" customHeight="1">
      <c r="A7" s="4"/>
      <c r="B7" s="4"/>
      <c r="C7" s="4" t="s">
        <v>535</v>
      </c>
      <c r="D7" s="33">
        <v>204</v>
      </c>
      <c r="E7" s="4"/>
      <c r="F7" s="4"/>
      <c r="G7" s="4" t="s">
        <v>535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2.75" customHeight="1">
      <c r="A8" s="4"/>
      <c r="B8" s="4"/>
      <c r="C8" s="4" t="s">
        <v>536</v>
      </c>
      <c r="D8" s="33">
        <v>154</v>
      </c>
      <c r="E8" s="4"/>
      <c r="F8" s="4"/>
      <c r="G8" s="4" t="s">
        <v>536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2.75" customHeight="1">
      <c r="A9" s="4"/>
      <c r="B9" s="4"/>
      <c r="C9" s="4" t="s">
        <v>537</v>
      </c>
      <c r="D9" s="33">
        <v>409</v>
      </c>
      <c r="E9" s="4"/>
      <c r="F9" s="4"/>
      <c r="G9" s="4" t="s">
        <v>537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2.75" customHeight="1">
      <c r="A10" s="4"/>
      <c r="B10" s="4"/>
      <c r="C10" s="4" t="s">
        <v>538</v>
      </c>
      <c r="D10" s="33">
        <v>522</v>
      </c>
      <c r="E10" s="4"/>
      <c r="F10" s="4"/>
      <c r="G10" s="4" t="s">
        <v>538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.75" customHeight="1">
      <c r="A11" s="4"/>
      <c r="B11" s="4"/>
      <c r="C11" s="4" t="s">
        <v>539</v>
      </c>
      <c r="D11" s="33">
        <v>490</v>
      </c>
      <c r="E11" s="4"/>
      <c r="F11" s="4"/>
      <c r="G11" s="4" t="s">
        <v>539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.75" customHeight="1">
      <c r="A12" s="4"/>
      <c r="B12" s="4"/>
      <c r="C12" s="4" t="s">
        <v>540</v>
      </c>
      <c r="D12" s="33">
        <v>249</v>
      </c>
      <c r="E12" s="4"/>
      <c r="F12" s="4"/>
      <c r="G12" s="4" t="s">
        <v>540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2.75" customHeight="1">
      <c r="A13" s="4"/>
      <c r="B13" s="4"/>
      <c r="C13" s="4" t="s">
        <v>541</v>
      </c>
      <c r="D13" s="33">
        <v>417</v>
      </c>
      <c r="E13" s="4"/>
      <c r="F13" s="4"/>
      <c r="G13" s="4" t="s">
        <v>541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75" customHeight="1">
      <c r="A14" s="4"/>
      <c r="B14" s="4"/>
      <c r="C14" s="4" t="s">
        <v>542</v>
      </c>
      <c r="D14" s="33">
        <v>488</v>
      </c>
      <c r="E14" s="4"/>
      <c r="F14" s="4"/>
      <c r="G14" s="4" t="s">
        <v>542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75" customHeight="1">
      <c r="A15" s="4"/>
      <c r="B15" s="4"/>
      <c r="C15" s="4" t="s">
        <v>543</v>
      </c>
      <c r="D15" s="33">
        <v>329</v>
      </c>
      <c r="E15" s="4"/>
      <c r="F15" s="4"/>
      <c r="G15" s="4" t="s">
        <v>543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75" customHeight="1">
      <c r="A16" s="4"/>
      <c r="B16" s="4"/>
      <c r="C16" s="4" t="s">
        <v>544</v>
      </c>
      <c r="D16" s="33">
        <f>SUBTOTAL(109,Cerca_Vert_Spese!$D$4:$D$15)</f>
        <v>4426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G3:G15" xr:uid="{B135452C-38FB-48DF-8B35-F1E1ED5EA025}"/>
  <sortState xmlns:xlrd2="http://schemas.microsoft.com/office/spreadsheetml/2017/richdata2" ref="G4">
    <sortCondition ref="G4"/>
  </sortState>
  <pageMargins left="0.7" right="0.7" top="0.75" bottom="0.75" header="0.51180555555555551" footer="0.51180555555555551"/>
  <pageSetup firstPageNumber="0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47C4-D26B-4E19-822B-618257F54A1C}">
  <dimension ref="A1:Z1000"/>
  <sheetViews>
    <sheetView topLeftCell="D1" zoomScale="40" workbookViewId="0">
      <selection activeCell="I8" sqref="I8"/>
    </sheetView>
  </sheetViews>
  <sheetFormatPr defaultColWidth="13.140625" defaultRowHeight="15" customHeight="1"/>
  <cols>
    <col min="1" max="1" width="9" style="1" customWidth="1"/>
    <col min="2" max="2" width="25.85546875" style="1" customWidth="1"/>
    <col min="3" max="3" width="19.5703125" style="1" customWidth="1"/>
    <col min="4" max="4" width="16.42578125" style="1" customWidth="1"/>
    <col min="5" max="5" width="19.85546875" style="1" customWidth="1"/>
    <col min="6" max="6" width="3.28515625" style="1" customWidth="1"/>
    <col min="7" max="7" width="2.28515625" style="1" customWidth="1"/>
    <col min="8" max="8" width="40.85546875" style="1" customWidth="1"/>
    <col min="9" max="9" width="19.85546875" style="1" customWidth="1"/>
    <col min="10" max="26" width="7.85546875" style="1" customWidth="1"/>
    <col min="27" max="16384" width="13.140625" style="1"/>
  </cols>
  <sheetData>
    <row r="1" spans="1:26" ht="13.5" customHeight="1">
      <c r="A1" s="34" t="s">
        <v>545</v>
      </c>
      <c r="B1" s="34" t="s">
        <v>546</v>
      </c>
      <c r="C1" s="34" t="s">
        <v>547</v>
      </c>
      <c r="D1" s="35" t="s">
        <v>548</v>
      </c>
      <c r="E1" s="35" t="s">
        <v>549</v>
      </c>
      <c r="F1" s="36"/>
      <c r="G1" s="36"/>
      <c r="H1" s="37" t="s">
        <v>550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3.5" customHeight="1">
      <c r="A2" s="38">
        <v>36529</v>
      </c>
      <c r="B2" s="1" t="s">
        <v>551</v>
      </c>
      <c r="C2" s="1" t="s">
        <v>552</v>
      </c>
      <c r="D2" s="39">
        <v>50000</v>
      </c>
      <c r="E2" s="39">
        <v>16</v>
      </c>
    </row>
    <row r="3" spans="1:26" ht="13.5" customHeight="1">
      <c r="A3" s="38">
        <v>36534</v>
      </c>
      <c r="B3" s="1" t="s">
        <v>553</v>
      </c>
      <c r="C3" s="1" t="s">
        <v>552</v>
      </c>
      <c r="D3" s="39">
        <v>29970</v>
      </c>
      <c r="E3" s="39">
        <v>29</v>
      </c>
      <c r="H3" s="40" t="s">
        <v>552</v>
      </c>
      <c r="I3" s="41">
        <f>COUNTIF(C2:C80,"Abbigliamento")</f>
        <v>11</v>
      </c>
    </row>
    <row r="4" spans="1:26" ht="13.5" customHeight="1">
      <c r="A4" s="38">
        <v>36537</v>
      </c>
      <c r="B4" s="1" t="s">
        <v>554</v>
      </c>
      <c r="C4" s="1" t="s">
        <v>555</v>
      </c>
      <c r="D4" s="39">
        <v>27560</v>
      </c>
      <c r="E4" s="39">
        <v>21</v>
      </c>
      <c r="H4" s="42" t="s">
        <v>556</v>
      </c>
      <c r="I4" s="41">
        <f>COUNTIF(C3:C81,"Alimentari")</f>
        <v>5</v>
      </c>
    </row>
    <row r="5" spans="1:26" ht="13.5" customHeight="1">
      <c r="A5" s="38">
        <v>36543</v>
      </c>
      <c r="B5" s="1" t="s">
        <v>557</v>
      </c>
      <c r="C5" s="1" t="s">
        <v>558</v>
      </c>
      <c r="D5" s="39">
        <v>43500</v>
      </c>
      <c r="E5" s="39">
        <v>29</v>
      </c>
      <c r="H5" s="42" t="s">
        <v>559</v>
      </c>
      <c r="I5" s="41">
        <f>COUNTIF(C4:C82,"personale")</f>
        <v>4</v>
      </c>
    </row>
    <row r="6" spans="1:26" ht="13.5" customHeight="1">
      <c r="A6" s="38">
        <v>36545</v>
      </c>
      <c r="B6" s="1" t="s">
        <v>560</v>
      </c>
      <c r="C6" s="1" t="s">
        <v>559</v>
      </c>
      <c r="D6" s="39">
        <v>13500</v>
      </c>
      <c r="E6" s="39">
        <v>15</v>
      </c>
      <c r="H6" s="43" t="s">
        <v>561</v>
      </c>
      <c r="I6" s="41">
        <f>COUNTIF(C5:C83,"hardware")</f>
        <v>4</v>
      </c>
    </row>
    <row r="7" spans="1:26" ht="13.5" customHeight="1">
      <c r="A7" s="38">
        <v>36547</v>
      </c>
      <c r="B7" s="1" t="s">
        <v>562</v>
      </c>
      <c r="C7" s="1" t="s">
        <v>563</v>
      </c>
      <c r="D7" s="39">
        <v>50800</v>
      </c>
      <c r="E7" s="39">
        <v>22</v>
      </c>
    </row>
    <row r="8" spans="1:26" ht="13.5" customHeight="1">
      <c r="A8" s="38">
        <v>36548</v>
      </c>
      <c r="B8" s="1" t="s">
        <v>564</v>
      </c>
      <c r="C8" s="1" t="s">
        <v>565</v>
      </c>
      <c r="D8" s="39">
        <v>98450</v>
      </c>
      <c r="E8" s="39">
        <v>21</v>
      </c>
      <c r="H8" s="44" t="s">
        <v>554</v>
      </c>
      <c r="I8" s="62">
        <f>COUNTIF(B2:B80,"H&amp;B")</f>
        <v>2</v>
      </c>
    </row>
    <row r="9" spans="1:26" ht="13.5" customHeight="1">
      <c r="A9" s="38">
        <v>36551</v>
      </c>
      <c r="B9" s="1" t="s">
        <v>554</v>
      </c>
      <c r="C9" s="1" t="s">
        <v>555</v>
      </c>
      <c r="D9" s="39">
        <v>45890</v>
      </c>
      <c r="E9" s="39">
        <v>18</v>
      </c>
      <c r="H9" s="45" t="s">
        <v>562</v>
      </c>
      <c r="I9" s="64">
        <f>COUNTIF(B2:B80,"Allstate")</f>
        <v>1</v>
      </c>
    </row>
    <row r="10" spans="1:26" ht="13.5" customHeight="1">
      <c r="A10" s="38">
        <v>36552</v>
      </c>
      <c r="B10" s="1" t="s">
        <v>566</v>
      </c>
      <c r="C10" s="1" t="s">
        <v>567</v>
      </c>
      <c r="D10" s="39">
        <v>7950</v>
      </c>
      <c r="E10" s="39">
        <v>23</v>
      </c>
      <c r="H10" s="45" t="s">
        <v>564</v>
      </c>
      <c r="I10" s="64">
        <f>COUNTIF(B2:B80,"Canon USA")</f>
        <v>1</v>
      </c>
    </row>
    <row r="11" spans="1:26" ht="13.5" customHeight="1">
      <c r="A11" s="38">
        <v>36553</v>
      </c>
      <c r="B11" s="1" t="s">
        <v>568</v>
      </c>
      <c r="C11" s="1" t="s">
        <v>565</v>
      </c>
      <c r="D11" s="39">
        <v>87450</v>
      </c>
      <c r="E11" s="39">
        <v>24</v>
      </c>
      <c r="H11" s="45" t="s">
        <v>566</v>
      </c>
      <c r="I11" s="64">
        <f>COUNTIF(B2:B80,"America Online")</f>
        <v>1</v>
      </c>
    </row>
    <row r="12" spans="1:26" ht="13.5" customHeight="1">
      <c r="A12" s="38">
        <v>36554</v>
      </c>
      <c r="B12" s="1" t="s">
        <v>569</v>
      </c>
      <c r="C12" s="1" t="s">
        <v>570</v>
      </c>
      <c r="D12" s="39">
        <v>295000</v>
      </c>
      <c r="E12" s="39">
        <v>27</v>
      </c>
      <c r="H12" s="45" t="s">
        <v>571</v>
      </c>
      <c r="I12" s="64">
        <f>COUNTIF(B2:B80,"Biobottoms")</f>
        <v>4</v>
      </c>
    </row>
    <row r="13" spans="1:26" ht="13.5" customHeight="1">
      <c r="A13" s="38">
        <v>36555</v>
      </c>
      <c r="B13" s="1" t="s">
        <v>557</v>
      </c>
      <c r="C13" s="1" t="s">
        <v>572</v>
      </c>
      <c r="D13" s="39">
        <v>348980</v>
      </c>
      <c r="E13" s="39">
        <v>15</v>
      </c>
      <c r="H13" s="45" t="s">
        <v>573</v>
      </c>
      <c r="I13" s="64">
        <f>COUNTIF(B2:B80,"Epcot Center")</f>
        <v>2</v>
      </c>
    </row>
    <row r="14" spans="1:26" ht="13.5" customHeight="1">
      <c r="A14" s="38">
        <v>36558</v>
      </c>
      <c r="B14" s="1" t="s">
        <v>574</v>
      </c>
      <c r="C14" s="1" t="s">
        <v>575</v>
      </c>
      <c r="D14" s="39">
        <v>127490</v>
      </c>
      <c r="E14" s="39">
        <v>17</v>
      </c>
      <c r="H14" s="46" t="s">
        <v>576</v>
      </c>
      <c r="I14" s="63">
        <f>COUNTIF(B2:B80,"Biergarten")</f>
        <v>1</v>
      </c>
    </row>
    <row r="15" spans="1:26" ht="13.5" customHeight="1">
      <c r="A15" s="38">
        <v>36558</v>
      </c>
      <c r="B15" s="1" t="s">
        <v>577</v>
      </c>
      <c r="C15" s="1" t="s">
        <v>555</v>
      </c>
      <c r="D15" s="39">
        <v>49400</v>
      </c>
      <c r="E15" s="39">
        <v>13</v>
      </c>
    </row>
    <row r="16" spans="1:26" ht="13.5" customHeight="1">
      <c r="A16" s="38">
        <v>36573</v>
      </c>
      <c r="B16" s="1" t="s">
        <v>578</v>
      </c>
      <c r="C16" s="1" t="s">
        <v>579</v>
      </c>
      <c r="D16" s="39">
        <v>201000</v>
      </c>
      <c r="E16" s="39">
        <v>14</v>
      </c>
    </row>
    <row r="17" spans="1:5" ht="13.5" customHeight="1">
      <c r="A17" s="38">
        <v>36573</v>
      </c>
      <c r="B17" s="1" t="s">
        <v>580</v>
      </c>
      <c r="C17" s="1" t="s">
        <v>579</v>
      </c>
      <c r="D17" s="39">
        <v>1368000</v>
      </c>
      <c r="E17" s="39">
        <v>28</v>
      </c>
    </row>
    <row r="18" spans="1:5" ht="13.5" customHeight="1">
      <c r="A18" s="38">
        <v>36576</v>
      </c>
      <c r="B18" s="1" t="s">
        <v>581</v>
      </c>
      <c r="C18" s="1" t="s">
        <v>582</v>
      </c>
      <c r="D18" s="39">
        <v>36850</v>
      </c>
      <c r="E18" s="39">
        <v>16</v>
      </c>
    </row>
    <row r="19" spans="1:5" ht="13.5" customHeight="1">
      <c r="A19" s="38">
        <v>36580</v>
      </c>
      <c r="B19" s="1" t="s">
        <v>571</v>
      </c>
      <c r="C19" s="1" t="s">
        <v>552</v>
      </c>
      <c r="D19" s="39">
        <v>151500</v>
      </c>
      <c r="E19" s="39">
        <v>13</v>
      </c>
    </row>
    <row r="20" spans="1:5" ht="13.5" customHeight="1">
      <c r="A20" s="38">
        <v>36589</v>
      </c>
      <c r="B20" s="1" t="s">
        <v>560</v>
      </c>
      <c r="C20" s="1" t="s">
        <v>559</v>
      </c>
      <c r="D20" s="39">
        <v>13500</v>
      </c>
      <c r="E20" s="39">
        <v>20</v>
      </c>
    </row>
    <row r="21" spans="1:5" ht="13.5" customHeight="1">
      <c r="A21" s="38">
        <v>36593</v>
      </c>
      <c r="B21" s="1" t="s">
        <v>583</v>
      </c>
      <c r="C21" s="1" t="s">
        <v>584</v>
      </c>
      <c r="D21" s="39">
        <v>17000</v>
      </c>
      <c r="E21" s="39">
        <v>18</v>
      </c>
    </row>
    <row r="22" spans="1:5" ht="13.5" customHeight="1">
      <c r="A22" s="38">
        <v>36594</v>
      </c>
      <c r="B22" s="1" t="s">
        <v>573</v>
      </c>
      <c r="C22" s="1" t="s">
        <v>555</v>
      </c>
      <c r="D22" s="39">
        <v>35900</v>
      </c>
      <c r="E22" s="39">
        <v>16</v>
      </c>
    </row>
    <row r="23" spans="1:5" ht="13.5" customHeight="1">
      <c r="A23" s="38">
        <v>36594</v>
      </c>
      <c r="B23" s="1" t="s">
        <v>576</v>
      </c>
      <c r="C23" s="1" t="s">
        <v>585</v>
      </c>
      <c r="D23" s="39">
        <v>27270</v>
      </c>
      <c r="E23" s="39">
        <v>14</v>
      </c>
    </row>
    <row r="24" spans="1:5" ht="13.5" customHeight="1">
      <c r="A24" s="38">
        <v>36594</v>
      </c>
      <c r="B24" s="1" t="s">
        <v>586</v>
      </c>
      <c r="C24" s="1" t="s">
        <v>585</v>
      </c>
      <c r="D24" s="39">
        <v>13400</v>
      </c>
      <c r="E24" s="39">
        <v>14</v>
      </c>
    </row>
    <row r="25" spans="1:5" ht="13.5" customHeight="1">
      <c r="A25" s="38">
        <v>36595</v>
      </c>
      <c r="B25" s="1" t="s">
        <v>571</v>
      </c>
      <c r="C25" s="1" t="s">
        <v>552</v>
      </c>
      <c r="D25" s="39">
        <v>19000</v>
      </c>
      <c r="E25" s="39">
        <v>17</v>
      </c>
    </row>
    <row r="26" spans="1:5" ht="13.5" customHeight="1">
      <c r="A26" s="38">
        <v>36595</v>
      </c>
      <c r="B26" s="1" t="s">
        <v>573</v>
      </c>
      <c r="C26" s="1" t="s">
        <v>555</v>
      </c>
      <c r="D26" s="39">
        <v>71800</v>
      </c>
      <c r="E26" s="39">
        <v>18</v>
      </c>
    </row>
    <row r="27" spans="1:5" ht="13.5" customHeight="1">
      <c r="A27" s="38">
        <v>36595</v>
      </c>
      <c r="B27" s="1" t="s">
        <v>586</v>
      </c>
      <c r="C27" s="1" t="s">
        <v>585</v>
      </c>
      <c r="D27" s="39">
        <v>12280</v>
      </c>
      <c r="E27" s="39">
        <v>14</v>
      </c>
    </row>
    <row r="28" spans="1:5" ht="13.5" customHeight="1">
      <c r="A28" s="38">
        <v>36595</v>
      </c>
      <c r="B28" s="1" t="s">
        <v>586</v>
      </c>
      <c r="C28" s="1" t="s">
        <v>585</v>
      </c>
      <c r="D28" s="39">
        <v>14670</v>
      </c>
      <c r="E28" s="39">
        <v>17</v>
      </c>
    </row>
    <row r="29" spans="1:5" ht="13.5" customHeight="1">
      <c r="A29" s="38">
        <v>36596</v>
      </c>
      <c r="B29" s="1" t="s">
        <v>587</v>
      </c>
      <c r="C29" s="1" t="s">
        <v>552</v>
      </c>
      <c r="D29" s="39">
        <v>163500</v>
      </c>
      <c r="E29" s="39">
        <v>18</v>
      </c>
    </row>
    <row r="30" spans="1:5" ht="13.5" customHeight="1">
      <c r="A30" s="38">
        <v>36596</v>
      </c>
      <c r="B30" s="1" t="s">
        <v>588</v>
      </c>
      <c r="C30" s="1" t="s">
        <v>572</v>
      </c>
      <c r="D30" s="39">
        <v>183900</v>
      </c>
      <c r="E30" s="39">
        <v>26</v>
      </c>
    </row>
    <row r="31" spans="1:5" ht="13.5" customHeight="1">
      <c r="A31" s="38">
        <v>36596</v>
      </c>
      <c r="B31" s="1" t="s">
        <v>589</v>
      </c>
      <c r="C31" s="1" t="s">
        <v>590</v>
      </c>
      <c r="D31" s="39">
        <v>43500</v>
      </c>
      <c r="E31" s="39">
        <v>16</v>
      </c>
    </row>
    <row r="32" spans="1:5" ht="13.5" customHeight="1">
      <c r="A32" s="38">
        <v>36596</v>
      </c>
      <c r="B32" s="1" t="s">
        <v>591</v>
      </c>
      <c r="C32" s="1" t="s">
        <v>585</v>
      </c>
      <c r="D32" s="39">
        <v>10730</v>
      </c>
      <c r="E32" s="39">
        <v>17</v>
      </c>
    </row>
    <row r="33" spans="1:5" ht="13.5" customHeight="1">
      <c r="A33" s="38">
        <v>36596</v>
      </c>
      <c r="B33" s="1" t="s">
        <v>592</v>
      </c>
      <c r="C33" s="1" t="s">
        <v>585</v>
      </c>
      <c r="D33" s="39">
        <v>11210</v>
      </c>
      <c r="E33" s="39">
        <v>25</v>
      </c>
    </row>
    <row r="34" spans="1:5" ht="13.5" customHeight="1">
      <c r="A34" s="38">
        <v>36596</v>
      </c>
      <c r="B34" s="1" t="s">
        <v>593</v>
      </c>
      <c r="C34" s="1" t="s">
        <v>584</v>
      </c>
      <c r="D34" s="39">
        <v>127950</v>
      </c>
      <c r="E34" s="39">
        <v>20</v>
      </c>
    </row>
    <row r="35" spans="1:5" ht="13.5" customHeight="1">
      <c r="A35" s="38">
        <v>36597</v>
      </c>
      <c r="B35" s="1" t="s">
        <v>594</v>
      </c>
      <c r="C35" s="1" t="s">
        <v>595</v>
      </c>
      <c r="D35" s="39">
        <v>20000</v>
      </c>
      <c r="E35" s="39">
        <v>23</v>
      </c>
    </row>
    <row r="36" spans="1:5" ht="13.5" customHeight="1">
      <c r="A36" s="38">
        <v>36597</v>
      </c>
      <c r="B36" s="1" t="s">
        <v>596</v>
      </c>
      <c r="C36" s="1" t="s">
        <v>585</v>
      </c>
      <c r="D36" s="39">
        <v>7850</v>
      </c>
      <c r="E36" s="39">
        <v>25</v>
      </c>
    </row>
    <row r="37" spans="1:5" ht="13.5" customHeight="1">
      <c r="A37" s="38">
        <v>36598</v>
      </c>
      <c r="B37" s="1" t="s">
        <v>574</v>
      </c>
      <c r="C37" s="1" t="s">
        <v>575</v>
      </c>
      <c r="D37" s="39">
        <v>127490</v>
      </c>
      <c r="E37" s="39">
        <v>21</v>
      </c>
    </row>
    <row r="38" spans="1:5" ht="13.5" customHeight="1">
      <c r="A38" s="38">
        <v>36598</v>
      </c>
      <c r="B38" s="1" t="s">
        <v>597</v>
      </c>
      <c r="C38" s="1" t="s">
        <v>582</v>
      </c>
      <c r="D38" s="39">
        <v>3950</v>
      </c>
      <c r="E38" s="39">
        <v>17</v>
      </c>
    </row>
    <row r="39" spans="1:5" ht="13.5" customHeight="1">
      <c r="A39" s="38">
        <v>36598</v>
      </c>
      <c r="B39" s="1" t="s">
        <v>551</v>
      </c>
      <c r="C39" s="1" t="s">
        <v>598</v>
      </c>
      <c r="D39" s="39">
        <v>50000</v>
      </c>
      <c r="E39" s="39">
        <v>15</v>
      </c>
    </row>
    <row r="40" spans="1:5" ht="13.5" customHeight="1">
      <c r="A40" s="38">
        <v>36600</v>
      </c>
      <c r="B40" s="1" t="s">
        <v>599</v>
      </c>
      <c r="C40" s="1" t="s">
        <v>600</v>
      </c>
      <c r="D40" s="39">
        <v>16650</v>
      </c>
      <c r="E40" s="39">
        <v>24</v>
      </c>
    </row>
    <row r="41" spans="1:5" ht="13.5" customHeight="1">
      <c r="A41" s="38">
        <v>36603</v>
      </c>
      <c r="B41" s="1" t="s">
        <v>577</v>
      </c>
      <c r="C41" s="1" t="s">
        <v>555</v>
      </c>
      <c r="D41" s="39">
        <v>87300</v>
      </c>
      <c r="E41" s="39">
        <v>18</v>
      </c>
    </row>
    <row r="42" spans="1:5" ht="13.5" customHeight="1">
      <c r="A42" s="38">
        <v>36604</v>
      </c>
      <c r="B42" s="1" t="s">
        <v>601</v>
      </c>
      <c r="C42" s="1" t="s">
        <v>561</v>
      </c>
      <c r="D42" s="39">
        <v>2425000</v>
      </c>
      <c r="E42" s="39">
        <v>11</v>
      </c>
    </row>
    <row r="43" spans="1:5" ht="13.5" customHeight="1">
      <c r="A43" s="38">
        <v>36608</v>
      </c>
      <c r="B43" s="1" t="s">
        <v>602</v>
      </c>
      <c r="C43" s="1" t="s">
        <v>552</v>
      </c>
      <c r="D43" s="39">
        <v>18230</v>
      </c>
      <c r="E43" s="39">
        <v>21</v>
      </c>
    </row>
    <row r="44" spans="1:5" ht="13.5" customHeight="1">
      <c r="A44" s="38">
        <v>36609</v>
      </c>
      <c r="B44" s="1" t="s">
        <v>593</v>
      </c>
      <c r="C44" s="1" t="s">
        <v>584</v>
      </c>
      <c r="D44" s="39">
        <v>78530</v>
      </c>
      <c r="E44" s="39">
        <v>25</v>
      </c>
    </row>
    <row r="45" spans="1:5" ht="13.5" customHeight="1">
      <c r="A45" s="38">
        <v>36609</v>
      </c>
      <c r="B45" s="1" t="s">
        <v>603</v>
      </c>
      <c r="C45" s="1" t="s">
        <v>584</v>
      </c>
      <c r="D45" s="39">
        <v>21000</v>
      </c>
      <c r="E45" s="39">
        <v>18</v>
      </c>
    </row>
    <row r="46" spans="1:5" ht="13.5" customHeight="1">
      <c r="A46" s="38">
        <v>36612</v>
      </c>
      <c r="B46" s="1" t="s">
        <v>604</v>
      </c>
      <c r="C46" s="1" t="s">
        <v>605</v>
      </c>
      <c r="D46" s="39">
        <v>34900</v>
      </c>
      <c r="E46" s="39">
        <v>16</v>
      </c>
    </row>
    <row r="47" spans="1:5" ht="13.5" customHeight="1">
      <c r="A47" s="38">
        <v>36614</v>
      </c>
      <c r="B47" s="1" t="s">
        <v>597</v>
      </c>
      <c r="C47" s="1" t="s">
        <v>582</v>
      </c>
      <c r="D47" s="39">
        <v>8000</v>
      </c>
      <c r="E47" s="39">
        <v>22</v>
      </c>
    </row>
    <row r="48" spans="1:5" ht="13.5" customHeight="1">
      <c r="A48" s="38">
        <v>36614</v>
      </c>
      <c r="B48" s="1" t="s">
        <v>606</v>
      </c>
      <c r="C48" s="1" t="s">
        <v>555</v>
      </c>
      <c r="D48" s="39">
        <v>24660</v>
      </c>
      <c r="E48" s="39">
        <v>27</v>
      </c>
    </row>
    <row r="49" spans="1:5" ht="13.5" customHeight="1">
      <c r="A49" s="38">
        <v>36616</v>
      </c>
      <c r="B49" s="1" t="s">
        <v>607</v>
      </c>
      <c r="C49" s="1" t="s">
        <v>605</v>
      </c>
      <c r="D49" s="39">
        <v>22450</v>
      </c>
      <c r="E49" s="39">
        <v>18</v>
      </c>
    </row>
    <row r="50" spans="1:5" ht="13.5" customHeight="1">
      <c r="A50" s="38">
        <v>36622</v>
      </c>
      <c r="B50" s="1" t="s">
        <v>607</v>
      </c>
      <c r="C50" s="1" t="s">
        <v>605</v>
      </c>
      <c r="D50" s="39">
        <v>44950</v>
      </c>
      <c r="E50" s="39">
        <v>20</v>
      </c>
    </row>
    <row r="51" spans="1:5" ht="13.5" customHeight="1">
      <c r="A51" s="38">
        <v>36624</v>
      </c>
      <c r="B51" s="1" t="s">
        <v>608</v>
      </c>
      <c r="C51" s="1" t="s">
        <v>561</v>
      </c>
      <c r="D51" s="39">
        <v>55600</v>
      </c>
      <c r="E51" s="39">
        <v>11</v>
      </c>
    </row>
    <row r="52" spans="1:5" ht="13.5" customHeight="1">
      <c r="A52" s="38">
        <v>36629</v>
      </c>
      <c r="B52" s="1" t="s">
        <v>609</v>
      </c>
      <c r="C52" s="1" t="s">
        <v>610</v>
      </c>
      <c r="D52" s="39">
        <v>84500</v>
      </c>
      <c r="E52" s="39">
        <v>21</v>
      </c>
    </row>
    <row r="53" spans="1:5" ht="13.5" customHeight="1">
      <c r="A53" s="38">
        <v>36632</v>
      </c>
      <c r="B53" s="1" t="s">
        <v>587</v>
      </c>
      <c r="C53" s="1" t="s">
        <v>552</v>
      </c>
      <c r="D53" s="39">
        <v>51800</v>
      </c>
      <c r="E53" s="39">
        <v>21</v>
      </c>
    </row>
    <row r="54" spans="1:5" ht="13.5" customHeight="1">
      <c r="A54" s="38">
        <v>36632</v>
      </c>
      <c r="B54" s="1" t="s">
        <v>571</v>
      </c>
      <c r="C54" s="1" t="s">
        <v>552</v>
      </c>
      <c r="D54" s="39">
        <v>31000</v>
      </c>
      <c r="E54" s="39">
        <v>16</v>
      </c>
    </row>
    <row r="55" spans="1:5" ht="13.5" customHeight="1">
      <c r="A55" s="38">
        <v>36637</v>
      </c>
      <c r="B55" s="1" t="s">
        <v>571</v>
      </c>
      <c r="C55" s="1" t="s">
        <v>552</v>
      </c>
      <c r="D55" s="39">
        <v>81500</v>
      </c>
      <c r="E55" s="39">
        <v>25</v>
      </c>
    </row>
    <row r="56" spans="1:5" ht="13.5" customHeight="1">
      <c r="A56" s="38">
        <v>36637</v>
      </c>
      <c r="B56" s="1" t="s">
        <v>588</v>
      </c>
      <c r="C56" s="1" t="s">
        <v>572</v>
      </c>
      <c r="D56" s="39">
        <v>183900</v>
      </c>
      <c r="E56" s="39">
        <v>18</v>
      </c>
    </row>
    <row r="57" spans="1:5" ht="13.5" customHeight="1">
      <c r="A57" s="38">
        <v>36637</v>
      </c>
      <c r="B57" s="1" t="s">
        <v>560</v>
      </c>
      <c r="C57" s="1" t="s">
        <v>559</v>
      </c>
      <c r="D57" s="39">
        <v>13500</v>
      </c>
      <c r="E57" s="39">
        <v>18</v>
      </c>
    </row>
    <row r="58" spans="1:5" ht="13.5" customHeight="1">
      <c r="A58" s="38">
        <v>36638</v>
      </c>
      <c r="B58" s="1" t="s">
        <v>611</v>
      </c>
      <c r="C58" s="1" t="s">
        <v>556</v>
      </c>
      <c r="D58" s="39">
        <v>2010</v>
      </c>
      <c r="E58" s="39">
        <v>21</v>
      </c>
    </row>
    <row r="59" spans="1:5" ht="13.5" customHeight="1">
      <c r="A59" s="38">
        <v>36640</v>
      </c>
      <c r="B59" s="1" t="s">
        <v>612</v>
      </c>
      <c r="C59" s="1" t="s">
        <v>605</v>
      </c>
      <c r="D59" s="39">
        <v>36300</v>
      </c>
      <c r="E59" s="39">
        <v>23</v>
      </c>
    </row>
    <row r="60" spans="1:5" ht="13.5" customHeight="1">
      <c r="A60" s="38">
        <v>36642</v>
      </c>
      <c r="B60" s="1" t="s">
        <v>602</v>
      </c>
      <c r="C60" s="1" t="s">
        <v>552</v>
      </c>
      <c r="D60" s="39">
        <v>7640</v>
      </c>
      <c r="E60" s="39">
        <v>20</v>
      </c>
    </row>
    <row r="61" spans="1:5" ht="13.5" customHeight="1">
      <c r="A61" s="38">
        <v>36644</v>
      </c>
      <c r="B61" s="1" t="s">
        <v>583</v>
      </c>
      <c r="C61" s="1" t="s">
        <v>584</v>
      </c>
      <c r="D61" s="39">
        <v>18000</v>
      </c>
      <c r="E61" s="39">
        <v>21</v>
      </c>
    </row>
    <row r="62" spans="1:5" ht="13.5" customHeight="1">
      <c r="A62" s="38">
        <v>36645</v>
      </c>
      <c r="B62" s="1" t="s">
        <v>611</v>
      </c>
      <c r="C62" s="1" t="s">
        <v>556</v>
      </c>
      <c r="D62" s="39">
        <v>8730</v>
      </c>
      <c r="E62" s="39">
        <v>18</v>
      </c>
    </row>
    <row r="63" spans="1:5" ht="13.5" customHeight="1">
      <c r="A63" s="38">
        <v>36645</v>
      </c>
      <c r="B63" s="1" t="s">
        <v>583</v>
      </c>
      <c r="C63" s="1" t="s">
        <v>584</v>
      </c>
      <c r="D63" s="39">
        <v>19000</v>
      </c>
      <c r="E63" s="39">
        <v>12</v>
      </c>
    </row>
    <row r="64" spans="1:5" ht="13.5" customHeight="1">
      <c r="A64" s="38">
        <v>36649</v>
      </c>
      <c r="B64" s="1" t="s">
        <v>601</v>
      </c>
      <c r="C64" s="1" t="s">
        <v>561</v>
      </c>
      <c r="D64" s="39">
        <v>2425000</v>
      </c>
      <c r="E64" s="39">
        <v>21</v>
      </c>
    </row>
    <row r="65" spans="1:5" ht="13.5" customHeight="1">
      <c r="A65" s="38">
        <v>36651</v>
      </c>
      <c r="B65" s="1" t="s">
        <v>601</v>
      </c>
      <c r="C65" s="1" t="s">
        <v>561</v>
      </c>
      <c r="D65" s="39">
        <v>1860000</v>
      </c>
      <c r="E65" s="39">
        <v>19</v>
      </c>
    </row>
    <row r="66" spans="1:5" ht="13.5" customHeight="1">
      <c r="A66" s="38">
        <v>36652</v>
      </c>
      <c r="B66" s="1" t="s">
        <v>613</v>
      </c>
      <c r="C66" s="1" t="s">
        <v>556</v>
      </c>
      <c r="D66" s="39">
        <v>6570</v>
      </c>
      <c r="E66" s="39">
        <v>13</v>
      </c>
    </row>
    <row r="67" spans="1:5" ht="13.5" customHeight="1">
      <c r="A67" s="38">
        <v>36653</v>
      </c>
      <c r="B67" s="1" t="s">
        <v>614</v>
      </c>
      <c r="C67" s="1" t="s">
        <v>615</v>
      </c>
      <c r="D67" s="39">
        <v>14000</v>
      </c>
      <c r="E67" s="39">
        <v>16</v>
      </c>
    </row>
    <row r="68" spans="1:5" ht="13.5" customHeight="1">
      <c r="A68" s="38">
        <v>36665</v>
      </c>
      <c r="B68" s="1" t="s">
        <v>616</v>
      </c>
      <c r="C68" s="1" t="s">
        <v>558</v>
      </c>
      <c r="D68" s="39">
        <v>29980</v>
      </c>
      <c r="E68" s="39">
        <v>19</v>
      </c>
    </row>
    <row r="69" spans="1:5" ht="13.5" customHeight="1">
      <c r="A69" s="38">
        <v>36666</v>
      </c>
      <c r="B69" s="1" t="s">
        <v>617</v>
      </c>
      <c r="C69" s="1" t="s">
        <v>555</v>
      </c>
      <c r="D69" s="39">
        <v>17950</v>
      </c>
      <c r="E69" s="39">
        <v>17</v>
      </c>
    </row>
    <row r="70" spans="1:5" ht="13.5" customHeight="1">
      <c r="A70" s="38">
        <v>36666</v>
      </c>
      <c r="B70" s="1" t="s">
        <v>606</v>
      </c>
      <c r="C70" s="1" t="s">
        <v>555</v>
      </c>
      <c r="D70" s="39">
        <v>32320</v>
      </c>
      <c r="E70" s="39">
        <v>20</v>
      </c>
    </row>
    <row r="71" spans="1:5" ht="13.5" customHeight="1">
      <c r="A71" s="38">
        <v>36667</v>
      </c>
      <c r="B71" s="1" t="s">
        <v>618</v>
      </c>
      <c r="C71" s="1" t="s">
        <v>598</v>
      </c>
      <c r="D71" s="39">
        <v>27350</v>
      </c>
      <c r="E71" s="39">
        <v>19</v>
      </c>
    </row>
    <row r="72" spans="1:5" ht="13.5" customHeight="1">
      <c r="A72" s="38">
        <v>36672</v>
      </c>
      <c r="B72" s="1" t="s">
        <v>614</v>
      </c>
      <c r="C72" s="1" t="s">
        <v>615</v>
      </c>
      <c r="D72" s="39">
        <v>15000</v>
      </c>
      <c r="E72" s="39">
        <v>20</v>
      </c>
    </row>
    <row r="73" spans="1:5" ht="13.5" customHeight="1">
      <c r="A73" s="38">
        <v>36681</v>
      </c>
      <c r="B73" s="1" t="s">
        <v>560</v>
      </c>
      <c r="C73" s="1" t="s">
        <v>559</v>
      </c>
      <c r="D73" s="39">
        <v>13500</v>
      </c>
      <c r="E73" s="39">
        <v>21</v>
      </c>
    </row>
    <row r="74" spans="1:5" ht="13.5" customHeight="1">
      <c r="A74" s="38">
        <v>36682</v>
      </c>
      <c r="B74" s="1" t="s">
        <v>613</v>
      </c>
      <c r="C74" s="1" t="s">
        <v>556</v>
      </c>
      <c r="D74" s="39">
        <v>8600</v>
      </c>
      <c r="E74" s="39">
        <v>22</v>
      </c>
    </row>
    <row r="75" spans="1:5" ht="13.5" customHeight="1">
      <c r="A75" s="38">
        <v>36685</v>
      </c>
      <c r="B75" s="1" t="s">
        <v>557</v>
      </c>
      <c r="C75" s="1" t="s">
        <v>558</v>
      </c>
      <c r="D75" s="39">
        <v>15980</v>
      </c>
      <c r="E75" s="39">
        <v>14</v>
      </c>
    </row>
    <row r="76" spans="1:5" ht="13.5" customHeight="1">
      <c r="A76" s="38">
        <v>36686</v>
      </c>
      <c r="B76" s="1" t="s">
        <v>602</v>
      </c>
      <c r="C76" s="1" t="s">
        <v>552</v>
      </c>
      <c r="D76" s="39">
        <v>7640</v>
      </c>
      <c r="E76" s="39">
        <v>22</v>
      </c>
    </row>
    <row r="77" spans="1:5" ht="13.5" customHeight="1">
      <c r="A77" s="38">
        <v>36697</v>
      </c>
      <c r="B77" s="1" t="s">
        <v>619</v>
      </c>
      <c r="C77" s="1" t="s">
        <v>582</v>
      </c>
      <c r="D77" s="39">
        <v>40650</v>
      </c>
      <c r="E77" s="39">
        <v>17</v>
      </c>
    </row>
    <row r="78" spans="1:5" ht="13.5" customHeight="1">
      <c r="A78" s="38">
        <v>36700</v>
      </c>
      <c r="B78" s="1" t="s">
        <v>620</v>
      </c>
      <c r="C78" s="1" t="s">
        <v>555</v>
      </c>
      <c r="D78" s="39">
        <v>50280</v>
      </c>
      <c r="E78" s="39">
        <v>20</v>
      </c>
    </row>
    <row r="79" spans="1:5" ht="13.5" customHeight="1">
      <c r="A79" s="38">
        <v>36700</v>
      </c>
      <c r="B79" s="1" t="s">
        <v>620</v>
      </c>
      <c r="C79" s="1" t="s">
        <v>555</v>
      </c>
      <c r="D79" s="39">
        <v>1050</v>
      </c>
      <c r="E79" s="39">
        <v>21</v>
      </c>
    </row>
    <row r="80" spans="1:5" ht="13.5" customHeight="1">
      <c r="A80" s="38">
        <v>36705</v>
      </c>
      <c r="B80" s="1" t="s">
        <v>621</v>
      </c>
      <c r="C80" s="1" t="s">
        <v>556</v>
      </c>
      <c r="D80" s="39">
        <v>4950</v>
      </c>
      <c r="E80" s="39">
        <v>28</v>
      </c>
    </row>
    <row r="81" spans="4:5" ht="13.5" customHeight="1">
      <c r="D81" s="39"/>
      <c r="E81" s="39"/>
    </row>
    <row r="82" spans="4:5" ht="13.5" customHeight="1">
      <c r="D82" s="39"/>
      <c r="E82" s="39"/>
    </row>
    <row r="83" spans="4:5" ht="13.5" customHeight="1">
      <c r="D83" s="39"/>
      <c r="E83" s="39"/>
    </row>
    <row r="84" spans="4:5" ht="13.5" customHeight="1">
      <c r="D84" s="39"/>
      <c r="E84" s="39"/>
    </row>
    <row r="85" spans="4:5" ht="13.5" customHeight="1">
      <c r="D85" s="39"/>
      <c r="E85" s="39"/>
    </row>
    <row r="86" spans="4:5" ht="13.5" customHeight="1">
      <c r="D86" s="39"/>
      <c r="E86" s="39"/>
    </row>
    <row r="87" spans="4:5" ht="13.5" customHeight="1">
      <c r="D87" s="39"/>
      <c r="E87" s="39"/>
    </row>
    <row r="88" spans="4:5" ht="13.5" customHeight="1">
      <c r="D88" s="39"/>
      <c r="E88" s="39"/>
    </row>
    <row r="89" spans="4:5" ht="13.5" customHeight="1">
      <c r="D89" s="39"/>
      <c r="E89" s="39"/>
    </row>
    <row r="90" spans="4:5" ht="13.5" customHeight="1">
      <c r="D90" s="39"/>
      <c r="E90" s="39"/>
    </row>
    <row r="91" spans="4:5" ht="13.5" customHeight="1">
      <c r="D91" s="39"/>
      <c r="E91" s="39"/>
    </row>
    <row r="92" spans="4:5" ht="13.5" customHeight="1">
      <c r="D92" s="39"/>
      <c r="E92" s="39"/>
    </row>
    <row r="93" spans="4:5" ht="13.5" customHeight="1">
      <c r="D93" s="39"/>
      <c r="E93" s="39"/>
    </row>
    <row r="94" spans="4:5" ht="13.5" customHeight="1">
      <c r="D94" s="39"/>
      <c r="E94" s="39"/>
    </row>
    <row r="95" spans="4:5" ht="13.5" customHeight="1">
      <c r="D95" s="39"/>
      <c r="E95" s="39"/>
    </row>
    <row r="96" spans="4:5" ht="13.5" customHeight="1">
      <c r="D96" s="39"/>
      <c r="E96" s="39"/>
    </row>
    <row r="97" spans="4:5" ht="13.5" customHeight="1">
      <c r="D97" s="39"/>
      <c r="E97" s="39"/>
    </row>
    <row r="98" spans="4:5" ht="13.5" customHeight="1">
      <c r="D98" s="39"/>
      <c r="E98" s="39"/>
    </row>
    <row r="99" spans="4:5" ht="13.5" customHeight="1">
      <c r="D99" s="39"/>
      <c r="E99" s="39"/>
    </row>
    <row r="100" spans="4:5" ht="13.5" customHeight="1">
      <c r="D100" s="39"/>
      <c r="E100" s="39"/>
    </row>
    <row r="101" spans="4:5" ht="13.5" customHeight="1">
      <c r="D101" s="39"/>
      <c r="E101" s="39"/>
    </row>
    <row r="102" spans="4:5" ht="13.5" customHeight="1">
      <c r="D102" s="39"/>
      <c r="E102" s="39"/>
    </row>
    <row r="103" spans="4:5" ht="13.5" customHeight="1">
      <c r="D103" s="39"/>
      <c r="E103" s="39"/>
    </row>
    <row r="104" spans="4:5" ht="13.5" customHeight="1">
      <c r="D104" s="39"/>
      <c r="E104" s="39"/>
    </row>
    <row r="105" spans="4:5" ht="13.5" customHeight="1">
      <c r="D105" s="39"/>
      <c r="E105" s="39"/>
    </row>
    <row r="106" spans="4:5" ht="13.5" customHeight="1">
      <c r="D106" s="39"/>
      <c r="E106" s="39"/>
    </row>
    <row r="107" spans="4:5" ht="13.5" customHeight="1">
      <c r="D107" s="39"/>
      <c r="E107" s="39"/>
    </row>
    <row r="108" spans="4:5" ht="13.5" customHeight="1">
      <c r="D108" s="39"/>
      <c r="E108" s="39"/>
    </row>
    <row r="109" spans="4:5" ht="13.5" customHeight="1">
      <c r="D109" s="39"/>
      <c r="E109" s="39"/>
    </row>
    <row r="110" spans="4:5" ht="13.5" customHeight="1">
      <c r="D110" s="39"/>
      <c r="E110" s="39"/>
    </row>
    <row r="111" spans="4:5" ht="13.5" customHeight="1">
      <c r="D111" s="39"/>
      <c r="E111" s="39"/>
    </row>
    <row r="112" spans="4:5" ht="13.5" customHeight="1">
      <c r="D112" s="39"/>
      <c r="E112" s="39"/>
    </row>
    <row r="113" spans="4:5" ht="13.5" customHeight="1">
      <c r="D113" s="39"/>
      <c r="E113" s="39"/>
    </row>
    <row r="114" spans="4:5" ht="13.5" customHeight="1">
      <c r="D114" s="39"/>
      <c r="E114" s="39"/>
    </row>
    <row r="115" spans="4:5" ht="13.5" customHeight="1">
      <c r="D115" s="39"/>
      <c r="E115" s="39"/>
    </row>
    <row r="116" spans="4:5" ht="13.5" customHeight="1">
      <c r="D116" s="39"/>
      <c r="E116" s="39"/>
    </row>
    <row r="117" spans="4:5" ht="13.5" customHeight="1">
      <c r="D117" s="39"/>
      <c r="E117" s="39"/>
    </row>
    <row r="118" spans="4:5" ht="13.5" customHeight="1">
      <c r="D118" s="39"/>
      <c r="E118" s="39"/>
    </row>
    <row r="119" spans="4:5" ht="13.5" customHeight="1">
      <c r="D119" s="39"/>
      <c r="E119" s="39"/>
    </row>
    <row r="120" spans="4:5" ht="13.5" customHeight="1">
      <c r="D120" s="39"/>
      <c r="E120" s="39"/>
    </row>
    <row r="121" spans="4:5" ht="13.5" customHeight="1">
      <c r="D121" s="39"/>
      <c r="E121" s="39"/>
    </row>
    <row r="122" spans="4:5" ht="13.5" customHeight="1">
      <c r="D122" s="39"/>
      <c r="E122" s="39"/>
    </row>
    <row r="123" spans="4:5" ht="13.5" customHeight="1">
      <c r="D123" s="39"/>
      <c r="E123" s="39"/>
    </row>
    <row r="124" spans="4:5" ht="13.5" customHeight="1">
      <c r="D124" s="39"/>
      <c r="E124" s="39"/>
    </row>
    <row r="125" spans="4:5" ht="13.5" customHeight="1">
      <c r="D125" s="39"/>
      <c r="E125" s="39"/>
    </row>
    <row r="126" spans="4:5" ht="13.5" customHeight="1">
      <c r="D126" s="39"/>
      <c r="E126" s="39"/>
    </row>
    <row r="127" spans="4:5" ht="13.5" customHeight="1">
      <c r="D127" s="39"/>
      <c r="E127" s="39"/>
    </row>
    <row r="128" spans="4:5" ht="13.5" customHeight="1">
      <c r="D128" s="39"/>
      <c r="E128" s="39"/>
    </row>
    <row r="129" spans="4:5" ht="13.5" customHeight="1">
      <c r="D129" s="39"/>
      <c r="E129" s="39"/>
    </row>
    <row r="130" spans="4:5" ht="13.5" customHeight="1">
      <c r="D130" s="39"/>
      <c r="E130" s="39"/>
    </row>
    <row r="131" spans="4:5" ht="13.5" customHeight="1">
      <c r="D131" s="39"/>
      <c r="E131" s="39"/>
    </row>
    <row r="132" spans="4:5" ht="13.5" customHeight="1">
      <c r="D132" s="39"/>
      <c r="E132" s="39"/>
    </row>
    <row r="133" spans="4:5" ht="13.5" customHeight="1">
      <c r="D133" s="39"/>
      <c r="E133" s="39"/>
    </row>
    <row r="134" spans="4:5" ht="13.5" customHeight="1">
      <c r="D134" s="39"/>
      <c r="E134" s="39"/>
    </row>
    <row r="135" spans="4:5" ht="13.5" customHeight="1">
      <c r="D135" s="39"/>
      <c r="E135" s="39"/>
    </row>
    <row r="136" spans="4:5" ht="13.5" customHeight="1">
      <c r="D136" s="39"/>
      <c r="E136" s="39"/>
    </row>
    <row r="137" spans="4:5" ht="13.5" customHeight="1">
      <c r="D137" s="39"/>
      <c r="E137" s="39"/>
    </row>
    <row r="138" spans="4:5" ht="13.5" customHeight="1">
      <c r="D138" s="39"/>
      <c r="E138" s="39"/>
    </row>
    <row r="139" spans="4:5" ht="13.5" customHeight="1">
      <c r="D139" s="39"/>
      <c r="E139" s="39"/>
    </row>
    <row r="140" spans="4:5" ht="13.5" customHeight="1">
      <c r="D140" s="39"/>
      <c r="E140" s="39"/>
    </row>
    <row r="141" spans="4:5" ht="13.5" customHeight="1">
      <c r="D141" s="39"/>
      <c r="E141" s="39"/>
    </row>
    <row r="142" spans="4:5" ht="13.5" customHeight="1">
      <c r="D142" s="39"/>
      <c r="E142" s="39"/>
    </row>
    <row r="143" spans="4:5" ht="13.5" customHeight="1">
      <c r="D143" s="39"/>
      <c r="E143" s="39"/>
    </row>
    <row r="144" spans="4:5" ht="13.5" customHeight="1">
      <c r="D144" s="39"/>
      <c r="E144" s="39"/>
    </row>
    <row r="145" spans="4:5" ht="13.5" customHeight="1">
      <c r="D145" s="39"/>
      <c r="E145" s="39"/>
    </row>
    <row r="146" spans="4:5" ht="13.5" customHeight="1">
      <c r="D146" s="39"/>
      <c r="E146" s="39"/>
    </row>
    <row r="147" spans="4:5" ht="13.5" customHeight="1">
      <c r="D147" s="39"/>
      <c r="E147" s="39"/>
    </row>
    <row r="148" spans="4:5" ht="13.5" customHeight="1">
      <c r="D148" s="39"/>
      <c r="E148" s="39"/>
    </row>
    <row r="149" spans="4:5" ht="13.5" customHeight="1">
      <c r="D149" s="39"/>
      <c r="E149" s="39"/>
    </row>
    <row r="150" spans="4:5" ht="13.5" customHeight="1">
      <c r="D150" s="39"/>
      <c r="E150" s="39"/>
    </row>
    <row r="151" spans="4:5" ht="13.5" customHeight="1">
      <c r="D151" s="39"/>
      <c r="E151" s="39"/>
    </row>
    <row r="152" spans="4:5" ht="13.5" customHeight="1">
      <c r="D152" s="39"/>
      <c r="E152" s="39"/>
    </row>
    <row r="153" spans="4:5" ht="13.5" customHeight="1">
      <c r="D153" s="39"/>
      <c r="E153" s="39"/>
    </row>
    <row r="154" spans="4:5" ht="13.5" customHeight="1">
      <c r="D154" s="39"/>
      <c r="E154" s="39"/>
    </row>
    <row r="155" spans="4:5" ht="13.5" customHeight="1">
      <c r="D155" s="39"/>
      <c r="E155" s="39"/>
    </row>
    <row r="156" spans="4:5" ht="13.5" customHeight="1">
      <c r="D156" s="39"/>
      <c r="E156" s="39"/>
    </row>
    <row r="157" spans="4:5" ht="13.5" customHeight="1">
      <c r="D157" s="39"/>
      <c r="E157" s="39"/>
    </row>
    <row r="158" spans="4:5" ht="13.5" customHeight="1">
      <c r="D158" s="39"/>
      <c r="E158" s="39"/>
    </row>
    <row r="159" spans="4:5" ht="13.5" customHeight="1">
      <c r="D159" s="39"/>
      <c r="E159" s="39"/>
    </row>
    <row r="160" spans="4:5" ht="13.5" customHeight="1">
      <c r="D160" s="39"/>
      <c r="E160" s="39"/>
    </row>
    <row r="161" spans="4:5" ht="13.5" customHeight="1">
      <c r="D161" s="39"/>
      <c r="E161" s="39"/>
    </row>
    <row r="162" spans="4:5" ht="13.5" customHeight="1">
      <c r="D162" s="39"/>
      <c r="E162" s="39"/>
    </row>
    <row r="163" spans="4:5" ht="13.5" customHeight="1">
      <c r="D163" s="39"/>
      <c r="E163" s="39"/>
    </row>
    <row r="164" spans="4:5" ht="13.5" customHeight="1">
      <c r="D164" s="39"/>
      <c r="E164" s="39"/>
    </row>
    <row r="165" spans="4:5" ht="13.5" customHeight="1">
      <c r="D165" s="39"/>
      <c r="E165" s="39"/>
    </row>
    <row r="166" spans="4:5" ht="13.5" customHeight="1">
      <c r="D166" s="39"/>
      <c r="E166" s="39"/>
    </row>
    <row r="167" spans="4:5" ht="13.5" customHeight="1">
      <c r="D167" s="39"/>
      <c r="E167" s="39"/>
    </row>
    <row r="168" spans="4:5" ht="13.5" customHeight="1">
      <c r="D168" s="39"/>
      <c r="E168" s="39"/>
    </row>
    <row r="169" spans="4:5" ht="13.5" customHeight="1">
      <c r="D169" s="39"/>
      <c r="E169" s="39"/>
    </row>
    <row r="170" spans="4:5" ht="13.5" customHeight="1">
      <c r="D170" s="39"/>
      <c r="E170" s="39"/>
    </row>
    <row r="171" spans="4:5" ht="13.5" customHeight="1">
      <c r="D171" s="39"/>
      <c r="E171" s="39"/>
    </row>
    <row r="172" spans="4:5" ht="13.5" customHeight="1">
      <c r="D172" s="39"/>
      <c r="E172" s="39"/>
    </row>
    <row r="173" spans="4:5" ht="13.5" customHeight="1">
      <c r="D173" s="39"/>
      <c r="E173" s="39"/>
    </row>
    <row r="174" spans="4:5" ht="13.5" customHeight="1">
      <c r="D174" s="39"/>
      <c r="E174" s="39"/>
    </row>
    <row r="175" spans="4:5" ht="13.5" customHeight="1">
      <c r="D175" s="39"/>
      <c r="E175" s="39"/>
    </row>
    <row r="176" spans="4:5" ht="13.5" customHeight="1">
      <c r="D176" s="39"/>
      <c r="E176" s="39"/>
    </row>
    <row r="177" spans="4:5" ht="13.5" customHeight="1">
      <c r="D177" s="39"/>
      <c r="E177" s="39"/>
    </row>
    <row r="178" spans="4:5" ht="13.5" customHeight="1">
      <c r="D178" s="39"/>
      <c r="E178" s="39"/>
    </row>
    <row r="179" spans="4:5" ht="13.5" customHeight="1">
      <c r="D179" s="39"/>
      <c r="E179" s="39"/>
    </row>
    <row r="180" spans="4:5" ht="13.5" customHeight="1">
      <c r="D180" s="39"/>
      <c r="E180" s="39"/>
    </row>
    <row r="181" spans="4:5" ht="13.5" customHeight="1">
      <c r="D181" s="39"/>
      <c r="E181" s="39"/>
    </row>
    <row r="182" spans="4:5" ht="13.5" customHeight="1">
      <c r="D182" s="39"/>
      <c r="E182" s="39"/>
    </row>
    <row r="183" spans="4:5" ht="13.5" customHeight="1">
      <c r="D183" s="39"/>
      <c r="E183" s="39"/>
    </row>
    <row r="184" spans="4:5" ht="13.5" customHeight="1">
      <c r="D184" s="39"/>
      <c r="E184" s="39"/>
    </row>
    <row r="185" spans="4:5" ht="13.5" customHeight="1">
      <c r="D185" s="39"/>
      <c r="E185" s="39"/>
    </row>
    <row r="186" spans="4:5" ht="13.5" customHeight="1">
      <c r="D186" s="39"/>
      <c r="E186" s="39"/>
    </row>
    <row r="187" spans="4:5" ht="13.5" customHeight="1">
      <c r="D187" s="39"/>
      <c r="E187" s="39"/>
    </row>
    <row r="188" spans="4:5" ht="13.5" customHeight="1">
      <c r="D188" s="39"/>
      <c r="E188" s="39"/>
    </row>
    <row r="189" spans="4:5" ht="13.5" customHeight="1">
      <c r="D189" s="39"/>
      <c r="E189" s="39"/>
    </row>
    <row r="190" spans="4:5" ht="13.5" customHeight="1">
      <c r="D190" s="39"/>
      <c r="E190" s="39"/>
    </row>
    <row r="191" spans="4:5" ht="13.5" customHeight="1">
      <c r="D191" s="39"/>
      <c r="E191" s="39"/>
    </row>
    <row r="192" spans="4:5" ht="13.5" customHeight="1">
      <c r="D192" s="39"/>
      <c r="E192" s="39"/>
    </row>
    <row r="193" spans="4:5" ht="13.5" customHeight="1">
      <c r="D193" s="39"/>
      <c r="E193" s="39"/>
    </row>
    <row r="194" spans="4:5" ht="13.5" customHeight="1">
      <c r="D194" s="39"/>
      <c r="E194" s="39"/>
    </row>
    <row r="195" spans="4:5" ht="13.5" customHeight="1">
      <c r="D195" s="39"/>
      <c r="E195" s="39"/>
    </row>
    <row r="196" spans="4:5" ht="13.5" customHeight="1">
      <c r="D196" s="39"/>
      <c r="E196" s="39"/>
    </row>
    <row r="197" spans="4:5" ht="13.5" customHeight="1">
      <c r="D197" s="39"/>
      <c r="E197" s="39"/>
    </row>
    <row r="198" spans="4:5" ht="13.5" customHeight="1">
      <c r="D198" s="39"/>
      <c r="E198" s="39"/>
    </row>
    <row r="199" spans="4:5" ht="13.5" customHeight="1">
      <c r="D199" s="39"/>
      <c r="E199" s="39"/>
    </row>
    <row r="200" spans="4:5" ht="13.5" customHeight="1">
      <c r="D200" s="39"/>
      <c r="E200" s="39"/>
    </row>
    <row r="201" spans="4:5" ht="13.5" customHeight="1">
      <c r="D201" s="39"/>
      <c r="E201" s="39"/>
    </row>
    <row r="202" spans="4:5" ht="13.5" customHeight="1">
      <c r="D202" s="39"/>
      <c r="E202" s="39"/>
    </row>
    <row r="203" spans="4:5" ht="13.5" customHeight="1">
      <c r="D203" s="39"/>
      <c r="E203" s="39"/>
    </row>
    <row r="204" spans="4:5" ht="13.5" customHeight="1">
      <c r="D204" s="39"/>
      <c r="E204" s="39"/>
    </row>
    <row r="205" spans="4:5" ht="13.5" customHeight="1">
      <c r="D205" s="39"/>
      <c r="E205" s="39"/>
    </row>
    <row r="206" spans="4:5" ht="13.5" customHeight="1">
      <c r="D206" s="39"/>
      <c r="E206" s="39"/>
    </row>
    <row r="207" spans="4:5" ht="13.5" customHeight="1">
      <c r="D207" s="39"/>
      <c r="E207" s="39"/>
    </row>
    <row r="208" spans="4:5" ht="13.5" customHeight="1">
      <c r="D208" s="39"/>
      <c r="E208" s="39"/>
    </row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EA25-FD9E-479C-B7B3-B56FB208E4E2}">
  <dimension ref="A1:K1000"/>
  <sheetViews>
    <sheetView zoomScale="40" workbookViewId="0">
      <selection activeCell="H5" sqref="H5"/>
    </sheetView>
  </sheetViews>
  <sheetFormatPr defaultColWidth="13.140625" defaultRowHeight="15" customHeight="1"/>
  <cols>
    <col min="1" max="1" width="10.7109375" style="1" customWidth="1"/>
    <col min="2" max="2" width="9" style="1" customWidth="1"/>
    <col min="3" max="3" width="10.7109375" style="1" customWidth="1"/>
    <col min="4" max="4" width="10.85546875" style="1" customWidth="1"/>
    <col min="5" max="5" width="9.42578125" style="1" customWidth="1"/>
    <col min="6" max="6" width="7.85546875" style="1" customWidth="1"/>
    <col min="7" max="7" width="40" style="1" customWidth="1"/>
    <col min="8" max="8" width="13.5703125" style="1" customWidth="1"/>
    <col min="9" max="10" width="7.85546875" style="1" customWidth="1"/>
    <col min="11" max="11" width="21.5703125" style="1" customWidth="1"/>
    <col min="12" max="26" width="7.85546875" style="1" customWidth="1"/>
    <col min="27" max="16384" width="13.140625" style="1"/>
  </cols>
  <sheetData>
    <row r="1" spans="1:11" ht="12.75" customHeight="1">
      <c r="B1" s="47" t="s">
        <v>622</v>
      </c>
      <c r="C1" s="48"/>
      <c r="D1" s="48"/>
    </row>
    <row r="2" spans="1:11" ht="12.75" customHeight="1"/>
    <row r="3" spans="1:11" ht="12.75" customHeight="1">
      <c r="A3" s="49" t="s">
        <v>623</v>
      </c>
      <c r="B3" s="50" t="s">
        <v>624</v>
      </c>
      <c r="C3" s="50" t="s">
        <v>625</v>
      </c>
      <c r="D3" s="49" t="s">
        <v>626</v>
      </c>
      <c r="E3" s="51" t="s">
        <v>627</v>
      </c>
      <c r="G3" s="52" t="s">
        <v>628</v>
      </c>
      <c r="H3" s="30"/>
      <c r="I3" s="30"/>
      <c r="J3" s="30"/>
      <c r="K3" s="30"/>
    </row>
    <row r="4" spans="1:11" ht="12.75" customHeight="1">
      <c r="A4" s="1" t="s">
        <v>531</v>
      </c>
      <c r="B4" s="38">
        <v>37622</v>
      </c>
      <c r="C4" s="1" t="s">
        <v>629</v>
      </c>
      <c r="D4" s="1" t="s">
        <v>630</v>
      </c>
      <c r="E4" s="39">
        <v>23</v>
      </c>
    </row>
    <row r="5" spans="1:11" ht="12.75" customHeight="1">
      <c r="A5" s="1" t="s">
        <v>531</v>
      </c>
      <c r="B5" s="38">
        <v>37626</v>
      </c>
      <c r="C5" s="1" t="s">
        <v>631</v>
      </c>
      <c r="D5" s="1" t="s">
        <v>632</v>
      </c>
      <c r="E5" s="39">
        <v>25</v>
      </c>
      <c r="G5" s="53" t="s">
        <v>633</v>
      </c>
      <c r="H5" s="54">
        <f>SUMIF(C:C,"elettronica",E:E)</f>
        <v>893.5</v>
      </c>
    </row>
    <row r="6" spans="1:11" ht="12.75" customHeight="1">
      <c r="A6" s="1" t="s">
        <v>531</v>
      </c>
      <c r="B6" s="38">
        <v>10</v>
      </c>
      <c r="C6" s="1" t="s">
        <v>634</v>
      </c>
      <c r="D6" s="1" t="s">
        <v>635</v>
      </c>
      <c r="E6" s="39">
        <v>69</v>
      </c>
      <c r="G6" s="55" t="s">
        <v>629</v>
      </c>
      <c r="H6" s="56">
        <f>SUMIF(C:C,"alimentari",E:E)</f>
        <v>121</v>
      </c>
    </row>
    <row r="7" spans="1:11" ht="12.75" customHeight="1">
      <c r="A7" s="1" t="s">
        <v>531</v>
      </c>
      <c r="B7" s="38">
        <v>37634</v>
      </c>
      <c r="C7" s="1" t="s">
        <v>636</v>
      </c>
      <c r="D7" s="1" t="s">
        <v>637</v>
      </c>
      <c r="E7" s="39">
        <v>554</v>
      </c>
      <c r="G7" s="55" t="s">
        <v>638</v>
      </c>
      <c r="H7" s="56">
        <f>SUMIF(C:C,"abbigliamento",E:E)</f>
        <v>832</v>
      </c>
    </row>
    <row r="8" spans="1:11" ht="12.75" customHeight="1">
      <c r="A8" s="1" t="s">
        <v>531</v>
      </c>
      <c r="B8" s="38">
        <v>37635</v>
      </c>
      <c r="C8" s="1" t="s">
        <v>631</v>
      </c>
      <c r="D8" s="1" t="s">
        <v>639</v>
      </c>
      <c r="E8" s="39">
        <v>569</v>
      </c>
      <c r="G8" s="55" t="s">
        <v>640</v>
      </c>
      <c r="H8" s="56">
        <f>SUMIF(C:C,"svago",E:E)</f>
        <v>19</v>
      </c>
    </row>
    <row r="9" spans="1:11" ht="12.75" customHeight="1">
      <c r="A9" s="1" t="s">
        <v>531</v>
      </c>
      <c r="B9" s="38">
        <v>37642</v>
      </c>
      <c r="C9" s="1" t="s">
        <v>636</v>
      </c>
      <c r="D9" s="1" t="s">
        <v>641</v>
      </c>
      <c r="E9" s="39">
        <v>58</v>
      </c>
      <c r="G9" s="55" t="s">
        <v>636</v>
      </c>
      <c r="H9" s="56">
        <f>SUMIF(C:C,"automobile",E:E)</f>
        <v>766</v>
      </c>
    </row>
    <row r="10" spans="1:11" ht="12.75" customHeight="1">
      <c r="A10" s="1" t="s">
        <v>531</v>
      </c>
      <c r="B10" s="38">
        <v>37650</v>
      </c>
      <c r="C10" s="1" t="s">
        <v>631</v>
      </c>
      <c r="D10" s="1" t="s">
        <v>642</v>
      </c>
      <c r="E10" s="39">
        <v>885</v>
      </c>
      <c r="G10" s="57" t="s">
        <v>631</v>
      </c>
      <c r="H10" s="58">
        <f>SUMIF(C:C,"casa",E:E)</f>
        <v>1479</v>
      </c>
    </row>
    <row r="11" spans="1:11" ht="12.75" customHeight="1">
      <c r="A11" s="1" t="s">
        <v>533</v>
      </c>
      <c r="B11" s="38">
        <v>37653</v>
      </c>
      <c r="C11" s="1" t="s">
        <v>633</v>
      </c>
      <c r="D11" s="1" t="s">
        <v>643</v>
      </c>
      <c r="E11" s="39">
        <v>821</v>
      </c>
    </row>
    <row r="12" spans="1:11" ht="12.75" customHeight="1">
      <c r="A12" s="1" t="s">
        <v>533</v>
      </c>
      <c r="B12" s="38">
        <v>37657</v>
      </c>
      <c r="C12" s="1" t="s">
        <v>636</v>
      </c>
      <c r="D12" s="1" t="s">
        <v>641</v>
      </c>
      <c r="E12" s="39">
        <v>23</v>
      </c>
    </row>
    <row r="13" spans="1:11" ht="12.75" customHeight="1">
      <c r="A13" s="1" t="s">
        <v>533</v>
      </c>
      <c r="B13" s="38">
        <v>37658</v>
      </c>
      <c r="C13" s="1" t="s">
        <v>629</v>
      </c>
      <c r="D13" s="1" t="s">
        <v>630</v>
      </c>
      <c r="E13" s="39">
        <v>36</v>
      </c>
    </row>
    <row r="14" spans="1:11" ht="12.75" customHeight="1">
      <c r="A14" s="1" t="s">
        <v>533</v>
      </c>
      <c r="B14" s="38">
        <v>37663</v>
      </c>
      <c r="C14" s="1" t="s">
        <v>640</v>
      </c>
      <c r="D14" s="1" t="s">
        <v>644</v>
      </c>
      <c r="E14" s="39">
        <v>5</v>
      </c>
    </row>
    <row r="15" spans="1:11" ht="12.75" customHeight="1">
      <c r="A15" s="1" t="s">
        <v>533</v>
      </c>
      <c r="B15" s="38">
        <v>37666</v>
      </c>
      <c r="C15" s="1" t="s">
        <v>638</v>
      </c>
      <c r="D15" s="1" t="s">
        <v>645</v>
      </c>
      <c r="E15" s="39">
        <v>266</v>
      </c>
    </row>
    <row r="16" spans="1:11" ht="12.75" customHeight="1">
      <c r="A16" s="1" t="s">
        <v>533</v>
      </c>
      <c r="B16" s="38">
        <v>37671</v>
      </c>
      <c r="C16" s="1" t="s">
        <v>638</v>
      </c>
      <c r="D16" s="1" t="s">
        <v>646</v>
      </c>
      <c r="E16" s="39">
        <v>221</v>
      </c>
    </row>
    <row r="17" spans="1:5" ht="12.75" customHeight="1">
      <c r="A17" s="1" t="s">
        <v>533</v>
      </c>
      <c r="B17" s="38">
        <v>37673</v>
      </c>
      <c r="C17" s="1" t="s">
        <v>636</v>
      </c>
      <c r="D17" s="1" t="s">
        <v>641</v>
      </c>
      <c r="E17" s="39">
        <v>56</v>
      </c>
    </row>
    <row r="18" spans="1:5" ht="12.75" customHeight="1">
      <c r="A18" s="1" t="s">
        <v>533</v>
      </c>
      <c r="B18" s="38">
        <v>37675</v>
      </c>
      <c r="C18" s="1" t="s">
        <v>629</v>
      </c>
      <c r="D18" s="1" t="s">
        <v>647</v>
      </c>
      <c r="E18" s="39">
        <v>11</v>
      </c>
    </row>
    <row r="19" spans="1:5" ht="12.75" customHeight="1">
      <c r="A19" s="1" t="s">
        <v>533</v>
      </c>
      <c r="B19" s="38">
        <v>37678</v>
      </c>
      <c r="C19" s="1" t="s">
        <v>636</v>
      </c>
      <c r="D19" s="1" t="s">
        <v>641</v>
      </c>
      <c r="E19" s="39">
        <v>25</v>
      </c>
    </row>
    <row r="20" spans="1:5" ht="12.75" customHeight="1">
      <c r="A20" s="1" t="s">
        <v>534</v>
      </c>
      <c r="B20" s="38">
        <v>37682</v>
      </c>
      <c r="C20" s="1" t="s">
        <v>633</v>
      </c>
      <c r="D20" s="1" t="s">
        <v>648</v>
      </c>
      <c r="E20" s="39">
        <v>72.5</v>
      </c>
    </row>
    <row r="21" spans="1:5" ht="12.75" customHeight="1">
      <c r="A21" s="1" t="s">
        <v>534</v>
      </c>
      <c r="B21" s="38">
        <v>37685</v>
      </c>
      <c r="C21" s="1" t="s">
        <v>636</v>
      </c>
      <c r="D21" s="1" t="s">
        <v>641</v>
      </c>
      <c r="E21" s="39">
        <v>30</v>
      </c>
    </row>
    <row r="22" spans="1:5" ht="12.75" customHeight="1">
      <c r="A22" s="1" t="s">
        <v>534</v>
      </c>
      <c r="B22" s="38">
        <v>37690</v>
      </c>
      <c r="C22" s="1" t="s">
        <v>629</v>
      </c>
      <c r="D22" s="1" t="s">
        <v>630</v>
      </c>
      <c r="E22" s="39">
        <v>51</v>
      </c>
    </row>
    <row r="23" spans="1:5" ht="12.75" customHeight="1">
      <c r="A23" s="1" t="s">
        <v>534</v>
      </c>
      <c r="B23" s="38">
        <v>37695</v>
      </c>
      <c r="C23" s="1" t="s">
        <v>640</v>
      </c>
      <c r="D23" s="1" t="s">
        <v>644</v>
      </c>
      <c r="E23" s="39">
        <v>14</v>
      </c>
    </row>
    <row r="24" spans="1:5" ht="12.75" customHeight="1">
      <c r="A24" s="1" t="s">
        <v>534</v>
      </c>
      <c r="B24" s="38">
        <v>37699</v>
      </c>
      <c r="C24" s="1" t="s">
        <v>638</v>
      </c>
      <c r="D24" s="1" t="s">
        <v>649</v>
      </c>
      <c r="E24" s="39">
        <v>75</v>
      </c>
    </row>
    <row r="25" spans="1:5" ht="12.75" customHeight="1">
      <c r="A25" s="1" t="s">
        <v>534</v>
      </c>
      <c r="B25" s="38">
        <v>37701</v>
      </c>
      <c r="C25" s="1" t="s">
        <v>638</v>
      </c>
      <c r="D25" s="1" t="s">
        <v>650</v>
      </c>
      <c r="E25" s="39">
        <v>270</v>
      </c>
    </row>
    <row r="26" spans="1:5" ht="12.75" customHeight="1">
      <c r="A26" s="1" t="s">
        <v>534</v>
      </c>
      <c r="B26" s="38">
        <v>37705</v>
      </c>
      <c r="C26" s="1" t="s">
        <v>636</v>
      </c>
      <c r="D26" s="1" t="s">
        <v>641</v>
      </c>
      <c r="E26" s="39">
        <v>20</v>
      </c>
    </row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51180555555555551" footer="0.51180555555555551"/>
  <pageSetup firstPageNumber="0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1C1D-611E-4CF0-9887-FE594794088B}">
  <dimension ref="A1:I1000"/>
  <sheetViews>
    <sheetView zoomScale="40" workbookViewId="0">
      <selection activeCell="I7" sqref="I7"/>
    </sheetView>
  </sheetViews>
  <sheetFormatPr defaultColWidth="13.140625" defaultRowHeight="15" customHeight="1"/>
  <cols>
    <col min="1" max="1" width="9.28515625" style="1" customWidth="1"/>
    <col min="2" max="2" width="11" style="1" customWidth="1"/>
    <col min="3" max="3" width="10.85546875" style="1" customWidth="1"/>
    <col min="4" max="4" width="6.42578125" style="1" customWidth="1"/>
    <col min="5" max="5" width="16" style="1" customWidth="1"/>
    <col min="6" max="6" width="24.7109375" style="1" customWidth="1"/>
    <col min="7" max="7" width="10.42578125" style="1" customWidth="1"/>
    <col min="8" max="8" width="19.140625" style="1" customWidth="1"/>
    <col min="9" max="9" width="26.85546875" style="1" customWidth="1"/>
    <col min="10" max="26" width="7.85546875" style="1" customWidth="1"/>
    <col min="27" max="16384" width="13.140625" style="1"/>
  </cols>
  <sheetData>
    <row r="1" spans="1:9" ht="12.75" customHeight="1">
      <c r="A1" s="59" t="s">
        <v>651</v>
      </c>
    </row>
    <row r="2" spans="1:9" ht="12.75" customHeight="1">
      <c r="A2" s="59"/>
    </row>
    <row r="3" spans="1:9" ht="12.75" customHeight="1">
      <c r="A3" s="38"/>
    </row>
    <row r="4" spans="1:9" ht="12.75" customHeight="1">
      <c r="A4" s="38"/>
      <c r="E4" s="52" t="s">
        <v>652</v>
      </c>
      <c r="F4" s="60">
        <f ca="1">TODAY()</f>
        <v>45532</v>
      </c>
      <c r="G4" s="6"/>
    </row>
    <row r="5" spans="1:9" ht="12.75" customHeight="1">
      <c r="A5" s="38"/>
      <c r="E5" s="6"/>
      <c r="F5" s="6"/>
      <c r="G5" s="6"/>
    </row>
    <row r="6" spans="1:9" ht="12.75" customHeight="1">
      <c r="A6" s="38" t="s">
        <v>624</v>
      </c>
      <c r="B6" s="1" t="s">
        <v>625</v>
      </c>
      <c r="C6" s="1" t="s">
        <v>626</v>
      </c>
      <c r="D6" s="1" t="s">
        <v>627</v>
      </c>
      <c r="E6" s="52" t="s">
        <v>653</v>
      </c>
      <c r="F6" s="52" t="s">
        <v>528</v>
      </c>
      <c r="G6" s="52" t="s">
        <v>654</v>
      </c>
      <c r="H6" s="52" t="s">
        <v>655</v>
      </c>
      <c r="I6" s="52" t="s">
        <v>656</v>
      </c>
    </row>
    <row r="7" spans="1:9" ht="12.75" customHeight="1">
      <c r="A7" s="38">
        <v>37622</v>
      </c>
      <c r="B7" s="1" t="s">
        <v>629</v>
      </c>
      <c r="C7" s="1" t="s">
        <v>630</v>
      </c>
      <c r="D7" s="1">
        <v>23</v>
      </c>
      <c r="E7" s="1" cm="1">
        <f t="array" ref="E7:E29">YEAR(A7:A29)</f>
        <v>2003</v>
      </c>
      <c r="F7" s="1" cm="1">
        <f t="array" ref="F7:F29">MONTH(A7:A29)</f>
        <v>1</v>
      </c>
      <c r="G7" s="1" cm="1">
        <f t="array" ref="G7:G29">DAY(A7:A29)</f>
        <v>1</v>
      </c>
      <c r="H7" s="61" cm="1">
        <f t="array" aca="1" ref="H7:H29" ca="1">F4-A7:A29</f>
        <v>7910</v>
      </c>
      <c r="I7" s="1">
        <f ca="1">NETWORKDAYS(A7,$F$4)</f>
        <v>5651</v>
      </c>
    </row>
    <row r="8" spans="1:9" ht="12.75" customHeight="1">
      <c r="A8" s="38">
        <v>37261</v>
      </c>
      <c r="B8" s="1" t="s">
        <v>631</v>
      </c>
      <c r="C8" s="1" t="s">
        <v>632</v>
      </c>
      <c r="D8" s="1">
        <v>25</v>
      </c>
      <c r="E8" s="1">
        <v>2002</v>
      </c>
      <c r="F8" s="1">
        <v>1</v>
      </c>
      <c r="G8" s="1">
        <v>5</v>
      </c>
      <c r="H8" s="1">
        <f ca="1"/>
        <v>8271</v>
      </c>
      <c r="I8" s="1">
        <f t="shared" ref="I8:I29" ca="1" si="0">NETWORKDAYS(A8,$F$4)</f>
        <v>5908</v>
      </c>
    </row>
    <row r="9" spans="1:9" ht="12.75" customHeight="1">
      <c r="A9" s="38">
        <v>38718</v>
      </c>
      <c r="B9" s="1" t="s">
        <v>634</v>
      </c>
      <c r="C9" s="1" t="s">
        <v>635</v>
      </c>
      <c r="D9" s="1">
        <v>69</v>
      </c>
      <c r="E9" s="1">
        <v>2006</v>
      </c>
      <c r="F9" s="1">
        <v>1</v>
      </c>
      <c r="G9" s="1">
        <v>1</v>
      </c>
      <c r="H9" s="1">
        <f ca="1"/>
        <v>6814</v>
      </c>
      <c r="I9" s="1">
        <f t="shared" ca="1" si="0"/>
        <v>4868</v>
      </c>
    </row>
    <row r="10" spans="1:9" ht="12.75" customHeight="1">
      <c r="A10" s="38">
        <v>37634</v>
      </c>
      <c r="B10" s="1" t="s">
        <v>636</v>
      </c>
      <c r="C10" s="1" t="s">
        <v>637</v>
      </c>
      <c r="D10" s="1">
        <v>554</v>
      </c>
      <c r="E10" s="1">
        <v>2003</v>
      </c>
      <c r="F10" s="1">
        <v>1</v>
      </c>
      <c r="G10" s="1">
        <v>13</v>
      </c>
      <c r="H10" s="1">
        <f ca="1"/>
        <v>7898</v>
      </c>
      <c r="I10" s="1">
        <f t="shared" ca="1" si="0"/>
        <v>5643</v>
      </c>
    </row>
    <row r="11" spans="1:9" ht="12.75" customHeight="1">
      <c r="A11" s="38">
        <v>37635</v>
      </c>
      <c r="B11" s="1" t="s">
        <v>631</v>
      </c>
      <c r="C11" s="1" t="s">
        <v>639</v>
      </c>
      <c r="D11" s="1">
        <v>569</v>
      </c>
      <c r="E11" s="1">
        <v>2003</v>
      </c>
      <c r="F11" s="1">
        <v>1</v>
      </c>
      <c r="G11" s="1">
        <v>14</v>
      </c>
      <c r="H11" s="1">
        <f ca="1"/>
        <v>7897</v>
      </c>
      <c r="I11" s="1">
        <f t="shared" ca="1" si="0"/>
        <v>5642</v>
      </c>
    </row>
    <row r="12" spans="1:9" ht="12.75" customHeight="1">
      <c r="A12" s="38">
        <v>37642</v>
      </c>
      <c r="B12" s="1" t="s">
        <v>636</v>
      </c>
      <c r="C12" s="1" t="s">
        <v>641</v>
      </c>
      <c r="D12" s="1">
        <v>58</v>
      </c>
      <c r="E12" s="1">
        <v>2003</v>
      </c>
      <c r="F12" s="1">
        <v>1</v>
      </c>
      <c r="G12" s="1">
        <v>21</v>
      </c>
      <c r="H12" s="1">
        <f ca="1"/>
        <v>7890</v>
      </c>
      <c r="I12" s="1">
        <f t="shared" ca="1" si="0"/>
        <v>5637</v>
      </c>
    </row>
    <row r="13" spans="1:9" ht="12.75" customHeight="1">
      <c r="A13" s="38">
        <v>37650</v>
      </c>
      <c r="B13" s="1" t="s">
        <v>631</v>
      </c>
      <c r="C13" s="1" t="s">
        <v>642</v>
      </c>
      <c r="D13" s="1">
        <v>885</v>
      </c>
      <c r="E13" s="1">
        <v>2003</v>
      </c>
      <c r="F13" s="1">
        <v>1</v>
      </c>
      <c r="G13" s="1">
        <v>29</v>
      </c>
      <c r="H13" s="1">
        <f ca="1"/>
        <v>7882</v>
      </c>
      <c r="I13" s="1">
        <f t="shared" ca="1" si="0"/>
        <v>5631</v>
      </c>
    </row>
    <row r="14" spans="1:9" ht="12.75" customHeight="1">
      <c r="A14" s="38">
        <v>37653</v>
      </c>
      <c r="B14" s="1" t="s">
        <v>633</v>
      </c>
      <c r="C14" s="1" t="s">
        <v>643</v>
      </c>
      <c r="D14" s="1">
        <v>821</v>
      </c>
      <c r="E14" s="1">
        <v>2003</v>
      </c>
      <c r="F14" s="1">
        <v>2</v>
      </c>
      <c r="G14" s="1">
        <v>1</v>
      </c>
      <c r="H14" s="1">
        <f ca="1"/>
        <v>7879</v>
      </c>
      <c r="I14" s="1">
        <f t="shared" ca="1" si="0"/>
        <v>5628</v>
      </c>
    </row>
    <row r="15" spans="1:9" ht="12.75" customHeight="1">
      <c r="A15" s="38">
        <v>37657</v>
      </c>
      <c r="B15" s="1" t="s">
        <v>636</v>
      </c>
      <c r="C15" s="1" t="s">
        <v>641</v>
      </c>
      <c r="D15" s="1">
        <v>23</v>
      </c>
      <c r="E15" s="1">
        <v>2003</v>
      </c>
      <c r="F15" s="1">
        <v>2</v>
      </c>
      <c r="G15" s="1">
        <v>5</v>
      </c>
      <c r="H15" s="1">
        <f ca="1"/>
        <v>7875</v>
      </c>
      <c r="I15" s="1">
        <f t="shared" ca="1" si="0"/>
        <v>5626</v>
      </c>
    </row>
    <row r="16" spans="1:9" ht="12.75" customHeight="1">
      <c r="A16" s="38">
        <v>37658</v>
      </c>
      <c r="B16" s="1" t="s">
        <v>629</v>
      </c>
      <c r="C16" s="1" t="s">
        <v>630</v>
      </c>
      <c r="D16" s="1">
        <v>36</v>
      </c>
      <c r="E16" s="1">
        <v>2003</v>
      </c>
      <c r="F16" s="1">
        <v>2</v>
      </c>
      <c r="G16" s="1">
        <v>6</v>
      </c>
      <c r="H16" s="1">
        <f ca="1"/>
        <v>7874</v>
      </c>
      <c r="I16" s="1">
        <f t="shared" ca="1" si="0"/>
        <v>5625</v>
      </c>
    </row>
    <row r="17" spans="1:9" ht="12.75" customHeight="1">
      <c r="A17" s="38">
        <v>37663</v>
      </c>
      <c r="B17" s="1" t="s">
        <v>640</v>
      </c>
      <c r="C17" s="1" t="s">
        <v>644</v>
      </c>
      <c r="D17" s="1">
        <v>5</v>
      </c>
      <c r="E17" s="1">
        <v>2003</v>
      </c>
      <c r="F17" s="1">
        <v>2</v>
      </c>
      <c r="G17" s="1">
        <v>11</v>
      </c>
      <c r="H17" s="1">
        <f ca="1"/>
        <v>7869</v>
      </c>
      <c r="I17" s="1">
        <f t="shared" ca="1" si="0"/>
        <v>5622</v>
      </c>
    </row>
    <row r="18" spans="1:9" ht="12.75" customHeight="1">
      <c r="A18" s="38">
        <v>37666</v>
      </c>
      <c r="B18" s="1" t="s">
        <v>638</v>
      </c>
      <c r="C18" s="1" t="s">
        <v>645</v>
      </c>
      <c r="D18" s="1">
        <v>266</v>
      </c>
      <c r="E18" s="1">
        <v>2003</v>
      </c>
      <c r="F18" s="1">
        <v>2</v>
      </c>
      <c r="G18" s="1">
        <v>14</v>
      </c>
      <c r="H18" s="1">
        <f ca="1"/>
        <v>7866</v>
      </c>
      <c r="I18" s="1">
        <f t="shared" ca="1" si="0"/>
        <v>5619</v>
      </c>
    </row>
    <row r="19" spans="1:9" ht="12.75" customHeight="1">
      <c r="A19" s="38">
        <v>38402</v>
      </c>
      <c r="B19" s="1" t="s">
        <v>638</v>
      </c>
      <c r="C19" s="1" t="s">
        <v>646</v>
      </c>
      <c r="D19" s="1">
        <v>221</v>
      </c>
      <c r="E19" s="1">
        <v>2005</v>
      </c>
      <c r="F19" s="1">
        <v>2</v>
      </c>
      <c r="G19" s="1">
        <v>19</v>
      </c>
      <c r="H19" s="1">
        <f ca="1"/>
        <v>7130</v>
      </c>
      <c r="I19" s="1">
        <f t="shared" ca="1" si="0"/>
        <v>5093</v>
      </c>
    </row>
    <row r="20" spans="1:9" ht="12.75" customHeight="1">
      <c r="A20" s="38">
        <v>37673</v>
      </c>
      <c r="B20" s="1" t="s">
        <v>636</v>
      </c>
      <c r="C20" s="1" t="s">
        <v>641</v>
      </c>
      <c r="D20" s="1">
        <v>56</v>
      </c>
      <c r="E20" s="1">
        <v>2003</v>
      </c>
      <c r="F20" s="1">
        <v>2</v>
      </c>
      <c r="G20" s="1">
        <v>21</v>
      </c>
      <c r="H20" s="1">
        <f ca="1"/>
        <v>7859</v>
      </c>
      <c r="I20" s="1">
        <f t="shared" ca="1" si="0"/>
        <v>5614</v>
      </c>
    </row>
    <row r="21" spans="1:9" ht="12.75" customHeight="1">
      <c r="A21" s="38">
        <v>37675</v>
      </c>
      <c r="B21" s="1" t="s">
        <v>629</v>
      </c>
      <c r="C21" s="1" t="s">
        <v>647</v>
      </c>
      <c r="D21" s="1">
        <v>11</v>
      </c>
      <c r="E21" s="1">
        <v>2003</v>
      </c>
      <c r="F21" s="1">
        <v>2</v>
      </c>
      <c r="G21" s="1">
        <v>23</v>
      </c>
      <c r="H21" s="1">
        <f ca="1"/>
        <v>7857</v>
      </c>
      <c r="I21" s="1">
        <f t="shared" ca="1" si="0"/>
        <v>5613</v>
      </c>
    </row>
    <row r="22" spans="1:9" ht="12.75" customHeight="1">
      <c r="A22" s="38">
        <v>37678</v>
      </c>
      <c r="B22" s="1" t="s">
        <v>636</v>
      </c>
      <c r="C22" s="1" t="s">
        <v>641</v>
      </c>
      <c r="D22" s="1">
        <v>25</v>
      </c>
      <c r="E22" s="1">
        <v>2003</v>
      </c>
      <c r="F22" s="1">
        <v>2</v>
      </c>
      <c r="G22" s="1">
        <v>26</v>
      </c>
      <c r="H22" s="1">
        <f ca="1"/>
        <v>7854</v>
      </c>
      <c r="I22" s="1">
        <f t="shared" ca="1" si="0"/>
        <v>5611</v>
      </c>
    </row>
    <row r="23" spans="1:9" ht="12.75" customHeight="1">
      <c r="A23" s="38">
        <v>38048</v>
      </c>
      <c r="B23" s="1" t="s">
        <v>633</v>
      </c>
      <c r="C23" s="1" t="s">
        <v>648</v>
      </c>
      <c r="D23" s="1">
        <v>72.5</v>
      </c>
      <c r="E23" s="1">
        <v>2004</v>
      </c>
      <c r="F23" s="1">
        <v>3</v>
      </c>
      <c r="G23" s="1">
        <v>2</v>
      </c>
      <c r="H23" s="1">
        <f ca="1"/>
        <v>7484</v>
      </c>
      <c r="I23" s="1">
        <f t="shared" ca="1" si="0"/>
        <v>5347</v>
      </c>
    </row>
    <row r="24" spans="1:9" ht="12.75" customHeight="1">
      <c r="A24" s="38">
        <v>37685</v>
      </c>
      <c r="B24" s="1" t="s">
        <v>636</v>
      </c>
      <c r="C24" s="1" t="s">
        <v>641</v>
      </c>
      <c r="D24" s="1">
        <v>30</v>
      </c>
      <c r="E24" s="1">
        <v>2003</v>
      </c>
      <c r="F24" s="1">
        <v>3</v>
      </c>
      <c r="G24" s="1">
        <v>5</v>
      </c>
      <c r="H24" s="1">
        <f ca="1"/>
        <v>7847</v>
      </c>
      <c r="I24" s="1">
        <f t="shared" ca="1" si="0"/>
        <v>5606</v>
      </c>
    </row>
    <row r="25" spans="1:9" ht="12.75" customHeight="1">
      <c r="A25" s="38">
        <v>37690</v>
      </c>
      <c r="B25" s="1" t="s">
        <v>629</v>
      </c>
      <c r="C25" s="1" t="s">
        <v>630</v>
      </c>
      <c r="D25" s="1">
        <v>51</v>
      </c>
      <c r="E25" s="1">
        <v>2003</v>
      </c>
      <c r="F25" s="1">
        <v>3</v>
      </c>
      <c r="G25" s="1">
        <v>10</v>
      </c>
      <c r="H25" s="1">
        <f ca="1"/>
        <v>7842</v>
      </c>
      <c r="I25" s="1">
        <f t="shared" ca="1" si="0"/>
        <v>5603</v>
      </c>
    </row>
    <row r="26" spans="1:9" ht="12.75" customHeight="1">
      <c r="A26" s="38">
        <v>37695</v>
      </c>
      <c r="B26" s="1" t="s">
        <v>640</v>
      </c>
      <c r="C26" s="1" t="s">
        <v>644</v>
      </c>
      <c r="D26" s="1">
        <v>14</v>
      </c>
      <c r="E26" s="1">
        <v>2003</v>
      </c>
      <c r="F26" s="1">
        <v>3</v>
      </c>
      <c r="G26" s="1">
        <v>15</v>
      </c>
      <c r="H26" s="1">
        <f ca="1"/>
        <v>7837</v>
      </c>
      <c r="I26" s="1">
        <f t="shared" ca="1" si="0"/>
        <v>5598</v>
      </c>
    </row>
    <row r="27" spans="1:9" ht="12.75" customHeight="1">
      <c r="A27" s="38">
        <v>38065</v>
      </c>
      <c r="B27" s="1" t="s">
        <v>638</v>
      </c>
      <c r="C27" s="1" t="s">
        <v>649</v>
      </c>
      <c r="D27" s="1">
        <v>75</v>
      </c>
      <c r="E27" s="1">
        <v>2004</v>
      </c>
      <c r="F27" s="1">
        <v>3</v>
      </c>
      <c r="G27" s="1">
        <v>19</v>
      </c>
      <c r="H27" s="1">
        <f ca="1"/>
        <v>7467</v>
      </c>
      <c r="I27" s="1">
        <f t="shared" ca="1" si="0"/>
        <v>5334</v>
      </c>
    </row>
    <row r="28" spans="1:9" ht="12.75" customHeight="1">
      <c r="A28" s="38">
        <v>39528</v>
      </c>
      <c r="B28" s="1" t="s">
        <v>638</v>
      </c>
      <c r="C28" s="1" t="s">
        <v>650</v>
      </c>
      <c r="D28" s="1">
        <v>270</v>
      </c>
      <c r="E28" s="1">
        <v>2008</v>
      </c>
      <c r="F28" s="1">
        <v>3</v>
      </c>
      <c r="G28" s="1">
        <v>21</v>
      </c>
      <c r="H28" s="1">
        <f ca="1"/>
        <v>6004</v>
      </c>
      <c r="I28" s="1">
        <f t="shared" ca="1" si="0"/>
        <v>4289</v>
      </c>
    </row>
    <row r="29" spans="1:9" ht="12.75" customHeight="1">
      <c r="A29" s="38">
        <v>37705</v>
      </c>
      <c r="B29" s="1" t="s">
        <v>636</v>
      </c>
      <c r="C29" s="1" t="s">
        <v>641</v>
      </c>
      <c r="D29" s="1">
        <v>20</v>
      </c>
      <c r="E29" s="1">
        <v>2003</v>
      </c>
      <c r="F29" s="1">
        <v>3</v>
      </c>
      <c r="G29" s="1">
        <v>25</v>
      </c>
      <c r="H29" s="1">
        <f ca="1"/>
        <v>7827</v>
      </c>
      <c r="I29" s="1">
        <f t="shared" ca="1" si="0"/>
        <v>5592</v>
      </c>
    </row>
    <row r="30" spans="1:9" ht="12.75" customHeight="1">
      <c r="A30" s="38"/>
    </row>
    <row r="31" spans="1:9" ht="12.75" customHeight="1">
      <c r="A31" s="38"/>
    </row>
    <row r="32" spans="1:9" ht="12.75" customHeight="1">
      <c r="A32" s="38"/>
    </row>
    <row r="33" spans="1:1" ht="12.75" customHeight="1">
      <c r="A33" s="38"/>
    </row>
    <row r="34" spans="1:1" ht="12.75" customHeight="1">
      <c r="A34" s="38"/>
    </row>
    <row r="35" spans="1:1" ht="12.75" customHeight="1">
      <c r="A35" s="38"/>
    </row>
    <row r="36" spans="1:1" ht="12.75" customHeight="1">
      <c r="A36" s="38"/>
    </row>
    <row r="37" spans="1:1" ht="12.75" customHeight="1">
      <c r="A37" s="38"/>
    </row>
    <row r="38" spans="1:1" ht="12.75" customHeight="1">
      <c r="A38" s="38"/>
    </row>
    <row r="39" spans="1:1" ht="12.75" customHeight="1">
      <c r="A39" s="38"/>
    </row>
    <row r="40" spans="1:1" ht="12.75" customHeight="1">
      <c r="A40" s="38"/>
    </row>
    <row r="41" spans="1:1" ht="12.75" customHeight="1">
      <c r="A41" s="38"/>
    </row>
    <row r="42" spans="1:1" ht="12.75" customHeight="1">
      <c r="A42" s="38"/>
    </row>
    <row r="43" spans="1:1" ht="12.75" customHeight="1">
      <c r="A43" s="38"/>
    </row>
    <row r="44" spans="1:1" ht="12.75" customHeight="1">
      <c r="A44" s="38"/>
    </row>
    <row r="45" spans="1:1" ht="12.75" customHeight="1">
      <c r="A45" s="38"/>
    </row>
    <row r="46" spans="1:1" ht="12.75" customHeight="1">
      <c r="A46" s="38"/>
    </row>
    <row r="47" spans="1:1" ht="12.75" customHeight="1">
      <c r="A47" s="38"/>
    </row>
    <row r="48" spans="1:1" ht="12.75" customHeight="1">
      <c r="A48" s="38"/>
    </row>
    <row r="49" spans="1:1" ht="12.75" customHeight="1">
      <c r="A49" s="38"/>
    </row>
    <row r="50" spans="1:1" ht="12.75" customHeight="1">
      <c r="A50" s="38"/>
    </row>
    <row r="51" spans="1:1" ht="12.75" customHeight="1">
      <c r="A51" s="38"/>
    </row>
    <row r="52" spans="1:1" ht="12.75" customHeight="1">
      <c r="A52" s="38"/>
    </row>
    <row r="53" spans="1:1" ht="12.75" customHeight="1">
      <c r="A53" s="38"/>
    </row>
    <row r="54" spans="1:1" ht="12.75" customHeight="1">
      <c r="A54" s="38"/>
    </row>
    <row r="55" spans="1:1" ht="12.75" customHeight="1">
      <c r="A55" s="38"/>
    </row>
    <row r="56" spans="1:1" ht="12.75" customHeight="1">
      <c r="A56" s="38"/>
    </row>
    <row r="57" spans="1:1" ht="12.75" customHeight="1">
      <c r="A57" s="38"/>
    </row>
    <row r="58" spans="1:1" ht="12.75" customHeight="1">
      <c r="A58" s="38"/>
    </row>
    <row r="59" spans="1:1" ht="12.75" customHeight="1">
      <c r="A59" s="38"/>
    </row>
    <row r="60" spans="1:1" ht="12.75" customHeight="1">
      <c r="A60" s="38"/>
    </row>
    <row r="61" spans="1:1" ht="12.75" customHeight="1">
      <c r="A61" s="38"/>
    </row>
    <row r="62" spans="1:1" ht="12.75" customHeight="1">
      <c r="A62" s="38"/>
    </row>
    <row r="63" spans="1:1" ht="12.75" customHeight="1">
      <c r="A63" s="38"/>
    </row>
    <row r="64" spans="1:1" ht="12.75" customHeight="1">
      <c r="A64" s="38"/>
    </row>
    <row r="65" spans="1:1" ht="12.75" customHeight="1">
      <c r="A65" s="38"/>
    </row>
    <row r="66" spans="1:1" ht="12.75" customHeight="1">
      <c r="A66" s="38"/>
    </row>
    <row r="67" spans="1:1" ht="12.75" customHeight="1">
      <c r="A67" s="38"/>
    </row>
    <row r="68" spans="1:1" ht="12.75" customHeight="1">
      <c r="A68" s="38"/>
    </row>
    <row r="69" spans="1:1" ht="12.75" customHeight="1">
      <c r="A69" s="38"/>
    </row>
    <row r="70" spans="1:1" ht="12.75" customHeight="1">
      <c r="A70" s="38"/>
    </row>
    <row r="71" spans="1:1" ht="12.75" customHeight="1">
      <c r="A71" s="38"/>
    </row>
    <row r="72" spans="1:1" ht="12.75" customHeight="1">
      <c r="A72" s="38"/>
    </row>
    <row r="73" spans="1:1" ht="12.75" customHeight="1">
      <c r="A73" s="38"/>
    </row>
    <row r="74" spans="1:1" ht="12.75" customHeight="1">
      <c r="A74" s="38"/>
    </row>
    <row r="75" spans="1:1" ht="12.75" customHeight="1">
      <c r="A75" s="38"/>
    </row>
    <row r="76" spans="1:1" ht="12.75" customHeight="1">
      <c r="A76" s="38"/>
    </row>
    <row r="77" spans="1:1" ht="12.75" customHeight="1">
      <c r="A77" s="38"/>
    </row>
    <row r="78" spans="1:1" ht="12.75" customHeight="1">
      <c r="A78" s="38"/>
    </row>
    <row r="79" spans="1:1" ht="12.75" customHeight="1">
      <c r="A79" s="38"/>
    </row>
    <row r="80" spans="1:1" ht="12.75" customHeight="1">
      <c r="A80" s="38"/>
    </row>
    <row r="81" spans="1:1" ht="12.75" customHeight="1">
      <c r="A81" s="38"/>
    </row>
    <row r="82" spans="1:1" ht="12.75" customHeight="1">
      <c r="A82" s="38"/>
    </row>
    <row r="83" spans="1:1" ht="12.75" customHeight="1">
      <c r="A83" s="38"/>
    </row>
    <row r="84" spans="1:1" ht="12.75" customHeight="1">
      <c r="A84" s="38"/>
    </row>
    <row r="85" spans="1:1" ht="12.75" customHeight="1">
      <c r="A85" s="38"/>
    </row>
    <row r="86" spans="1:1" ht="12.75" customHeight="1">
      <c r="A86" s="38"/>
    </row>
    <row r="87" spans="1:1" ht="12.75" customHeight="1">
      <c r="A87" s="38"/>
    </row>
    <row r="88" spans="1:1" ht="12.75" customHeight="1">
      <c r="A88" s="38"/>
    </row>
    <row r="89" spans="1:1" ht="12.75" customHeight="1">
      <c r="A89" s="38"/>
    </row>
    <row r="90" spans="1:1" ht="12.75" customHeight="1">
      <c r="A90" s="38"/>
    </row>
    <row r="91" spans="1:1" ht="12.75" customHeight="1">
      <c r="A91" s="38"/>
    </row>
    <row r="92" spans="1:1" ht="12.75" customHeight="1">
      <c r="A92" s="38"/>
    </row>
    <row r="93" spans="1:1" ht="12.75" customHeight="1">
      <c r="A93" s="38"/>
    </row>
    <row r="94" spans="1:1" ht="12.75" customHeight="1">
      <c r="A94" s="38"/>
    </row>
    <row r="95" spans="1:1" ht="12.75" customHeight="1">
      <c r="A95" s="38"/>
    </row>
    <row r="96" spans="1:1" ht="12.75" customHeight="1">
      <c r="A96" s="38"/>
    </row>
    <row r="97" spans="1:1" ht="12.75" customHeight="1">
      <c r="A97" s="38"/>
    </row>
    <row r="98" spans="1:1" ht="12.75" customHeight="1">
      <c r="A98" s="38"/>
    </row>
    <row r="99" spans="1:1" ht="12.75" customHeight="1">
      <c r="A99" s="38"/>
    </row>
    <row r="100" spans="1:1" ht="12.75" customHeight="1">
      <c r="A100" s="38"/>
    </row>
    <row r="101" spans="1:1" ht="12.75" customHeight="1">
      <c r="A101" s="38"/>
    </row>
    <row r="102" spans="1:1" ht="12.75" customHeight="1">
      <c r="A102" s="38"/>
    </row>
    <row r="103" spans="1:1" ht="12.75" customHeight="1">
      <c r="A103" s="38"/>
    </row>
    <row r="104" spans="1:1" ht="12.75" customHeight="1">
      <c r="A104" s="38"/>
    </row>
    <row r="105" spans="1:1" ht="12.75" customHeight="1">
      <c r="A105" s="38"/>
    </row>
    <row r="106" spans="1:1" ht="12.75" customHeight="1">
      <c r="A106" s="38"/>
    </row>
    <row r="107" spans="1:1" ht="12.75" customHeight="1">
      <c r="A107" s="38"/>
    </row>
    <row r="108" spans="1:1" ht="12.75" customHeight="1">
      <c r="A108" s="38"/>
    </row>
    <row r="109" spans="1:1" ht="12.75" customHeight="1">
      <c r="A109" s="38"/>
    </row>
    <row r="110" spans="1:1" ht="12.75" customHeight="1">
      <c r="A110" s="38"/>
    </row>
    <row r="111" spans="1:1" ht="12.75" customHeight="1">
      <c r="A111" s="38"/>
    </row>
    <row r="112" spans="1:1" ht="12.75" customHeight="1">
      <c r="A112" s="38"/>
    </row>
    <row r="113" spans="1:1" ht="12.75" customHeight="1">
      <c r="A113" s="38"/>
    </row>
    <row r="114" spans="1:1" ht="12.75" customHeight="1">
      <c r="A114" s="38"/>
    </row>
    <row r="115" spans="1:1" ht="12.75" customHeight="1">
      <c r="A115" s="38"/>
    </row>
    <row r="116" spans="1:1" ht="12.75" customHeight="1">
      <c r="A116" s="38"/>
    </row>
    <row r="117" spans="1:1" ht="12.75" customHeight="1">
      <c r="A117" s="38"/>
    </row>
    <row r="118" spans="1:1" ht="12.75" customHeight="1">
      <c r="A118" s="38"/>
    </row>
    <row r="119" spans="1:1" ht="12.75" customHeight="1">
      <c r="A119" s="38"/>
    </row>
    <row r="120" spans="1:1" ht="12.75" customHeight="1">
      <c r="A120" s="38"/>
    </row>
    <row r="121" spans="1:1" ht="12.75" customHeight="1">
      <c r="A121" s="38"/>
    </row>
    <row r="122" spans="1:1" ht="12.75" customHeight="1">
      <c r="A122" s="38"/>
    </row>
    <row r="123" spans="1:1" ht="12.75" customHeight="1">
      <c r="A123" s="38"/>
    </row>
    <row r="124" spans="1:1" ht="12.75" customHeight="1">
      <c r="A124" s="38"/>
    </row>
    <row r="125" spans="1:1" ht="12.75" customHeight="1">
      <c r="A125" s="38"/>
    </row>
    <row r="126" spans="1:1" ht="12.75" customHeight="1">
      <c r="A126" s="38"/>
    </row>
    <row r="127" spans="1:1" ht="12.75" customHeight="1">
      <c r="A127" s="38"/>
    </row>
    <row r="128" spans="1:1" ht="12.75" customHeight="1">
      <c r="A128" s="38"/>
    </row>
    <row r="129" spans="1:1" ht="12.75" customHeight="1">
      <c r="A129" s="38"/>
    </row>
    <row r="130" spans="1:1" ht="12.75" customHeight="1">
      <c r="A130" s="38"/>
    </row>
    <row r="131" spans="1:1" ht="12.75" customHeight="1">
      <c r="A131" s="38"/>
    </row>
    <row r="132" spans="1:1" ht="12.75" customHeight="1">
      <c r="A132" s="38"/>
    </row>
    <row r="133" spans="1:1" ht="12.75" customHeight="1">
      <c r="A133" s="38"/>
    </row>
    <row r="134" spans="1:1" ht="12.75" customHeight="1">
      <c r="A134" s="38"/>
    </row>
    <row r="135" spans="1:1" ht="12.75" customHeight="1">
      <c r="A135" s="38"/>
    </row>
    <row r="136" spans="1:1" ht="12.75" customHeight="1">
      <c r="A136" s="38"/>
    </row>
    <row r="137" spans="1:1" ht="12.75" customHeight="1">
      <c r="A137" s="38"/>
    </row>
    <row r="138" spans="1:1" ht="12.75" customHeight="1">
      <c r="A138" s="38"/>
    </row>
    <row r="139" spans="1:1" ht="12.75" customHeight="1">
      <c r="A139" s="38"/>
    </row>
    <row r="140" spans="1:1" ht="12.75" customHeight="1">
      <c r="A140" s="38"/>
    </row>
    <row r="141" spans="1:1" ht="12.75" customHeight="1">
      <c r="A141" s="38"/>
    </row>
    <row r="142" spans="1:1" ht="12.75" customHeight="1">
      <c r="A142" s="38"/>
    </row>
    <row r="143" spans="1:1" ht="12.75" customHeight="1">
      <c r="A143" s="38"/>
    </row>
    <row r="144" spans="1:1" ht="12.75" customHeight="1">
      <c r="A144" s="38"/>
    </row>
    <row r="145" spans="1:1" ht="12.75" customHeight="1">
      <c r="A145" s="38"/>
    </row>
    <row r="146" spans="1:1" ht="12.75" customHeight="1">
      <c r="A146" s="38"/>
    </row>
    <row r="147" spans="1:1" ht="12.75" customHeight="1">
      <c r="A147" s="38"/>
    </row>
    <row r="148" spans="1:1" ht="12.75" customHeight="1">
      <c r="A148" s="38"/>
    </row>
    <row r="149" spans="1:1" ht="12.75" customHeight="1">
      <c r="A149" s="38"/>
    </row>
    <row r="150" spans="1:1" ht="12.75" customHeight="1">
      <c r="A150" s="38"/>
    </row>
    <row r="151" spans="1:1" ht="12.75" customHeight="1">
      <c r="A151" s="38"/>
    </row>
    <row r="152" spans="1:1" ht="12.75" customHeight="1">
      <c r="A152" s="38"/>
    </row>
    <row r="153" spans="1:1" ht="12.75" customHeight="1">
      <c r="A153" s="38"/>
    </row>
    <row r="154" spans="1:1" ht="12.75" customHeight="1">
      <c r="A154" s="38"/>
    </row>
    <row r="155" spans="1:1" ht="12.75" customHeight="1">
      <c r="A155" s="38"/>
    </row>
    <row r="156" spans="1:1" ht="12.75" customHeight="1">
      <c r="A156" s="38"/>
    </row>
    <row r="157" spans="1:1" ht="12.75" customHeight="1">
      <c r="A157" s="38"/>
    </row>
    <row r="158" spans="1:1" ht="12.75" customHeight="1"/>
    <row r="159" spans="1:1" ht="12.75" customHeight="1"/>
    <row r="160" spans="1:1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51180555555555551" footer="0.51180555555555551"/>
  <pageSetup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2024-08-28T11:23:49Z</dcterms:created>
  <dcterms:modified xsi:type="dcterms:W3CDTF">2024-08-28T15:41:54Z</dcterms:modified>
  <cp:category/>
  <cp:contentStatus/>
</cp:coreProperties>
</file>