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wad\Downloads\"/>
    </mc:Choice>
  </mc:AlternateContent>
  <xr:revisionPtr revIDLastSave="0" documentId="13_ncr:1_{8BC3A3E7-D145-4AD4-8544-4E13117F4F8A}" xr6:coauthVersionLast="47" xr6:coauthVersionMax="47" xr10:uidLastSave="{00000000-0000-0000-0000-000000000000}"/>
  <bookViews>
    <workbookView xWindow="5505" yWindow="3180" windowWidth="26430" windowHeight="15600" activeTab="1" xr2:uid="{00000000-000D-0000-FFFF-FFFF00000000}"/>
  </bookViews>
  <sheets>
    <sheet name="flight_demand" sheetId="1" r:id="rId1"/>
    <sheet name="population_demand" sheetId="2" r:id="rId2"/>
  </sheets>
  <definedNames>
    <definedName name="Austin_Bergstrom">population_demand!$B$30</definedName>
    <definedName name="Baltimore___Washington">population_demand!$B$28</definedName>
    <definedName name="Charlotte_Douglas">population_demand!$B$13</definedName>
    <definedName name="Dallas_Fort_Worth">population_demand!$B$5</definedName>
    <definedName name="Daniel_K._Inouye">population_demand!$B$34</definedName>
    <definedName name="Day">flight_demand!$B$4</definedName>
    <definedName name="Denver">population_demand!$B$6</definedName>
    <definedName name="Detroit_Metro">population_demand!$B$23</definedName>
    <definedName name="Fort_Lauderdale___Holywood">population_demand!$B$20</definedName>
    <definedName name="George_Bush">population_demand!$B$18</definedName>
    <definedName name="Harry_Reid">population_demand!$B$10</definedName>
    <definedName name="Hartsfield_Jackson">population_demand!$B$4</definedName>
    <definedName name="Hour">flight_demand!$B$3</definedName>
    <definedName name="Initial_Market_Share">flight_demand!$B$1</definedName>
    <definedName name="JFK">population_demand!$B$9</definedName>
    <definedName name="LA">population_demand!$B$8</definedName>
    <definedName name="LaGuardia">population_demand!$B$22</definedName>
    <definedName name="Logan">population_demand!$B$19</definedName>
    <definedName name="Miami">population_demand!$B$12</definedName>
    <definedName name="Midway">population_demand!$B$33</definedName>
    <definedName name="Miniappolis___Saint_Paul">population_demand!$B$21</definedName>
    <definedName name="Nashville">population_demand!$B$32</definedName>
    <definedName name="Newark_Liberty">population_demand!$B$16</definedName>
    <definedName name="O_Hare">population_demand!$B$7</definedName>
    <definedName name="Orlando">population_demand!$B$11</definedName>
    <definedName name="Philly">population_demand!$B$24</definedName>
    <definedName name="Phoenix_Sky_Harbor">population_demand!$B$15</definedName>
    <definedName name="Ronald_Reagon_Washington">population_demand!$B$26</definedName>
    <definedName name="Salt_Lake_City">population_demand!$B$25</definedName>
    <definedName name="San_Diego">population_demand!$B$27</definedName>
    <definedName name="San_Fran">population_demand!$B$17</definedName>
    <definedName name="Seattle_Tacoma">population_demand!$B$14</definedName>
    <definedName name="Sum">population_demand!$B$1</definedName>
    <definedName name="Sum_w_Honolulu">population_demand!$B$2</definedName>
    <definedName name="Total_Days_in_Year">flight_demand!$B$5</definedName>
    <definedName name="TPA">population_demand!$B$29</definedName>
    <definedName name="Washington_Dulles">population_demand!$B$31</definedName>
    <definedName name="Yearly_Market_Share_Growth">flight_demand!$B$2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10" i="1"/>
  <c r="K22" i="1"/>
  <c r="K10" i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H34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6" i="2"/>
  <c r="AH5" i="2"/>
  <c r="AH4" i="2"/>
  <c r="AG34" i="2"/>
  <c r="AG33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F34" i="2"/>
  <c r="AF33" i="2"/>
  <c r="AF32" i="2"/>
  <c r="AF30" i="2"/>
  <c r="AF29" i="2"/>
  <c r="AF27" i="2"/>
  <c r="AF25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E34" i="2"/>
  <c r="AE33" i="2"/>
  <c r="AE32" i="2"/>
  <c r="AE31" i="2"/>
  <c r="AE29" i="2"/>
  <c r="AE28" i="2"/>
  <c r="AE27" i="2"/>
  <c r="AE26" i="2"/>
  <c r="AE25" i="2"/>
  <c r="AE24" i="2"/>
  <c r="AE23" i="2"/>
  <c r="AE22" i="2"/>
  <c r="AE21" i="2"/>
  <c r="AE20" i="2"/>
  <c r="AE19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D34" i="2"/>
  <c r="AD33" i="2"/>
  <c r="AD32" i="2"/>
  <c r="AD31" i="2"/>
  <c r="AD30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0" i="2"/>
  <c r="AD9" i="2"/>
  <c r="AD8" i="2"/>
  <c r="AD7" i="2"/>
  <c r="AD6" i="2"/>
  <c r="AD5" i="2"/>
  <c r="AD4" i="2"/>
  <c r="AC34" i="2"/>
  <c r="AC33" i="2"/>
  <c r="AC32" i="2"/>
  <c r="AC30" i="2"/>
  <c r="AC29" i="2"/>
  <c r="AC27" i="2"/>
  <c r="AC25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B34" i="2"/>
  <c r="AB33" i="2"/>
  <c r="AB32" i="2"/>
  <c r="AB31" i="2"/>
  <c r="AB30" i="2"/>
  <c r="AB28" i="2"/>
  <c r="AB29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7" i="2"/>
  <c r="AB6" i="2"/>
  <c r="AB5" i="2"/>
  <c r="AB4" i="2"/>
  <c r="AA34" i="2"/>
  <c r="AA33" i="2"/>
  <c r="AA32" i="2"/>
  <c r="AA30" i="2"/>
  <c r="AA29" i="2"/>
  <c r="AA27" i="2"/>
  <c r="AA25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Z34" i="2"/>
  <c r="Z33" i="2"/>
  <c r="Z32" i="2"/>
  <c r="Z31" i="2"/>
  <c r="Z30" i="2"/>
  <c r="Z29" i="2"/>
  <c r="Z28" i="2"/>
  <c r="Z27" i="2"/>
  <c r="Z26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Y34" i="2"/>
  <c r="Y33" i="2"/>
  <c r="Y32" i="2"/>
  <c r="Y30" i="2"/>
  <c r="Y29" i="2"/>
  <c r="Y27" i="2"/>
  <c r="Y25" i="2"/>
  <c r="Y23" i="2"/>
  <c r="Y21" i="2"/>
  <c r="Y20" i="2"/>
  <c r="Y19" i="2"/>
  <c r="Y18" i="2"/>
  <c r="Y17" i="2"/>
  <c r="Y15" i="2"/>
  <c r="Y14" i="2"/>
  <c r="Y13" i="2"/>
  <c r="Y12" i="2"/>
  <c r="Y11" i="2"/>
  <c r="Y10" i="2"/>
  <c r="Y8" i="2"/>
  <c r="Y7" i="2"/>
  <c r="Y6" i="2"/>
  <c r="Y5" i="2"/>
  <c r="Y4" i="2"/>
  <c r="X34" i="2"/>
  <c r="X33" i="2"/>
  <c r="X32" i="2"/>
  <c r="X31" i="2"/>
  <c r="X30" i="2"/>
  <c r="X29" i="2"/>
  <c r="X28" i="2"/>
  <c r="X27" i="2"/>
  <c r="X26" i="2"/>
  <c r="X25" i="2"/>
  <c r="X24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M18" i="2"/>
  <c r="W34" i="2"/>
  <c r="W33" i="2"/>
  <c r="W32" i="2"/>
  <c r="W31" i="2"/>
  <c r="W30" i="2"/>
  <c r="W29" i="2"/>
  <c r="W28" i="2"/>
  <c r="W27" i="2"/>
  <c r="W26" i="2"/>
  <c r="W25" i="2"/>
  <c r="W23" i="2"/>
  <c r="W21" i="2"/>
  <c r="W20" i="2"/>
  <c r="W19" i="2"/>
  <c r="W18" i="2"/>
  <c r="W17" i="2"/>
  <c r="W15" i="2"/>
  <c r="W14" i="2"/>
  <c r="W13" i="2"/>
  <c r="W12" i="2"/>
  <c r="W11" i="2"/>
  <c r="W10" i="2"/>
  <c r="W8" i="2"/>
  <c r="W7" i="2"/>
  <c r="W6" i="2"/>
  <c r="W5" i="2"/>
  <c r="W4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1" i="2"/>
  <c r="U10" i="2"/>
  <c r="U9" i="2"/>
  <c r="U8" i="2"/>
  <c r="U7" i="2"/>
  <c r="U6" i="2"/>
  <c r="U5" i="2"/>
  <c r="U4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34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34" i="2"/>
  <c r="Q33" i="2"/>
  <c r="Q32" i="2"/>
  <c r="Q31" i="2"/>
  <c r="Q30" i="2"/>
  <c r="Q29" i="2"/>
  <c r="Q28" i="2"/>
  <c r="Q27" i="2"/>
  <c r="Q26" i="2"/>
  <c r="Q25" i="2"/>
  <c r="Q23" i="2"/>
  <c r="Q21" i="2"/>
  <c r="Q20" i="2"/>
  <c r="Q19" i="2"/>
  <c r="Q18" i="2"/>
  <c r="Q17" i="2"/>
  <c r="Q15" i="2"/>
  <c r="Q14" i="2"/>
  <c r="Q13" i="2"/>
  <c r="Q12" i="2"/>
  <c r="Q11" i="2"/>
  <c r="Q10" i="2"/>
  <c r="Q8" i="2"/>
  <c r="Q7" i="2"/>
  <c r="Q6" i="2"/>
  <c r="Q5" i="2"/>
  <c r="Q4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4" i="2"/>
  <c r="P13" i="2"/>
  <c r="P12" i="2"/>
  <c r="P11" i="2"/>
  <c r="P10" i="2"/>
  <c r="P9" i="2"/>
  <c r="P8" i="2"/>
  <c r="P7" i="2"/>
  <c r="P6" i="2"/>
  <c r="P5" i="2"/>
  <c r="P4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3" i="2"/>
  <c r="O12" i="2"/>
  <c r="O11" i="2"/>
  <c r="O10" i="2"/>
  <c r="O9" i="2"/>
  <c r="O8" i="2"/>
  <c r="O7" i="2"/>
  <c r="O6" i="2"/>
  <c r="O5" i="2"/>
  <c r="O4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2" i="2"/>
  <c r="N11" i="2"/>
  <c r="N10" i="2"/>
  <c r="N9" i="2"/>
  <c r="N8" i="2"/>
  <c r="N7" i="2"/>
  <c r="N6" i="2"/>
  <c r="N5" i="2"/>
  <c r="N4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7" i="2"/>
  <c r="M16" i="2"/>
  <c r="M15" i="2"/>
  <c r="M14" i="2"/>
  <c r="M13" i="2"/>
  <c r="M11" i="2"/>
  <c r="M10" i="2"/>
  <c r="M9" i="2"/>
  <c r="M8" i="2"/>
  <c r="M7" i="2"/>
  <c r="M6" i="2"/>
  <c r="M5" i="2"/>
  <c r="M4" i="2"/>
  <c r="L30" i="2"/>
  <c r="L34" i="2"/>
  <c r="L33" i="2"/>
  <c r="L32" i="2"/>
  <c r="L31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  <c r="L8" i="2"/>
  <c r="L7" i="2"/>
  <c r="L6" i="2"/>
  <c r="L5" i="2"/>
  <c r="L4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9" i="2"/>
  <c r="K8" i="2"/>
  <c r="K7" i="2"/>
  <c r="K6" i="2"/>
  <c r="K5" i="2"/>
  <c r="K4" i="2"/>
  <c r="J34" i="2"/>
  <c r="J33" i="2"/>
  <c r="J32" i="2"/>
  <c r="J31" i="2"/>
  <c r="J30" i="2"/>
  <c r="J29" i="2"/>
  <c r="J28" i="2"/>
  <c r="J27" i="2"/>
  <c r="J26" i="2"/>
  <c r="J25" i="2"/>
  <c r="J23" i="2"/>
  <c r="J21" i="2"/>
  <c r="J20" i="2"/>
  <c r="J19" i="2"/>
  <c r="J18" i="2"/>
  <c r="J17" i="2"/>
  <c r="J15" i="2"/>
  <c r="J14" i="2"/>
  <c r="J13" i="2"/>
  <c r="J12" i="2"/>
  <c r="J11" i="2"/>
  <c r="J10" i="2"/>
  <c r="J8" i="2"/>
  <c r="J7" i="2"/>
  <c r="J6" i="2"/>
  <c r="J5" i="2"/>
  <c r="J4" i="2"/>
  <c r="I34" i="2"/>
  <c r="I33" i="2"/>
  <c r="I32" i="2"/>
  <c r="I31" i="2"/>
  <c r="I30" i="2"/>
  <c r="I29" i="2"/>
  <c r="I28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H3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4" i="2"/>
  <c r="H6" i="2"/>
  <c r="H8" i="2"/>
  <c r="H9" i="2"/>
  <c r="H13" i="2"/>
  <c r="H12" i="2"/>
  <c r="H11" i="2"/>
  <c r="H10" i="2"/>
  <c r="H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4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4" i="2"/>
  <c r="B1" i="2"/>
  <c r="B2" i="2"/>
</calcChain>
</file>

<file path=xl/sharedStrings.xml><?xml version="1.0" encoding="utf-8"?>
<sst xmlns="http://schemas.openxmlformats.org/spreadsheetml/2006/main" count="283" uniqueCount="105">
  <si>
    <t>Yearly Market Share Growth</t>
  </si>
  <si>
    <t>Hour</t>
  </si>
  <si>
    <t>Day</t>
  </si>
  <si>
    <t>Total Days in Year</t>
  </si>
  <si>
    <t>5 AM - 1 AM = 20 hrs</t>
  </si>
  <si>
    <t>using TRUNC because we cannot serve .xy persons</t>
  </si>
  <si>
    <t>Airport</t>
  </si>
  <si>
    <t>Type</t>
  </si>
  <si>
    <t>Location</t>
  </si>
  <si>
    <t>Met. Area</t>
  </si>
  <si>
    <t>Met. Pop. (2022)</t>
  </si>
  <si>
    <t>Fly Pop. (.5%)</t>
  </si>
  <si>
    <t>Rate /hr</t>
  </si>
  <si>
    <t>Rate /min</t>
  </si>
  <si>
    <t>Market Share Growth /day</t>
  </si>
  <si>
    <t>Hartsfield-Jackson</t>
  </si>
  <si>
    <t>International</t>
  </si>
  <si>
    <t>Atlanta</t>
  </si>
  <si>
    <t>Dallas/Fort Worth</t>
  </si>
  <si>
    <t>Dallas / Fort Worth</t>
  </si>
  <si>
    <t>Dallas-Fort Worth</t>
  </si>
  <si>
    <t>Denver</t>
  </si>
  <si>
    <t>O'Hare</t>
  </si>
  <si>
    <t>Chicago</t>
  </si>
  <si>
    <t>LA</t>
  </si>
  <si>
    <t>Los Angles</t>
  </si>
  <si>
    <t>Greater LA</t>
  </si>
  <si>
    <t>JFK</t>
  </si>
  <si>
    <t>NY Metro</t>
  </si>
  <si>
    <t>Harry Reid</t>
  </si>
  <si>
    <t>Vegas</t>
  </si>
  <si>
    <t>Orlando</t>
  </si>
  <si>
    <t>Miami</t>
  </si>
  <si>
    <t>Miami Metro</t>
  </si>
  <si>
    <t>Charlotte Douglas</t>
  </si>
  <si>
    <t>Charlotte</t>
  </si>
  <si>
    <t>Seattle-Tacoma</t>
  </si>
  <si>
    <t>Seattle</t>
  </si>
  <si>
    <t>Phoenix Sky Harbor</t>
  </si>
  <si>
    <t>Phoenix</t>
  </si>
  <si>
    <t>Newark Liberty</t>
  </si>
  <si>
    <t>Newark</t>
  </si>
  <si>
    <t>San Fran</t>
  </si>
  <si>
    <t>SF Bay Area</t>
  </si>
  <si>
    <t>George Bush</t>
  </si>
  <si>
    <t>Houston</t>
  </si>
  <si>
    <t>Logan</t>
  </si>
  <si>
    <t>Red Socks</t>
  </si>
  <si>
    <t>Boston</t>
  </si>
  <si>
    <t>Fort Lauderdale / Holywood</t>
  </si>
  <si>
    <t>Miniappolis / Saint Paul</t>
  </si>
  <si>
    <t>Miniappolis / St. Paul</t>
  </si>
  <si>
    <t>LaGuardia</t>
  </si>
  <si>
    <t>Detroit Metro</t>
  </si>
  <si>
    <t>Detroit</t>
  </si>
  <si>
    <t>Philly</t>
  </si>
  <si>
    <t>Salt Lake City</t>
  </si>
  <si>
    <t>Ronald Reagon Washington</t>
  </si>
  <si>
    <t>National</t>
  </si>
  <si>
    <t>D.C. / Arlington</t>
  </si>
  <si>
    <t>Washington Metro</t>
  </si>
  <si>
    <t>San Diego</t>
  </si>
  <si>
    <t>Baltimore / Washington</t>
  </si>
  <si>
    <t>TPA</t>
  </si>
  <si>
    <t>Tampa</t>
  </si>
  <si>
    <t>Austin-Bergstrom</t>
  </si>
  <si>
    <t>Austin</t>
  </si>
  <si>
    <t>Washington Dulles</t>
  </si>
  <si>
    <t>Nashville</t>
  </si>
  <si>
    <t>Midway</t>
  </si>
  <si>
    <t>Daniel K. Inouye</t>
  </si>
  <si>
    <t>Honolulu</t>
  </si>
  <si>
    <t>Initial Market Share</t>
  </si>
  <si>
    <t>init market share + (market share growth factor - init market share) * (hour of day / 24)</t>
  </si>
  <si>
    <t>Init Market Share + (Final market share - init market share) * (day of year / total days of year)</t>
  </si>
  <si>
    <t>met. pop. of dest. / sum of met. pop. of all reachable airports</t>
  </si>
  <si>
    <t>Los Angeles</t>
  </si>
  <si>
    <t>John F. Kennedy</t>
  </si>
  <si>
    <t>San Francisco</t>
  </si>
  <si>
    <t>George Bush Intercontinental</t>
  </si>
  <si>
    <t>Fort Lauderdale-Hollywood</t>
  </si>
  <si>
    <t>Intercontinental</t>
  </si>
  <si>
    <t>Minneapolis-Saint Paul</t>
  </si>
  <si>
    <t>Detroit Metropolitan</t>
  </si>
  <si>
    <t>Philadelphia</t>
  </si>
  <si>
    <t>Ronald Reagan Washington National</t>
  </si>
  <si>
    <t>Baltimore/Washington</t>
  </si>
  <si>
    <t>FORMULA USED:</t>
  </si>
  <si>
    <t>Sum:</t>
  </si>
  <si>
    <t>Sum + Honolulu:</t>
  </si>
  <si>
    <t>DEMAND FOR TRAVEL (v A | B -&gt;)</t>
  </si>
  <si>
    <t>| |</t>
  </si>
  <si>
    <t>\</t>
  </si>
  <si>
    <t xml:space="preserve"> |</t>
  </si>
  <si>
    <t>/</t>
  </si>
  <si>
    <t xml:space="preserve"> | --&gt; these are variables for market share equations (on the right)</t>
  </si>
  <si>
    <t>MARKET SHARE EQUATIONS</t>
  </si>
  <si>
    <t>Philladelphia</t>
  </si>
  <si>
    <t>Fort Lauderdale / Hollywood</t>
  </si>
  <si>
    <t>Minniappolis / Saint Paul</t>
  </si>
  <si>
    <t>New York City</t>
  </si>
  <si>
    <t>Las Vegas</t>
  </si>
  <si>
    <t>Baltimore / D.C.</t>
  </si>
  <si>
    <t>Market Share for the Hour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</si>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</sst>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68" fontId="0" fillId="2" borderId="0" xfId="0" applyNumberFormat="1" applyFill="1"/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Normal="100" zoomScalePageLayoutView="60" workbookViewId="0">
      <selection activeCell="L32" sqref="L32"/>
    </sheetView>
  </sheetViews>
  <sheetFormatPr defaultColWidth="11.5703125" defaultRowHeight="12.75" x14ac:dyDescent="0.2"/>
  <cols>
    <col min="1" max="1" width="24.140625" customWidth="1"/>
    <col min="2" max="2" width="13.7109375" customWidth="1"/>
    <col min="3" max="3" width="24.140625" customWidth="1"/>
    <col min="4" max="4" width="18.85546875" customWidth="1"/>
    <col min="5" max="5" width="15.42578125" customWidth="1"/>
    <col min="6" max="6" width="13.28515625" customWidth="1"/>
    <col min="7" max="7" width="8.28515625" customWidth="1"/>
    <col min="8" max="8" width="9.7109375" customWidth="1"/>
    <col min="11" max="11" width="24.5703125" customWidth="1"/>
    <col min="12" max="12" width="25.28515625" customWidth="1"/>
    <col min="13" max="13" width="17.85546875" customWidth="1"/>
  </cols>
  <sheetData>
    <row r="1" spans="1:11" x14ac:dyDescent="0.2">
      <c r="A1" t="s">
        <v>72</v>
      </c>
      <c r="B1">
        <v>0.05</v>
      </c>
      <c r="C1" t="s">
        <v>92</v>
      </c>
    </row>
    <row r="2" spans="1:11" x14ac:dyDescent="0.2">
      <c r="A2" t="s">
        <v>0</v>
      </c>
      <c r="B2">
        <v>0.03</v>
      </c>
      <c r="C2" t="s">
        <v>93</v>
      </c>
    </row>
    <row r="3" spans="1:11" x14ac:dyDescent="0.2">
      <c r="A3" t="s">
        <v>1</v>
      </c>
      <c r="B3">
        <v>16</v>
      </c>
      <c r="C3" t="s">
        <v>95</v>
      </c>
    </row>
    <row r="4" spans="1:11" x14ac:dyDescent="0.2">
      <c r="A4" t="s">
        <v>2</v>
      </c>
      <c r="B4">
        <v>270</v>
      </c>
      <c r="C4" t="s">
        <v>93</v>
      </c>
    </row>
    <row r="5" spans="1:11" x14ac:dyDescent="0.2">
      <c r="A5" t="s">
        <v>3</v>
      </c>
      <c r="B5">
        <v>365</v>
      </c>
      <c r="C5" t="s">
        <v>94</v>
      </c>
      <c r="K5" s="6" t="s">
        <v>96</v>
      </c>
    </row>
    <row r="6" spans="1:11" x14ac:dyDescent="0.2">
      <c r="G6" t="s">
        <v>4</v>
      </c>
    </row>
    <row r="7" spans="1:11" x14ac:dyDescent="0.2">
      <c r="F7" t="s">
        <v>5</v>
      </c>
    </row>
    <row r="8" spans="1:11" x14ac:dyDescent="0.2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/>
      <c r="J8" s="1"/>
      <c r="K8" s="1" t="s">
        <v>103</v>
      </c>
    </row>
    <row r="10" spans="1:11" x14ac:dyDescent="0.2">
      <c r="A10" t="s">
        <v>15</v>
      </c>
      <c r="B10" t="s">
        <v>16</v>
      </c>
      <c r="C10" t="s">
        <v>17</v>
      </c>
      <c r="D10" t="s">
        <v>17</v>
      </c>
      <c r="E10" s="2">
        <v>45396001</v>
      </c>
      <c r="F10" s="2">
        <f>TRUNC(E10*0.05)</f>
        <v>2269800</v>
      </c>
      <c r="G10" s="2">
        <f>TRUNC(F10/20)</f>
        <v>113490</v>
      </c>
      <c r="H10" s="2">
        <f>TRUNC(G10/60)</f>
        <v>1891</v>
      </c>
      <c r="K10" s="4">
        <f>SUM(Initial_Market_Share,PRODUCT(SUM(Yearly_Market_Share_Growth,-Initial_Market_Share),(Hour/24)))</f>
        <v>3.6666666666666667E-2</v>
      </c>
    </row>
    <row r="11" spans="1:11" x14ac:dyDescent="0.2">
      <c r="A11" t="s">
        <v>18</v>
      </c>
      <c r="B11" t="s">
        <v>16</v>
      </c>
      <c r="C11" t="s">
        <v>19</v>
      </c>
      <c r="D11" t="s">
        <v>20</v>
      </c>
      <c r="E11" s="2">
        <v>35773832</v>
      </c>
      <c r="F11" s="2">
        <f t="shared" ref="F11:F41" si="0">TRUNC(E11*0.05)</f>
        <v>1788691</v>
      </c>
      <c r="G11" s="2">
        <f t="shared" ref="G11:G41" si="1">TRUNC(F11/20)</f>
        <v>89434</v>
      </c>
      <c r="H11" s="2">
        <f t="shared" ref="H11:H41" si="2">TRUNC(G11/60)</f>
        <v>1490</v>
      </c>
    </row>
    <row r="12" spans="1:11" x14ac:dyDescent="0.2">
      <c r="A12" t="s">
        <v>21</v>
      </c>
      <c r="B12" t="s">
        <v>16</v>
      </c>
      <c r="C12" t="s">
        <v>21</v>
      </c>
      <c r="D12" t="s">
        <v>21</v>
      </c>
      <c r="E12" s="2">
        <v>33773832</v>
      </c>
      <c r="F12" s="2">
        <f t="shared" si="0"/>
        <v>1688691</v>
      </c>
      <c r="G12" s="2">
        <f t="shared" si="1"/>
        <v>84434</v>
      </c>
      <c r="H12" s="2">
        <f t="shared" si="2"/>
        <v>1407</v>
      </c>
      <c r="K12" t="s">
        <v>104</v>
      </c>
    </row>
    <row r="13" spans="1:11" x14ac:dyDescent="0.2">
      <c r="A13" t="s">
        <v>22</v>
      </c>
      <c r="B13" t="s">
        <v>16</v>
      </c>
      <c r="C13" t="s">
        <v>23</v>
      </c>
      <c r="D13" t="s">
        <v>23</v>
      </c>
      <c r="E13" s="2">
        <v>33120474</v>
      </c>
      <c r="F13" s="2">
        <f t="shared" si="0"/>
        <v>1656023</v>
      </c>
      <c r="G13" s="2">
        <f t="shared" si="1"/>
        <v>82801</v>
      </c>
      <c r="H13" s="2">
        <f t="shared" si="2"/>
        <v>1380</v>
      </c>
      <c r="K13" t="s">
        <v>73</v>
      </c>
    </row>
    <row r="14" spans="1:11" x14ac:dyDescent="0.2">
      <c r="A14" t="s">
        <v>76</v>
      </c>
      <c r="B14" t="s">
        <v>16</v>
      </c>
      <c r="C14" t="s">
        <v>25</v>
      </c>
      <c r="D14" t="s">
        <v>26</v>
      </c>
      <c r="E14" s="2">
        <v>32326616</v>
      </c>
      <c r="F14" s="2">
        <f t="shared" si="0"/>
        <v>1616330</v>
      </c>
      <c r="G14" s="2">
        <f t="shared" si="1"/>
        <v>80816</v>
      </c>
      <c r="H14" s="2">
        <f t="shared" si="2"/>
        <v>1346</v>
      </c>
    </row>
    <row r="15" spans="1:11" x14ac:dyDescent="0.2">
      <c r="A15" t="s">
        <v>77</v>
      </c>
      <c r="B15" t="s">
        <v>16</v>
      </c>
      <c r="C15" t="s">
        <v>100</v>
      </c>
      <c r="D15" t="s">
        <v>28</v>
      </c>
      <c r="E15" s="2">
        <v>26919982</v>
      </c>
      <c r="F15" s="2">
        <f t="shared" si="0"/>
        <v>1345999</v>
      </c>
      <c r="G15" s="2">
        <f t="shared" si="1"/>
        <v>67299</v>
      </c>
      <c r="H15" s="2">
        <f t="shared" si="2"/>
        <v>1121</v>
      </c>
    </row>
    <row r="16" spans="1:11" x14ac:dyDescent="0.2">
      <c r="A16" t="s">
        <v>29</v>
      </c>
      <c r="B16" t="s">
        <v>16</v>
      </c>
      <c r="C16" t="s">
        <v>101</v>
      </c>
      <c r="D16" t="s">
        <v>30</v>
      </c>
      <c r="E16" s="2">
        <v>25480500</v>
      </c>
      <c r="F16" s="2">
        <f t="shared" si="0"/>
        <v>1274025</v>
      </c>
      <c r="G16" s="2">
        <f t="shared" si="1"/>
        <v>63701</v>
      </c>
      <c r="H16" s="2">
        <f t="shared" si="2"/>
        <v>1061</v>
      </c>
    </row>
    <row r="17" spans="1:11" x14ac:dyDescent="0.2">
      <c r="A17" t="s">
        <v>31</v>
      </c>
      <c r="B17" t="s">
        <v>16</v>
      </c>
      <c r="C17" t="s">
        <v>31</v>
      </c>
      <c r="D17" t="s">
        <v>31</v>
      </c>
      <c r="E17" s="2">
        <v>24469733</v>
      </c>
      <c r="F17" s="2">
        <f t="shared" si="0"/>
        <v>1223486</v>
      </c>
      <c r="G17" s="2">
        <f t="shared" si="1"/>
        <v>61174</v>
      </c>
      <c r="H17" s="2">
        <f t="shared" si="2"/>
        <v>1019</v>
      </c>
    </row>
    <row r="18" spans="1:11" x14ac:dyDescent="0.2">
      <c r="A18" t="s">
        <v>32</v>
      </c>
      <c r="B18" t="s">
        <v>16</v>
      </c>
      <c r="C18" t="s">
        <v>32</v>
      </c>
      <c r="D18" t="s">
        <v>33</v>
      </c>
      <c r="E18" s="2">
        <v>23949892</v>
      </c>
      <c r="F18" s="2">
        <f t="shared" si="0"/>
        <v>1197494</v>
      </c>
      <c r="G18" s="2">
        <f t="shared" si="1"/>
        <v>59874</v>
      </c>
      <c r="H18" s="2">
        <f t="shared" si="2"/>
        <v>997</v>
      </c>
    </row>
    <row r="19" spans="1:11" x14ac:dyDescent="0.2">
      <c r="A19" t="s">
        <v>34</v>
      </c>
      <c r="B19" t="s">
        <v>16</v>
      </c>
      <c r="C19" t="s">
        <v>35</v>
      </c>
      <c r="D19" t="s">
        <v>35</v>
      </c>
      <c r="E19" s="2">
        <v>23100300</v>
      </c>
      <c r="F19" s="2">
        <f t="shared" si="0"/>
        <v>1155015</v>
      </c>
      <c r="G19" s="2">
        <f t="shared" si="1"/>
        <v>57750</v>
      </c>
      <c r="H19" s="2">
        <f t="shared" si="2"/>
        <v>962</v>
      </c>
    </row>
    <row r="20" spans="1:11" x14ac:dyDescent="0.2">
      <c r="A20" t="s">
        <v>36</v>
      </c>
      <c r="B20" t="s">
        <v>16</v>
      </c>
      <c r="C20" t="s">
        <v>37</v>
      </c>
      <c r="D20" t="s">
        <v>37</v>
      </c>
      <c r="E20" s="2">
        <v>22157862</v>
      </c>
      <c r="F20" s="2">
        <f t="shared" si="0"/>
        <v>1107893</v>
      </c>
      <c r="G20" s="2">
        <f t="shared" si="1"/>
        <v>55394</v>
      </c>
      <c r="H20" s="2">
        <f t="shared" si="2"/>
        <v>923</v>
      </c>
      <c r="K20" s="1" t="s">
        <v>14</v>
      </c>
    </row>
    <row r="21" spans="1:11" x14ac:dyDescent="0.2">
      <c r="A21" t="s">
        <v>38</v>
      </c>
      <c r="B21" t="s">
        <v>16</v>
      </c>
      <c r="C21" t="s">
        <v>39</v>
      </c>
      <c r="D21" t="s">
        <v>39</v>
      </c>
      <c r="E21" s="2">
        <v>21852586</v>
      </c>
      <c r="F21" s="2">
        <f t="shared" si="0"/>
        <v>1092629</v>
      </c>
      <c r="G21" s="2">
        <f t="shared" si="1"/>
        <v>54631</v>
      </c>
      <c r="H21" s="2">
        <f t="shared" si="2"/>
        <v>910</v>
      </c>
    </row>
    <row r="22" spans="1:11" x14ac:dyDescent="0.2">
      <c r="A22" t="s">
        <v>40</v>
      </c>
      <c r="B22" t="s">
        <v>16</v>
      </c>
      <c r="C22" t="s">
        <v>41</v>
      </c>
      <c r="D22" t="s">
        <v>28</v>
      </c>
      <c r="E22" s="2">
        <v>21572147</v>
      </c>
      <c r="F22" s="2">
        <f t="shared" si="0"/>
        <v>1078607</v>
      </c>
      <c r="G22" s="2">
        <f t="shared" si="1"/>
        <v>53930</v>
      </c>
      <c r="H22" s="2">
        <f t="shared" si="2"/>
        <v>898</v>
      </c>
      <c r="K22" s="4">
        <f>SUM(Initial_Market_Share,PRODUCT(SUM(SUM(Initial_Market_Share,Yearly_Market_Share_Growth),-Initial_Market_Share),(Day/Total_Days_in_Year)))</f>
        <v>7.2191780821917809E-2</v>
      </c>
    </row>
    <row r="23" spans="1:11" x14ac:dyDescent="0.2">
      <c r="A23" t="s">
        <v>78</v>
      </c>
      <c r="B23" t="s">
        <v>16</v>
      </c>
      <c r="C23" t="s">
        <v>78</v>
      </c>
      <c r="D23" t="s">
        <v>43</v>
      </c>
      <c r="E23" s="2">
        <v>20411420</v>
      </c>
      <c r="F23" s="2">
        <f t="shared" si="0"/>
        <v>1020571</v>
      </c>
      <c r="G23" s="2">
        <f t="shared" si="1"/>
        <v>51028</v>
      </c>
      <c r="H23" s="2">
        <f t="shared" si="2"/>
        <v>850</v>
      </c>
      <c r="K23" s="2"/>
    </row>
    <row r="24" spans="1:11" x14ac:dyDescent="0.2">
      <c r="A24" t="s">
        <v>44</v>
      </c>
      <c r="B24" t="s">
        <v>81</v>
      </c>
      <c r="C24" t="s">
        <v>45</v>
      </c>
      <c r="D24" t="s">
        <v>45</v>
      </c>
      <c r="E24" s="2">
        <v>19814052</v>
      </c>
      <c r="F24" s="2">
        <f t="shared" si="0"/>
        <v>990702</v>
      </c>
      <c r="G24" s="2">
        <f t="shared" si="1"/>
        <v>49535</v>
      </c>
      <c r="H24" s="2">
        <f t="shared" si="2"/>
        <v>825</v>
      </c>
      <c r="K24" s="2" t="s">
        <v>104</v>
      </c>
    </row>
    <row r="25" spans="1:11" x14ac:dyDescent="0.2">
      <c r="A25" t="s">
        <v>46</v>
      </c>
      <c r="B25" t="s">
        <v>16</v>
      </c>
      <c r="C25" t="s">
        <v>47</v>
      </c>
      <c r="D25" t="s">
        <v>48</v>
      </c>
      <c r="E25" s="2">
        <v>17443775</v>
      </c>
      <c r="F25" s="2">
        <f t="shared" si="0"/>
        <v>872188</v>
      </c>
      <c r="G25" s="2">
        <f t="shared" si="1"/>
        <v>43609</v>
      </c>
      <c r="H25" s="2">
        <f t="shared" si="2"/>
        <v>726</v>
      </c>
      <c r="K25" t="s">
        <v>74</v>
      </c>
    </row>
    <row r="26" spans="1:11" x14ac:dyDescent="0.2">
      <c r="A26" t="s">
        <v>98</v>
      </c>
      <c r="B26" t="s">
        <v>16</v>
      </c>
      <c r="C26" t="s">
        <v>98</v>
      </c>
      <c r="D26" t="s">
        <v>33</v>
      </c>
      <c r="E26" s="2">
        <v>15370165</v>
      </c>
      <c r="F26" s="2">
        <f t="shared" si="0"/>
        <v>768508</v>
      </c>
      <c r="G26" s="2">
        <f t="shared" si="1"/>
        <v>38425</v>
      </c>
      <c r="H26" s="2">
        <f t="shared" si="2"/>
        <v>640</v>
      </c>
      <c r="K26" s="2"/>
    </row>
    <row r="27" spans="1:11" x14ac:dyDescent="0.2">
      <c r="A27" t="s">
        <v>99</v>
      </c>
      <c r="B27" t="s">
        <v>16</v>
      </c>
      <c r="C27" t="s">
        <v>51</v>
      </c>
      <c r="D27" t="s">
        <v>51</v>
      </c>
      <c r="E27" s="2">
        <v>15242089</v>
      </c>
      <c r="F27" s="2">
        <f t="shared" si="0"/>
        <v>762104</v>
      </c>
      <c r="G27" s="2">
        <f t="shared" si="1"/>
        <v>38105</v>
      </c>
      <c r="H27" s="2">
        <f t="shared" si="2"/>
        <v>635</v>
      </c>
      <c r="K27" s="2"/>
    </row>
    <row r="28" spans="1:11" x14ac:dyDescent="0.2">
      <c r="A28" t="s">
        <v>52</v>
      </c>
      <c r="B28" t="s">
        <v>16</v>
      </c>
      <c r="C28" t="s">
        <v>100</v>
      </c>
      <c r="D28" t="s">
        <v>28</v>
      </c>
      <c r="E28" s="2">
        <v>14367463</v>
      </c>
      <c r="F28" s="2">
        <f t="shared" si="0"/>
        <v>718373</v>
      </c>
      <c r="G28" s="2">
        <f t="shared" si="1"/>
        <v>35918</v>
      </c>
      <c r="H28" s="2">
        <f t="shared" si="2"/>
        <v>598</v>
      </c>
      <c r="K28" s="2"/>
    </row>
    <row r="29" spans="1:11" x14ac:dyDescent="0.2">
      <c r="A29" t="s">
        <v>53</v>
      </c>
      <c r="B29" t="s">
        <v>16</v>
      </c>
      <c r="C29" t="s">
        <v>54</v>
      </c>
      <c r="D29" t="s">
        <v>54</v>
      </c>
      <c r="E29" s="2">
        <v>13751197</v>
      </c>
      <c r="F29" s="2">
        <f t="shared" si="0"/>
        <v>687559</v>
      </c>
      <c r="G29" s="2">
        <f t="shared" si="1"/>
        <v>34377</v>
      </c>
      <c r="H29" s="2">
        <f t="shared" si="2"/>
        <v>572</v>
      </c>
      <c r="K29" s="2"/>
    </row>
    <row r="30" spans="1:11" x14ac:dyDescent="0.2">
      <c r="A30" t="s">
        <v>97</v>
      </c>
      <c r="B30" t="s">
        <v>16</v>
      </c>
      <c r="C30" t="s">
        <v>84</v>
      </c>
      <c r="D30" t="s">
        <v>55</v>
      </c>
      <c r="E30" s="2">
        <v>12421168</v>
      </c>
      <c r="F30" s="2">
        <f t="shared" si="0"/>
        <v>621058</v>
      </c>
      <c r="G30" s="2">
        <f t="shared" si="1"/>
        <v>31052</v>
      </c>
      <c r="H30" s="2">
        <f t="shared" si="2"/>
        <v>517</v>
      </c>
      <c r="K30" s="2"/>
    </row>
    <row r="31" spans="1:11" x14ac:dyDescent="0.2">
      <c r="A31" t="s">
        <v>56</v>
      </c>
      <c r="B31" t="s">
        <v>16</v>
      </c>
      <c r="C31" t="s">
        <v>56</v>
      </c>
      <c r="D31" t="s">
        <v>56</v>
      </c>
      <c r="E31" s="2">
        <v>12383843</v>
      </c>
      <c r="F31" s="2">
        <f t="shared" si="0"/>
        <v>619192</v>
      </c>
      <c r="G31" s="2">
        <f t="shared" si="1"/>
        <v>30959</v>
      </c>
      <c r="H31" s="2">
        <f t="shared" si="2"/>
        <v>515</v>
      </c>
      <c r="K31" s="2"/>
    </row>
    <row r="32" spans="1:11" x14ac:dyDescent="0.2">
      <c r="A32" t="s">
        <v>57</v>
      </c>
      <c r="B32" t="s">
        <v>58</v>
      </c>
      <c r="C32" t="s">
        <v>59</v>
      </c>
      <c r="D32" t="s">
        <v>60</v>
      </c>
      <c r="E32" s="2">
        <v>11553850</v>
      </c>
      <c r="F32" s="2">
        <f t="shared" si="0"/>
        <v>577692</v>
      </c>
      <c r="G32" s="2">
        <f t="shared" si="1"/>
        <v>28884</v>
      </c>
      <c r="H32" s="2">
        <f t="shared" si="2"/>
        <v>481</v>
      </c>
      <c r="K32" s="2"/>
    </row>
    <row r="33" spans="1:11" x14ac:dyDescent="0.2">
      <c r="A33" t="s">
        <v>61</v>
      </c>
      <c r="B33" t="s">
        <v>16</v>
      </c>
      <c r="C33" t="s">
        <v>61</v>
      </c>
      <c r="D33" t="s">
        <v>61</v>
      </c>
      <c r="E33" s="2">
        <v>11162224</v>
      </c>
      <c r="F33" s="2">
        <f t="shared" si="0"/>
        <v>558111</v>
      </c>
      <c r="G33" s="2">
        <f t="shared" si="1"/>
        <v>27905</v>
      </c>
      <c r="H33" s="2">
        <f t="shared" si="2"/>
        <v>465</v>
      </c>
      <c r="K33" s="2"/>
    </row>
    <row r="34" spans="1:11" x14ac:dyDescent="0.2">
      <c r="A34" t="s">
        <v>62</v>
      </c>
      <c r="B34" t="s">
        <v>16</v>
      </c>
      <c r="C34" t="s">
        <v>102</v>
      </c>
      <c r="D34" t="s">
        <v>60</v>
      </c>
      <c r="E34" s="2">
        <v>11151169</v>
      </c>
      <c r="F34" s="2">
        <f t="shared" si="0"/>
        <v>557558</v>
      </c>
      <c r="G34" s="2">
        <f t="shared" si="1"/>
        <v>27877</v>
      </c>
      <c r="H34" s="2">
        <f t="shared" si="2"/>
        <v>464</v>
      </c>
      <c r="K34" s="2"/>
    </row>
    <row r="35" spans="1:11" x14ac:dyDescent="0.2">
      <c r="A35" t="s">
        <v>64</v>
      </c>
      <c r="B35" t="s">
        <v>16</v>
      </c>
      <c r="C35" t="s">
        <v>64</v>
      </c>
      <c r="D35" t="s">
        <v>64</v>
      </c>
      <c r="E35" s="2">
        <v>10539459</v>
      </c>
      <c r="F35" s="2">
        <f t="shared" si="0"/>
        <v>526972</v>
      </c>
      <c r="G35" s="2">
        <f t="shared" si="1"/>
        <v>26348</v>
      </c>
      <c r="H35" s="2">
        <f t="shared" si="2"/>
        <v>439</v>
      </c>
      <c r="K35" s="2"/>
    </row>
    <row r="36" spans="1:11" x14ac:dyDescent="0.2">
      <c r="A36" t="s">
        <v>65</v>
      </c>
      <c r="B36" t="s">
        <v>16</v>
      </c>
      <c r="C36" t="s">
        <v>66</v>
      </c>
      <c r="D36" t="s">
        <v>66</v>
      </c>
      <c r="E36" s="2">
        <v>10382573</v>
      </c>
      <c r="F36" s="2">
        <f t="shared" si="0"/>
        <v>519128</v>
      </c>
      <c r="G36" s="2">
        <f t="shared" si="1"/>
        <v>25956</v>
      </c>
      <c r="H36" s="2">
        <f t="shared" si="2"/>
        <v>432</v>
      </c>
      <c r="K36" s="2"/>
    </row>
    <row r="37" spans="1:11" x14ac:dyDescent="0.2">
      <c r="A37" t="s">
        <v>67</v>
      </c>
      <c r="B37" t="s">
        <v>16</v>
      </c>
      <c r="C37" t="s">
        <v>59</v>
      </c>
      <c r="D37" t="s">
        <v>60</v>
      </c>
      <c r="E37" s="2">
        <v>10266324</v>
      </c>
      <c r="F37" s="2">
        <f t="shared" si="0"/>
        <v>513316</v>
      </c>
      <c r="G37" s="2">
        <f t="shared" si="1"/>
        <v>25665</v>
      </c>
      <c r="H37" s="2">
        <f t="shared" si="2"/>
        <v>427</v>
      </c>
      <c r="K37" s="2"/>
    </row>
    <row r="38" spans="1:11" x14ac:dyDescent="0.2">
      <c r="A38" t="s">
        <v>68</v>
      </c>
      <c r="B38" t="s">
        <v>16</v>
      </c>
      <c r="C38" t="s">
        <v>68</v>
      </c>
      <c r="D38" t="s">
        <v>68</v>
      </c>
      <c r="E38" s="2">
        <v>9829062</v>
      </c>
      <c r="F38" s="2">
        <f t="shared" si="0"/>
        <v>491453</v>
      </c>
      <c r="G38" s="2">
        <f t="shared" si="1"/>
        <v>24572</v>
      </c>
      <c r="H38" s="2">
        <f t="shared" si="2"/>
        <v>409</v>
      </c>
      <c r="K38" s="2"/>
    </row>
    <row r="39" spans="1:11" x14ac:dyDescent="0.2">
      <c r="A39" t="s">
        <v>69</v>
      </c>
      <c r="B39" t="s">
        <v>16</v>
      </c>
      <c r="C39" t="s">
        <v>23</v>
      </c>
      <c r="D39" t="s">
        <v>23</v>
      </c>
      <c r="E39" s="2">
        <v>9650281</v>
      </c>
      <c r="F39" s="2">
        <f t="shared" si="0"/>
        <v>482514</v>
      </c>
      <c r="G39" s="2">
        <f t="shared" si="1"/>
        <v>24125</v>
      </c>
      <c r="H39" s="2">
        <f t="shared" si="2"/>
        <v>402</v>
      </c>
      <c r="K39" s="2"/>
    </row>
    <row r="40" spans="1:11" x14ac:dyDescent="0.2">
      <c r="E40" s="2"/>
      <c r="F40" s="2"/>
      <c r="G40" s="2"/>
      <c r="H40" s="2"/>
      <c r="K40" s="2"/>
    </row>
    <row r="41" spans="1:11" x14ac:dyDescent="0.2">
      <c r="A41" t="s">
        <v>70</v>
      </c>
      <c r="B41" t="s">
        <v>16</v>
      </c>
      <c r="C41" t="s">
        <v>71</v>
      </c>
      <c r="D41" t="s">
        <v>71</v>
      </c>
      <c r="E41" s="2">
        <v>8828395</v>
      </c>
      <c r="F41" s="2">
        <f t="shared" si="0"/>
        <v>441419</v>
      </c>
      <c r="G41" s="2">
        <f t="shared" si="1"/>
        <v>22070</v>
      </c>
      <c r="H41" s="2">
        <f t="shared" si="2"/>
        <v>367</v>
      </c>
      <c r="K41" s="2"/>
    </row>
    <row r="42" spans="1:11" x14ac:dyDescent="0.2">
      <c r="K42" s="2"/>
    </row>
    <row r="43" spans="1:11" x14ac:dyDescent="0.2">
      <c r="K43" s="2"/>
    </row>
    <row r="44" spans="1:11" x14ac:dyDescent="0.2">
      <c r="K44" s="2"/>
    </row>
    <row r="45" spans="1:11" x14ac:dyDescent="0.2">
      <c r="K45" s="2"/>
    </row>
    <row r="46" spans="1:11" x14ac:dyDescent="0.2">
      <c r="K46" s="2"/>
    </row>
    <row r="47" spans="1:11" x14ac:dyDescent="0.2">
      <c r="K47" s="2"/>
    </row>
    <row r="48" spans="1:11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7D40-AEF8-45B0-9325-3F877811C8A1}">
  <dimension ref="A1:AI37"/>
  <sheetViews>
    <sheetView tabSelected="1" workbookViewId="0">
      <selection activeCell="I38" sqref="I38"/>
    </sheetView>
  </sheetViews>
  <sheetFormatPr defaultRowHeight="12.75" x14ac:dyDescent="0.2"/>
  <cols>
    <col min="1" max="1" width="24.85546875" customWidth="1"/>
    <col min="2" max="2" width="10.140625" customWidth="1"/>
    <col min="3" max="3" width="10.7109375" customWidth="1"/>
    <col min="4" max="4" width="22.5703125" customWidth="1"/>
    <col min="5" max="5" width="16.5703125" customWidth="1"/>
    <col min="6" max="6" width="15.85546875" customWidth="1"/>
    <col min="7" max="7" width="7.85546875" customWidth="1"/>
    <col min="8" max="8" width="8.28515625" customWidth="1"/>
    <col min="9" max="9" width="11.5703125" customWidth="1"/>
    <col min="10" max="10" width="15.42578125" customWidth="1"/>
    <col min="11" max="11" width="9.85546875" customWidth="1"/>
    <col min="12" max="13" width="7.85546875" customWidth="1"/>
    <col min="14" max="14" width="16.140625" customWidth="1"/>
    <col min="15" max="15" width="14.140625" customWidth="1"/>
    <col min="16" max="16" width="18.140625" customWidth="1"/>
    <col min="17" max="17" width="13.42578125" customWidth="1"/>
    <col min="18" max="18" width="13" customWidth="1"/>
    <col min="19" max="19" width="25.5703125" customWidth="1"/>
    <col min="20" max="20" width="8.140625" customWidth="1"/>
    <col min="21" max="21" width="23.140625" customWidth="1"/>
    <col min="22" max="22" width="20.140625" customWidth="1"/>
    <col min="23" max="23" width="9.7109375" customWidth="1"/>
    <col min="24" max="24" width="17.5703125" customWidth="1"/>
    <col min="25" max="25" width="11" customWidth="1"/>
    <col min="26" max="26" width="12.7109375" customWidth="1"/>
    <col min="27" max="27" width="31.42578125" customWidth="1"/>
    <col min="28" max="28" width="10" customWidth="1"/>
    <col min="29" max="29" width="19.28515625" customWidth="1"/>
    <col min="30" max="30" width="7.42578125" customWidth="1"/>
    <col min="31" max="31" width="15.42578125" customWidth="1"/>
    <col min="32" max="32" width="16.5703125" customWidth="1"/>
    <col min="33" max="33" width="8.42578125" customWidth="1"/>
    <col min="34" max="34" width="7.7109375" customWidth="1"/>
    <col min="35" max="35" width="14.7109375" customWidth="1"/>
  </cols>
  <sheetData>
    <row r="1" spans="1:35" x14ac:dyDescent="0.2">
      <c r="A1" s="1" t="s">
        <v>88</v>
      </c>
      <c r="B1">
        <f>SUM(flight_demand!E10:E39)</f>
        <v>595633871</v>
      </c>
      <c r="C1" s="5" t="s">
        <v>91</v>
      </c>
      <c r="D1" s="1" t="s">
        <v>90</v>
      </c>
    </row>
    <row r="2" spans="1:35" x14ac:dyDescent="0.2">
      <c r="A2" s="1" t="s">
        <v>89</v>
      </c>
      <c r="B2">
        <f>SUM(flight_demand!E10:E41)</f>
        <v>604462266</v>
      </c>
      <c r="C2" s="5" t="s">
        <v>91</v>
      </c>
    </row>
    <row r="3" spans="1:35" x14ac:dyDescent="0.2">
      <c r="C3" s="5" t="s">
        <v>91</v>
      </c>
      <c r="E3" t="s">
        <v>15</v>
      </c>
      <c r="F3" t="s">
        <v>18</v>
      </c>
      <c r="G3" t="s">
        <v>21</v>
      </c>
      <c r="H3" t="s">
        <v>22</v>
      </c>
      <c r="I3" t="s">
        <v>76</v>
      </c>
      <c r="J3" t="s">
        <v>77</v>
      </c>
      <c r="K3" t="s">
        <v>29</v>
      </c>
      <c r="L3" t="s">
        <v>31</v>
      </c>
      <c r="M3" t="s">
        <v>32</v>
      </c>
      <c r="N3" t="s">
        <v>34</v>
      </c>
      <c r="O3" t="s">
        <v>36</v>
      </c>
      <c r="P3" t="s">
        <v>38</v>
      </c>
      <c r="Q3" t="s">
        <v>40</v>
      </c>
      <c r="R3" t="s">
        <v>78</v>
      </c>
      <c r="S3" t="s">
        <v>79</v>
      </c>
      <c r="T3" t="s">
        <v>46</v>
      </c>
      <c r="U3" t="s">
        <v>80</v>
      </c>
      <c r="V3" t="s">
        <v>82</v>
      </c>
      <c r="W3" t="s">
        <v>52</v>
      </c>
      <c r="X3" t="s">
        <v>83</v>
      </c>
      <c r="Y3" t="s">
        <v>84</v>
      </c>
      <c r="Z3" t="s">
        <v>56</v>
      </c>
      <c r="AA3" t="s">
        <v>85</v>
      </c>
      <c r="AB3" t="s">
        <v>61</v>
      </c>
      <c r="AC3" t="s">
        <v>86</v>
      </c>
      <c r="AD3" t="s">
        <v>64</v>
      </c>
      <c r="AE3" t="s">
        <v>65</v>
      </c>
      <c r="AF3" t="s">
        <v>67</v>
      </c>
      <c r="AG3" t="s">
        <v>68</v>
      </c>
      <c r="AH3" t="s">
        <v>69</v>
      </c>
      <c r="AI3" t="s">
        <v>70</v>
      </c>
    </row>
    <row r="4" spans="1:35" x14ac:dyDescent="0.2">
      <c r="A4" t="s">
        <v>15</v>
      </c>
      <c r="B4" s="2">
        <v>45396001</v>
      </c>
      <c r="C4" s="5" t="s">
        <v>91</v>
      </c>
      <c r="D4" t="s">
        <v>15</v>
      </c>
      <c r="E4" s="3"/>
      <c r="F4" s="4">
        <f>B5/SUM(B6:B34)</f>
        <v>6.8362983570985442E-2</v>
      </c>
      <c r="G4" s="4">
        <f>B6/SUM(B5,B7:B34)</f>
        <v>6.4295295112313189E-2</v>
      </c>
      <c r="H4" s="4">
        <f>B7/SUM(B5:B6,B8:B34)</f>
        <v>6.2973170556278865E-2</v>
      </c>
      <c r="I4" s="4">
        <f>B8/SUM(B5:B7,B9:B34)</f>
        <v>6.1371146184592607E-2</v>
      </c>
      <c r="J4" s="4">
        <f>B9/SUM(B5:B8,B10:B34)</f>
        <v>5.0587559962342162E-2</v>
      </c>
      <c r="K4" s="4">
        <f>B10/SUM(B5:B9,B11:B34)</f>
        <v>4.7753335398668294E-2</v>
      </c>
      <c r="L4" s="4">
        <f>B11/SUM(B5:B10,B12:B34)</f>
        <v>4.5772337707570464E-2</v>
      </c>
      <c r="M4" s="4">
        <f>B12/SUM(B5:B11,B13:B34)</f>
        <v>4.4756417871743948E-2</v>
      </c>
      <c r="N4" s="4">
        <f>B13/SUM(B5:B12,B14:B34)</f>
        <v>4.3100311416229574E-2</v>
      </c>
      <c r="O4" s="4">
        <f>B14/SUM(B5:B13,B15:B34)</f>
        <v>4.1269352232507342E-2</v>
      </c>
      <c r="P4" s="4">
        <f>B15/SUM(B5:B14,B16:B34)</f>
        <v>4.0677642536350977E-2</v>
      </c>
      <c r="Q4" s="4">
        <f>B16/SUM(B5:B15,B17:B34)</f>
        <v>4.0134666180663206E-2</v>
      </c>
      <c r="R4" s="4">
        <f>B17/SUM(B5:B16,B18:B34)</f>
        <v>3.789331923673684E-2</v>
      </c>
      <c r="S4" s="4">
        <f>B18/SUM(B5:B17,B19:B34)</f>
        <v>3.6743571045854941E-2</v>
      </c>
      <c r="T4" s="4">
        <f>B19/SUM(B5:B18,B20:B34)</f>
        <v>3.2206518972282702E-2</v>
      </c>
      <c r="U4" s="4">
        <f>B20/SUM(B5:B19,B21:B34)</f>
        <v>2.8269772396748844E-2</v>
      </c>
      <c r="V4" s="4">
        <f>B21/SUM(B5:B20,B22:B34)</f>
        <v>2.8027604642571095E-2</v>
      </c>
      <c r="W4" s="4">
        <f>B22/SUM(B5:B21,B23:B34)</f>
        <v>2.6376894803598266E-2</v>
      </c>
      <c r="X4" s="4">
        <f>B23/SUM(B5:B22,B24:B34)</f>
        <v>2.5216976032652008E-2</v>
      </c>
      <c r="Y4" s="4">
        <f>B24/SUM(B5:B23,B25:B34)</f>
        <v>2.2722545337308678E-2</v>
      </c>
      <c r="Z4" s="4">
        <f>B25/SUM(B5:B24,B26:B34)</f>
        <v>2.2652718473541847E-2</v>
      </c>
      <c r="AA4" s="4">
        <f>B26/SUM(B5:B25,B27:B34)</f>
        <v>2.1102443859652022E-2</v>
      </c>
      <c r="AB4" s="4">
        <f>B27/SUM(B5:B26,B28:B34)</f>
        <v>2.0372589294335941E-2</v>
      </c>
      <c r="AC4" s="4">
        <f>B28/SUM(B5:B27,B29:B34)</f>
        <v>2.0352001763426501E-2</v>
      </c>
      <c r="AD4" s="4">
        <f>B29/SUM(B5:B28,B30:B34)</f>
        <v>1.9214118407186832E-2</v>
      </c>
      <c r="AE4" s="4">
        <f>B30/SUM(B5:B29,B31:B34)</f>
        <v>1.8922692894615865E-2</v>
      </c>
      <c r="AF4" s="4">
        <f>B31/SUM(B5:B30,B32:B34)</f>
        <v>1.8706860611706955E-2</v>
      </c>
      <c r="AG4" s="4">
        <f>B32/SUM(B5:B31,B33:B34)</f>
        <v>1.7895841626008716E-2</v>
      </c>
      <c r="AH4" s="4">
        <f>B33/SUM(B5:B32,B34)</f>
        <v>1.7564616394560518E-2</v>
      </c>
      <c r="AI4" s="4">
        <f>B34/SUM(B5:B33)</f>
        <v>1.6044688090988721E-2</v>
      </c>
    </row>
    <row r="5" spans="1:35" x14ac:dyDescent="0.2">
      <c r="A5" t="s">
        <v>18</v>
      </c>
      <c r="B5" s="2">
        <v>35773832</v>
      </c>
      <c r="C5" s="5" t="s">
        <v>91</v>
      </c>
      <c r="D5" t="s">
        <v>18</v>
      </c>
      <c r="E5" s="4">
        <f>B4/SUM(B6:B34)</f>
        <v>8.6750730828932129E-2</v>
      </c>
      <c r="F5" s="3"/>
      <c r="G5" s="4">
        <f>B6/SUM(B4,B7:B34)</f>
        <v>6.313873630243505E-2</v>
      </c>
      <c r="H5" s="4">
        <f>B7/SUM(B4,B6,B8:B34)</f>
        <v>6.1841776345246645E-2</v>
      </c>
      <c r="I5" s="4">
        <f>B8/SUM(B4,B6:B7,B9:B34)</f>
        <v>6.0270166359977548E-2</v>
      </c>
      <c r="J5" s="4">
        <f>B9/SUM(B4,B6:B8,B10:B34)</f>
        <v>4.9689091161771816E-2</v>
      </c>
      <c r="K5" s="4">
        <f>B10/SUM(B4,B6:B9,B11:B34)</f>
        <v>4.6907451834089009E-2</v>
      </c>
      <c r="L5" s="4">
        <f>B11/SUM(B4,B6:B10,B12:B34)</f>
        <v>4.4963050617402432E-2</v>
      </c>
      <c r="M5" s="4">
        <f>B12/SUM(B4,B6:B11,B13:B34)</f>
        <v>4.3965848115076096E-2</v>
      </c>
      <c r="N5" s="4">
        <f>B13/SUM(B4,B6:B12,B14:B34)</f>
        <v>4.2340180367632409E-2</v>
      </c>
      <c r="O5" s="4">
        <f>B14/SUM(B4,B6:B13,B15:B34)</f>
        <v>4.0542767660580202E-2</v>
      </c>
      <c r="P5" s="4">
        <f>B15/SUM(B4,B6:B14,B16:B34)</f>
        <v>3.9961875359714898E-2</v>
      </c>
      <c r="Q5" s="4">
        <f>B16/SUM(B4,B6:B15,B17:B34)</f>
        <v>3.942881524928904E-2</v>
      </c>
      <c r="R5" s="4">
        <f>B17/SUM(B4,B6:B16,B18:B34)</f>
        <v>3.7228297883740935E-2</v>
      </c>
      <c r="S5" s="4">
        <f>B18/SUM(B4,B6:B17,B19:B34)</f>
        <v>3.609942939548598E-2</v>
      </c>
      <c r="T5" s="4">
        <f>B19/SUM(B4,B6:B18,B20:B34)</f>
        <v>3.1644342879701262E-2</v>
      </c>
      <c r="U5" s="4">
        <f>B20/SUM(B4,B6:B19,B21:B34)</f>
        <v>2.7778162878623478E-2</v>
      </c>
      <c r="V5" s="4">
        <f>B21/SUM(B4,B6:B20,B22:B34)</f>
        <v>2.7540319197518596E-2</v>
      </c>
      <c r="W5" s="4">
        <f>B22/SUM(B4,B6:B21,B23:B34)</f>
        <v>2.5919032025941518E-2</v>
      </c>
      <c r="X5" s="4">
        <f>B23/SUM(B4,B6:B22,B24:B34)</f>
        <v>2.47797337845613E-2</v>
      </c>
      <c r="Y5" s="4">
        <f>B24/SUM(B4,B6:B23,B25:B34)</f>
        <v>2.2329496555348272E-2</v>
      </c>
      <c r="Z5" s="4">
        <f>B25/SUM(B4,B6:B24,B26:B34)</f>
        <v>2.2260903829211792E-2</v>
      </c>
      <c r="AA5" s="4">
        <f>B26/SUM(B4,B6:B25,B27:B34)</f>
        <v>2.073798743034053E-2</v>
      </c>
      <c r="AB5" s="4">
        <f>B27/SUM(B4,B6:B26,B28:B34)</f>
        <v>2.0020985201754011E-2</v>
      </c>
      <c r="AC5" s="4">
        <f>B28/SUM(B4,B6:B27,B29:B34)</f>
        <v>2.0000759949202678E-2</v>
      </c>
      <c r="AD5" s="4">
        <f>B29/SUM(B4,B6:B28,B30:B34)</f>
        <v>1.8882877998656185E-2</v>
      </c>
      <c r="AE5" s="4">
        <f>B30/SUM(B4,B6:B29,B31:B34)</f>
        <v>1.859656816319899E-2</v>
      </c>
      <c r="AF5" s="4">
        <f>B31/SUM(B4,B6:B30,B32:B34)</f>
        <v>1.8384522776148673E-2</v>
      </c>
      <c r="AG5" s="4">
        <f>B32/SUM(B4,B6:B31,B33:B34)</f>
        <v>1.7587719724238605E-2</v>
      </c>
      <c r="AH5" s="4">
        <f>B33/SUM(B4,B6:B32,B34)</f>
        <v>1.7262294081742218E-2</v>
      </c>
      <c r="AI5" s="4">
        <f>B34/SUM(B4,B6:B33)</f>
        <v>1.576893220628665E-2</v>
      </c>
    </row>
    <row r="6" spans="1:35" x14ac:dyDescent="0.2">
      <c r="A6" t="s">
        <v>21</v>
      </c>
      <c r="B6" s="2">
        <v>33773832</v>
      </c>
      <c r="C6" s="5" t="s">
        <v>91</v>
      </c>
      <c r="D6" t="s">
        <v>21</v>
      </c>
      <c r="E6" s="4">
        <f>B4/SUM(B5,B7:B34)</f>
        <v>8.6420435833691134E-2</v>
      </c>
      <c r="F6" s="4">
        <f>B5/SUM(B4,B7:B34)</f>
        <v>6.6877650874073546E-2</v>
      </c>
      <c r="G6" s="3"/>
      <c r="H6" s="4">
        <f>B7/SUM(B4:B5,B8:B34)</f>
        <v>6.1611696500661985E-2</v>
      </c>
      <c r="I6" s="4">
        <f>B8/SUM(B4:B5,B7,B9:B34)</f>
        <v>6.0046264276490721E-2</v>
      </c>
      <c r="J6" s="4">
        <f>B9/SUM(B4:B5,B7:B8,B10:B34)</f>
        <v>4.9506332890382539E-2</v>
      </c>
      <c r="K6" s="4">
        <f>B10/SUM(B4:B5,B7:B9,B11:B34)</f>
        <v>4.6735380046762122E-2</v>
      </c>
      <c r="L6" s="4">
        <f>B11/SUM(B4:B5,B7:B10,B12:B34)</f>
        <v>4.479841674260069E-2</v>
      </c>
      <c r="M6" s="4">
        <f>B12/SUM(B4:B5,B7:B11,B13:B34)</f>
        <v>4.3805018596987808E-2</v>
      </c>
      <c r="N6" s="4">
        <f>B13/SUM(B4:B5,B7:B12,B14:B34)</f>
        <v>4.2185537935706986E-2</v>
      </c>
      <c r="O6" s="4">
        <f>B14/SUM(B4:B5,B7:B13,B15:B34)</f>
        <v>4.0394944477224144E-2</v>
      </c>
      <c r="P6" s="4">
        <f>B15/SUM(B4:B5,B7:B14,B16:B34)</f>
        <v>3.9816251215427166E-2</v>
      </c>
      <c r="Q6" s="4">
        <f>B16/SUM(B4:B5,B7:B15,B17:B34)</f>
        <v>3.9285206996601069E-2</v>
      </c>
      <c r="R6" s="4">
        <f>B17/SUM(B4:B5,B7:B16,B18:B34)</f>
        <v>3.7092990404283904E-2</v>
      </c>
      <c r="S6" s="4">
        <f>B18/SUM(B4:B5,B7:B17,B19:B34)</f>
        <v>3.5968367104063301E-2</v>
      </c>
      <c r="T6" s="4">
        <f>B19/SUM(B4:B5,B7:B18,B20:B34)</f>
        <v>3.1529947404336352E-2</v>
      </c>
      <c r="U6" s="4">
        <f>B20/SUM(B4:B5,B7:B19,B21:B34)</f>
        <v>2.7678118761837456E-2</v>
      </c>
      <c r="V6" s="4">
        <f>B21/SUM(B4:B5,B7:B20,B22:B34)</f>
        <v>2.7441154554721212E-2</v>
      </c>
      <c r="W6" s="4">
        <f>B22/SUM(B4:B5,B7:B21,B23:B34)</f>
        <v>2.5825851889376285E-2</v>
      </c>
      <c r="X6" s="4">
        <f>B23/SUM(B4:B5,B7:B22,B24:B34)</f>
        <v>2.4690748052818741E-2</v>
      </c>
      <c r="Y6" s="4">
        <f>B24/SUM(B4:B5,B7:B23,B25:B34)</f>
        <v>2.224950083317262E-2</v>
      </c>
      <c r="Z6" s="4">
        <f>B25/SUM(B4:B5,B7:B24,B26:B34)</f>
        <v>2.2181159173022096E-2</v>
      </c>
      <c r="AA6" s="4">
        <f>B26/SUM(B4:B5,B7:B25,B27:B34)</f>
        <v>2.0663808554542924E-2</v>
      </c>
      <c r="AB6" s="4">
        <f>B27/SUM(B4:B5,B7:B26,B28:B34)</f>
        <v>1.9949421136143022E-2</v>
      </c>
      <c r="AC6" s="4">
        <f>B28/SUM(B4:B5,B7:B27,B29:B34)</f>
        <v>1.9929269590292613E-2</v>
      </c>
      <c r="AD6" s="4">
        <f>B29/SUM(B4:B5,B7:B28,B30:B34)</f>
        <v>1.8815457084430085E-2</v>
      </c>
      <c r="AE6" s="4">
        <f>B30/SUM(B4:B5,B7:B29,B31:B34)</f>
        <v>1.8530188103814963E-2</v>
      </c>
      <c r="AF6" s="4">
        <f>B31/SUM(B4:B5,B7:B30,B32:B34)</f>
        <v>1.8318913220607944E-2</v>
      </c>
      <c r="AG6" s="4">
        <f>B32/SUM(B4:B5,B7:B31,B33:B34)</f>
        <v>1.7525002684630187E-2</v>
      </c>
      <c r="AH6" s="4">
        <f>B33/SUM(B4:B5,B7:B32,B34)</f>
        <v>1.7200757111433027E-2</v>
      </c>
      <c r="AI6" s="4">
        <f>B34/SUM(B4:B5,B7:B33)</f>
        <v>1.5712801030863133E-2</v>
      </c>
    </row>
    <row r="7" spans="1:35" x14ac:dyDescent="0.2">
      <c r="A7" t="s">
        <v>22</v>
      </c>
      <c r="B7" s="2">
        <v>33120474</v>
      </c>
      <c r="C7" s="5" t="s">
        <v>91</v>
      </c>
      <c r="D7" t="s">
        <v>22</v>
      </c>
      <c r="E7" s="4">
        <f>B4/SUM(B5:B6,B8:B34)</f>
        <v>8.6313079744752635E-2</v>
      </c>
      <c r="F7" s="4">
        <f>B5/SUM(B4,B6,B8:B34)</f>
        <v>6.6796064499452135E-2</v>
      </c>
      <c r="G7" s="4">
        <f>B6/SUM(B4:B5,B8:B34)</f>
        <v>6.2827092596813253E-2</v>
      </c>
      <c r="H7" s="3"/>
      <c r="I7" s="4">
        <f>B8/SUM(B4:B6,B9:B34)</f>
        <v>5.9973480227206069E-2</v>
      </c>
      <c r="J7" s="4">
        <f>B9/SUM(B4:B6,B8,B10:B34)</f>
        <v>4.9446920577998155E-2</v>
      </c>
      <c r="K7" s="4">
        <f>B10/SUM(B4:B6,B8:B9,B11:B34)</f>
        <v>4.667944104745203E-2</v>
      </c>
      <c r="L7" s="4">
        <f>B11/SUM(B4:B6,B8:B10,B12:B34)</f>
        <v>4.4744895258947578E-2</v>
      </c>
      <c r="M7" s="4">
        <f>B12/SUM(B4:B6,B8:B11,B13:B34)</f>
        <v>4.3752733644761642E-2</v>
      </c>
      <c r="N7" s="4">
        <f>B13/SUM(B4:B6,B8:B12,B14:B34)</f>
        <v>4.2135263997858816E-2</v>
      </c>
      <c r="O7" s="4">
        <f>B14/SUM(B4:B6,B8:B13,B15:B34)</f>
        <v>4.034688706204495E-2</v>
      </c>
      <c r="P7" s="4">
        <f>B15/SUM(B4:B6,B8:B14,B16:B34)</f>
        <v>3.9768908581618252E-2</v>
      </c>
      <c r="Q7" s="4">
        <f>B16/SUM(B4:B6,B8:B15,B17:B34)</f>
        <v>3.9238519616702376E-2</v>
      </c>
      <c r="R7" s="4">
        <f>B17/SUM(B4:B6,B8:B16,B18:B34)</f>
        <v>3.7049001175778341E-2</v>
      </c>
      <c r="S7" s="4">
        <f>B18/SUM(B4:B6,B8:B17,B19:B34)</f>
        <v>3.5925757786906605E-2</v>
      </c>
      <c r="T7" s="4">
        <f>B19/SUM(B4:B6,B8:B18,B20:B34)</f>
        <v>3.1492755822593962E-2</v>
      </c>
      <c r="U7" s="4">
        <f>B20/SUM(B4:B6,B8:B19,B21:B34)</f>
        <v>2.7645592425168848E-2</v>
      </c>
      <c r="V7" s="4">
        <f>B21/SUM(B4:B6,B8:B20,B22:B34)</f>
        <v>2.7408914116970856E-2</v>
      </c>
      <c r="W7" s="4">
        <f>B22/SUM(B4:B6,B8:B21,B23:B34)</f>
        <v>2.5795556907973759E-2</v>
      </c>
      <c r="X7" s="4">
        <f>B23/SUM(B4:B6,B8:B22,B24:B34)</f>
        <v>2.4661816614751187E-2</v>
      </c>
      <c r="Y7" s="4">
        <f>B24/SUM(B4:B6,B8:B23,B25:B34)</f>
        <v>2.2223491971196253E-2</v>
      </c>
      <c r="Z7" s="4">
        <f>B25/SUM(B4:B6,B8:B24,B26:B34)</f>
        <v>2.2155231931409565E-2</v>
      </c>
      <c r="AA7" s="4">
        <f>B26/SUM(B4:B6,B8:B25,B27:B34)</f>
        <v>2.0639690734889034E-2</v>
      </c>
      <c r="AB7" s="4">
        <f>B27/SUM(B4:B6,B8:B26,B28:B34)</f>
        <v>1.992615339372749E-2</v>
      </c>
      <c r="AC7" s="4">
        <f>B28/SUM(B4:B6,B8:B27,B29:B34)</f>
        <v>1.9906025810075011E-2</v>
      </c>
      <c r="AD7" s="4">
        <f>B29/SUM(B4:B6,B8:B28,B30:B34)</f>
        <v>1.8793536295791408E-2</v>
      </c>
      <c r="AE7" s="4">
        <f>B30/SUM(B4:B6,B8:B29,B31:B34)</f>
        <v>1.8508605703117968E-2</v>
      </c>
      <c r="AF7" s="4">
        <f>B31/SUM(B4:B6,B8:B30,B32:B34)</f>
        <v>1.8297581315745569E-2</v>
      </c>
      <c r="AG7" s="4">
        <f>B32/SUM(B4:B6,B8:B31,B33:B34)</f>
        <v>1.7504611159928646E-2</v>
      </c>
      <c r="AH7" s="3"/>
      <c r="AI7" s="4">
        <f>B34/SUM(B4:B6,B8:B33)</f>
        <v>1.5694550649075475E-2</v>
      </c>
    </row>
    <row r="8" spans="1:35" x14ac:dyDescent="0.2">
      <c r="A8" t="s">
        <v>24</v>
      </c>
      <c r="B8" s="2">
        <v>32326616</v>
      </c>
      <c r="C8" s="5" t="s">
        <v>91</v>
      </c>
      <c r="D8" t="s">
        <v>76</v>
      </c>
      <c r="E8" s="4">
        <f>B4/SUM(B5:B7,B9:B34)</f>
        <v>8.618299588076006E-2</v>
      </c>
      <c r="F8" s="4">
        <f>B5/SUM(B4,B6:B7,B9:B34)</f>
        <v>6.6697201030070333E-2</v>
      </c>
      <c r="G8" s="4">
        <f>B6/SUM(B4:B5,B7,B9:B34)</f>
        <v>6.2734448972382367E-2</v>
      </c>
      <c r="H8" s="4">
        <f>B7/SUM(B4:B6,B9:B34)</f>
        <v>6.1446273638870605E-2</v>
      </c>
      <c r="I8" s="3"/>
      <c r="J8" s="4">
        <f>B9/SUM(B4:B7,B10:B34)</f>
        <v>4.9374923686162302E-2</v>
      </c>
      <c r="K8" s="4">
        <f>B10/SUM(B4:B7,B9,B11:B34)</f>
        <v>4.6611652702805415E-2</v>
      </c>
      <c r="L8" s="4">
        <f>B11/SUM(B4:B7,B9:B10,B12:B34)</f>
        <v>4.4680036205356925E-2</v>
      </c>
      <c r="M8" s="4">
        <f>B12/SUM(B4:B7,B9:B11,B13:B34)</f>
        <v>4.3689372900490422E-2</v>
      </c>
      <c r="N8" s="4">
        <f>B13/SUM(B4:B7,B9:B12,B14:B34)</f>
        <v>4.2074340022004046E-2</v>
      </c>
      <c r="O8" s="4">
        <f>B14/SUM(B4:B7,B9:B13,B15:B34)</f>
        <v>4.0288648893580407E-2</v>
      </c>
      <c r="P8" s="4">
        <f>B15/SUM(B4:B7,B9:B14,B16:B34)</f>
        <v>3.9711536533859233E-2</v>
      </c>
      <c r="Q8" s="4">
        <f>B16/SUM(B4:B7,B9:B15,B17:B34)</f>
        <v>3.9181941560699492E-2</v>
      </c>
      <c r="R8" s="4">
        <f>B17/SUM(B4:B7,B9:B16,B18:B34)</f>
        <v>3.6995692576343803E-2</v>
      </c>
      <c r="S8" s="4">
        <f>B18/SUM(B4:B7,B9:B17,B19:B34)</f>
        <v>3.5874121294094313E-2</v>
      </c>
      <c r="T8" s="4">
        <f>B19/SUM(B4:B7,B9:B18,B20:B34)</f>
        <v>3.1447684356292402E-2</v>
      </c>
      <c r="U8" s="4">
        <f>B20/SUM(B4:B7,B9:B19,B21:B34)</f>
        <v>2.7606174258449228E-2</v>
      </c>
      <c r="V8" s="4">
        <f>B21/SUM(B4:B7,B9:B20,B22:B34)</f>
        <v>2.736984240333136E-2</v>
      </c>
      <c r="W8" s="4">
        <f>B22/SUM(B4:B7,B9:B21,B23:B34)</f>
        <v>2.5758842714347922E-2</v>
      </c>
      <c r="X8" s="4">
        <f>B23/SUM(B4:B7,B9:B22,B24:B34)</f>
        <v>2.4626754785380817E-2</v>
      </c>
      <c r="Y8" s="4">
        <f>B24/SUM(B4:B7,B9:B23,B25:B34)</f>
        <v>2.2191971798935874E-2</v>
      </c>
      <c r="Z8" s="4">
        <f>B25/SUM(B4:B7,B9:B24,B26:B34)</f>
        <v>2.2123810669538401E-2</v>
      </c>
      <c r="AA8" s="4">
        <f>B26/SUM(B4:B7,B9:B25,B27:B34)</f>
        <v>2.0610462201948048E-2</v>
      </c>
      <c r="AB8" s="3"/>
      <c r="AC8" s="4">
        <f>B28/SUM(B4:B7,B9:B27,B29:B34)</f>
        <v>1.9877856478528858E-2</v>
      </c>
      <c r="AD8" s="4">
        <f>B29/SUM(B4:B7,B9:B28,B30:B34)</f>
        <v>1.8766970233955876E-2</v>
      </c>
      <c r="AE8" s="4">
        <f>B30/SUM(B4:B7,B9:B29,B31:B34)</f>
        <v>1.8482449718740038E-2</v>
      </c>
      <c r="AF8" s="4">
        <f>B31/SUM(B4:B7,B9:B30,B32:B34)</f>
        <v>1.8271728896622486E-2</v>
      </c>
      <c r="AG8" s="4">
        <f>B32/SUM(B4:B7,B9:B31,B33:B34)</f>
        <v>1.747989835039955E-2</v>
      </c>
      <c r="AH8" s="4">
        <f>B33/SUM(B4:B7,B9:B32,B34)</f>
        <v>1.7156501363149234E-2</v>
      </c>
      <c r="AI8" s="4">
        <f>B34/SUM(B4:B7,B9:B33)</f>
        <v>1.5672432622938614E-2</v>
      </c>
    </row>
    <row r="9" spans="1:35" x14ac:dyDescent="0.2">
      <c r="A9" t="s">
        <v>27</v>
      </c>
      <c r="B9" s="2">
        <v>26919982</v>
      </c>
      <c r="C9" s="5" t="s">
        <v>91</v>
      </c>
      <c r="D9" t="s">
        <v>77</v>
      </c>
      <c r="E9" s="4">
        <f>B4/SUM(B5:B8,B10:B34)</f>
        <v>8.530737214601572E-2</v>
      </c>
      <c r="F9" s="4">
        <f>B5/SUM(B4,B6:B8,B10:B34)</f>
        <v>6.6031589451059441E-2</v>
      </c>
      <c r="G9" s="4">
        <f>B6/SUM(B4:B5,B7:B8,B10:B34)</f>
        <v>6.2110686774450828E-2</v>
      </c>
      <c r="H9" s="4">
        <f>B7/SUM(B4:B6,B8,B10:B34)</f>
        <v>6.0836052839249775E-2</v>
      </c>
      <c r="I9" s="4">
        <f>B8/SUM(B4:B7,B10:B34)</f>
        <v>5.9291428873610434E-2</v>
      </c>
      <c r="J9" s="3"/>
      <c r="K9" s="4">
        <f>B10/SUM(B4:B8,B11:B34)</f>
        <v>4.6155160053607334E-2</v>
      </c>
      <c r="L9" s="4">
        <f>B11/SUM(B4:B8,B10,B12:B34)</f>
        <v>4.4243260591683209E-2</v>
      </c>
      <c r="M9" s="4">
        <f>B12/SUM(B4:B8,B10:B11,B13:B34)</f>
        <v>4.3262682699584498E-2</v>
      </c>
      <c r="N9" s="4">
        <f>B13/SUM(B4:B8,B10:B12,B14:B34)</f>
        <v>4.1664052627010298E-2</v>
      </c>
      <c r="O9" s="4">
        <f>B14/SUM(B4:B8,B10:B13,B15:B34)</f>
        <v>3.9896441315741479E-2</v>
      </c>
      <c r="P9" s="4">
        <f>B15/SUM(B4:B8,B10:B14,B16:B34)</f>
        <v>3.9325159488560468E-2</v>
      </c>
      <c r="Q9" s="3"/>
      <c r="R9" s="4">
        <f>B17/SUM(B4:B8,B10:B16,B18:B34)</f>
        <v>3.6636670697891907E-2</v>
      </c>
      <c r="S9" s="4">
        <f>B18/SUM(B4:B8,B10:B17,B19:B34)</f>
        <v>3.5526356499736955E-2</v>
      </c>
      <c r="T9" s="4">
        <f>B19/SUM(B4:B8,B10:B18,B20:B34)</f>
        <v>3.1144119685560526E-2</v>
      </c>
      <c r="U9" s="4">
        <f>B20/SUM(B4:B8,B10:B19,B21:B34)</f>
        <v>2.7340674644876866E-2</v>
      </c>
      <c r="V9" s="4">
        <f>B21/SUM(B4:B8,B10:B20,B22:B34)</f>
        <v>2.710667564324782E-2</v>
      </c>
      <c r="W9" s="3"/>
      <c r="X9" s="4">
        <f>B23/SUM(B4:B8,B10:B22,B24:B34)</f>
        <v>2.4390589558930007E-2</v>
      </c>
      <c r="Y9" s="3"/>
      <c r="Z9" s="4">
        <f>B25/SUM(B4:B8,B10:B24,B26:B34)</f>
        <v>2.1912161442882883E-2</v>
      </c>
      <c r="AA9" s="4">
        <f>B26/SUM(B4:B8,B10:B25,B27:B34)</f>
        <v>2.0413579688096595E-2</v>
      </c>
      <c r="AB9" s="4">
        <f>B27/SUM(B4:B8,B10:B26,B28:B34)</f>
        <v>1.9708010200782847E-2</v>
      </c>
      <c r="AC9" s="4">
        <f>B28/SUM(B4:B8,B10:B27,B29:B34)</f>
        <v>1.9688107218984181E-2</v>
      </c>
      <c r="AD9" s="4">
        <f>B29/SUM(B4:B8,B10:B28,B30:B34)</f>
        <v>1.858801849884963E-2</v>
      </c>
      <c r="AE9" s="4">
        <f>B30/SUM(B4:B8,B10:B29,B31:B34)</f>
        <v>1.8306259768864293E-2</v>
      </c>
      <c r="AF9" s="4">
        <f>B31/SUM(B4:B8,B10:B30,B32:B34)</f>
        <v>1.8097583405438159E-2</v>
      </c>
      <c r="AG9" s="4">
        <f>B32/SUM(B4:B8,B10:B31,B33:B34)</f>
        <v>1.7313428011017859E-2</v>
      </c>
      <c r="AH9" s="4">
        <f>B33/SUM(B4:B8,B10:B32,B34)</f>
        <v>1.6993162342523776E-2</v>
      </c>
      <c r="AI9" s="4">
        <f>B34/SUM(B4:B8,B10:B33)</f>
        <v>1.5523438359354012E-2</v>
      </c>
    </row>
    <row r="10" spans="1:35" x14ac:dyDescent="0.2">
      <c r="A10" t="s">
        <v>29</v>
      </c>
      <c r="B10" s="2">
        <v>25480500</v>
      </c>
      <c r="C10" s="5" t="s">
        <v>91</v>
      </c>
      <c r="D10" t="s">
        <v>29</v>
      </c>
      <c r="E10" s="4">
        <f>B4/SUM(B5:B9,B11:B34)</f>
        <v>8.507723402253807E-2</v>
      </c>
      <c r="F10" s="4">
        <f>B5/SUM(B4,B6:B9,B11:B34)</f>
        <v>6.5856608051678422E-2</v>
      </c>
      <c r="G10" s="4">
        <f>B6/SUM(B4:B5,B7:B9,B11:B34)</f>
        <v>6.1946699403681089E-2</v>
      </c>
      <c r="H10" s="4">
        <f>B7/SUM(B4:B6,B8:B9,B11:B34)</f>
        <v>6.0675623066528045E-2</v>
      </c>
      <c r="I10" s="4">
        <f>B8/SUM(B4:B7,B9,B11:B34)</f>
        <v>5.9135299466217414E-2</v>
      </c>
      <c r="J10" s="4">
        <f>B9/SUM(B4:B8,B11:B34)</f>
        <v>4.8762625452806199E-2</v>
      </c>
      <c r="K10" s="3"/>
      <c r="L10" s="4">
        <f>B11/SUM(B4:B9,B12:B34)</f>
        <v>4.4128407579570053E-2</v>
      </c>
      <c r="M10" s="4">
        <f>B12/SUM(B4:B9,B11,B13:B34)</f>
        <v>4.3150480399257216E-2</v>
      </c>
      <c r="N10" s="4">
        <f>B13/SUM(B4:B9,B11:B12,B14:B34)</f>
        <v>4.1556161543259654E-2</v>
      </c>
      <c r="O10" s="4">
        <f>B14/SUM(B4:B9,B11:B13,B15:B34)</f>
        <v>3.97933024082242E-2</v>
      </c>
      <c r="P10" s="4">
        <f>B15/SUM(B4:B9,B11:B14,B16:B34)</f>
        <v>3.9223553144353343E-2</v>
      </c>
      <c r="Q10" s="4">
        <f>B16/SUM(B4:B9,B11:B15,B17:B34)</f>
        <v>3.8700708177050673E-2</v>
      </c>
      <c r="R10" s="4">
        <f>B17/SUM(B4:B9,B11:B16,B18:B34)</f>
        <v>3.6542254966037885E-2</v>
      </c>
      <c r="S10" s="4">
        <f>B18/SUM(B4:B9,B11:B17,B19:B34)</f>
        <v>3.5434899948461614E-2</v>
      </c>
      <c r="T10" s="4">
        <f>B19/SUM(B4:B9,B11:B18,B20:B34)</f>
        <v>3.1064282879481969E-2</v>
      </c>
      <c r="U10" s="4">
        <f>B20/SUM(B4:B9,B11:B19,B21:B34)</f>
        <v>2.7270845690062367E-2</v>
      </c>
      <c r="V10" s="4">
        <f>B21/SUM(B4:B9,B11:B20,B22:B34)</f>
        <v>2.7037460058004753E-2</v>
      </c>
      <c r="W10" s="4">
        <f>B22/SUM(B4:B9,B11:B21,B23:B34)</f>
        <v>2.5446509101275813E-2</v>
      </c>
      <c r="X10" s="4">
        <f>B23/SUM(B4:B9,B11:B22,B24:B34)</f>
        <v>2.4328473642762232E-2</v>
      </c>
      <c r="Y10" s="4">
        <f>B24/SUM(B4:B9,B11:B23,B25:B34)</f>
        <v>2.1923811934412001E-2</v>
      </c>
      <c r="Z10" s="4">
        <f>B25/SUM(B4:B9,B11:B24,B26:B34)</f>
        <v>2.1856492050713005E-2</v>
      </c>
      <c r="AA10" s="4">
        <f>B26/SUM(B4:B9,B11:B25,B27:B34)</f>
        <v>2.0361793408838914E-2</v>
      </c>
      <c r="AB10" s="4">
        <f>B27/SUM(B4:B9,B11:B26,B28:B34)</f>
        <v>1.9658048331136865E-2</v>
      </c>
      <c r="AC10" s="4">
        <f>B28/SUM(B4:B9,B11:B27,B29:B34)</f>
        <v>1.9638196777198323E-2</v>
      </c>
      <c r="AD10" s="4">
        <f>B29/SUM(B4:B9,B11:B28,B30:B34)</f>
        <v>1.8540947551252549E-2</v>
      </c>
      <c r="AE10" s="4">
        <f>B30/SUM(B4:B9,B11:B29,B31:B34)</f>
        <v>1.8259915117396237E-2</v>
      </c>
      <c r="AF10" s="4">
        <f>B31/SUM(B4:B9,B11:B30,B32:B34)</f>
        <v>1.8051776410178782E-2</v>
      </c>
      <c r="AG10" s="4">
        <f>B32/SUM(B4:B9,B11:B31,B33:B34)</f>
        <v>1.7269639467442467E-2</v>
      </c>
      <c r="AH10" s="4">
        <f>B33/SUM(B4:B9,B11:B32,B34)</f>
        <v>1.695019730025997E-2</v>
      </c>
      <c r="AI10" s="4">
        <f>B34/SUM(B4:B9,B11:B33)</f>
        <v>1.5484245904774279E-2</v>
      </c>
    </row>
    <row r="11" spans="1:35" x14ac:dyDescent="0.2">
      <c r="A11" t="s">
        <v>31</v>
      </c>
      <c r="B11" s="2">
        <v>24469733</v>
      </c>
      <c r="C11" s="5" t="s">
        <v>91</v>
      </c>
      <c r="D11" t="s">
        <v>31</v>
      </c>
      <c r="E11" s="4">
        <f>B4/SUM(B5:B10,B12:B34)</f>
        <v>8.4916377646834421E-2</v>
      </c>
      <c r="F11" s="4">
        <f>B5/SUM(B4,B6:B10,B12:B34)</f>
        <v>6.5734293831258839E-2</v>
      </c>
      <c r="G11" s="4">
        <f>B6/SUM(B4:B5,B7:B10,B12:B34)</f>
        <v>6.1832068250625496E-2</v>
      </c>
      <c r="H11" s="4">
        <f>B7/SUM(B4:B6,B8:B10,B12:B34)</f>
        <v>6.0563478157146078E-2</v>
      </c>
      <c r="I11" s="4">
        <f>B8/SUM(B4:B7,B9:B10,B12:B34)</f>
        <v>5.9026159920775208E-2</v>
      </c>
      <c r="J11" s="4">
        <f>B9/SUM(B4:B8,B10,B12:B34)</f>
        <v>4.8673509381954486E-2</v>
      </c>
      <c r="K11" s="4">
        <f>B10/SUM(B4:B9,B12:B34)</f>
        <v>4.5951212027169841E-2</v>
      </c>
      <c r="L11" s="3"/>
      <c r="M11" s="4">
        <f>B12/SUM(B4:B10,B13:B34)</f>
        <v>4.3072042023482152E-2</v>
      </c>
      <c r="N11" s="4">
        <f>B13/SUM(B4:B10,B12,B14:B34)</f>
        <v>4.148073654315089E-2</v>
      </c>
      <c r="O11" s="4">
        <f>B14/SUM(B4:B10,B12:B13,B15:B34)</f>
        <v>3.9721199043219746E-2</v>
      </c>
      <c r="P11" s="4">
        <f>B15/SUM(B4:B10,B12:B14,B16:B34)</f>
        <v>3.9152521007423967E-2</v>
      </c>
      <c r="Q11" s="4">
        <f>B16/SUM(B4:B10,B12:B15,B17:B34)</f>
        <v>3.8630658086325667E-2</v>
      </c>
      <c r="R11" s="4">
        <f>B17/SUM(B4:B10,B12:B16,B18:B34)</f>
        <v>3.6476248975901369E-2</v>
      </c>
      <c r="S11" s="4">
        <f>B18/SUM(B4:B10,B12:B17,B19:B34)</f>
        <v>3.537096242010053E-2</v>
      </c>
      <c r="T11" s="4">
        <f>B19/SUM(B4:B10,B12:B18,B20:B34)</f>
        <v>3.1008467714011022E-2</v>
      </c>
      <c r="U11" s="4">
        <f>B20/SUM(B4:B10,B12:B19,B21:B34)</f>
        <v>2.7222026386315604E-2</v>
      </c>
      <c r="V11" s="4">
        <f>B21/SUM(B4:B10,B12:B20,B22:B34)</f>
        <v>2.6989069529620414E-2</v>
      </c>
      <c r="W11" s="4">
        <f>B22/SUM(B4:B10,B12:B21,B23:B34)</f>
        <v>2.5401036414457373E-2</v>
      </c>
      <c r="X11" s="4">
        <f>B23/SUM(B4:B10,B12:B22,B24:B34)</f>
        <v>2.4285046190976069E-2</v>
      </c>
      <c r="Y11" s="4">
        <f>B24/SUM(B4:B10,B12:B23,B25:B34)</f>
        <v>2.1884768622884982E-2</v>
      </c>
      <c r="Z11" s="4">
        <f>B25/SUM(B4:B10,B12:B24,B26:B34)</f>
        <v>2.1817571186233953E-2</v>
      </c>
      <c r="AA11" s="4">
        <f>B26/SUM(B4:B10,B12:B25,B27:B34)</f>
        <v>2.0325587166276648E-2</v>
      </c>
      <c r="AB11" s="4">
        <f>B27/SUM(B4:B10,B12:B26,B28:B34)</f>
        <v>1.9623117515701859E-2</v>
      </c>
      <c r="AC11" s="4">
        <f>B28/SUM(B4:B10,B12:B27,B29:B34)</f>
        <v>1.960330191459143E-2</v>
      </c>
      <c r="AD11" s="3"/>
      <c r="AE11" s="4">
        <f>B30/SUM(B4:B10,B12:B29,B31:B34)</f>
        <v>1.822751308632314E-2</v>
      </c>
      <c r="AF11" s="4">
        <f>B31/SUM(B4:B10,B12:B30,B32:B34)</f>
        <v>1.8019750255161598E-2</v>
      </c>
      <c r="AG11" s="4">
        <f>B32/SUM(B4:B10,B12:B31,B33:B34)</f>
        <v>1.7239024420068468E-2</v>
      </c>
      <c r="AH11" s="4">
        <f>B33/SUM(B4:B10,B12:B32,B34)</f>
        <v>1.6920157968587604E-2</v>
      </c>
      <c r="AI11" s="4">
        <f>B34/SUM(B4:B10,B12:B33)</f>
        <v>1.5456844035960815E-2</v>
      </c>
    </row>
    <row r="12" spans="1:35" x14ac:dyDescent="0.2">
      <c r="A12" t="s">
        <v>32</v>
      </c>
      <c r="B12" s="2">
        <v>23949892</v>
      </c>
      <c r="C12" s="5" t="s">
        <v>91</v>
      </c>
      <c r="D12" t="s">
        <v>32</v>
      </c>
      <c r="E12" s="4">
        <f>B4/SUM(B5:B11,B13:B34)</f>
        <v>8.4833885282743909E-2</v>
      </c>
      <c r="F12" s="4">
        <f>B5/SUM(B4,B6:B11,B13:B34)</f>
        <v>6.5671563955538872E-2</v>
      </c>
      <c r="G12" s="4">
        <f>B6/SUM(B4:B5,B7:B11,B13:B34)</f>
        <v>6.1773278094596082E-2</v>
      </c>
      <c r="H12" s="4">
        <f>B7/SUM(B4:B6,B8:B11,B13:B34)</f>
        <v>6.0505962912494687E-2</v>
      </c>
      <c r="I12" s="4">
        <f>B8/SUM(B4:B7,B9:B11,B13:B34)</f>
        <v>5.897018579603449E-2</v>
      </c>
      <c r="J12" s="4">
        <f>B9/SUM(B4:B8,B10:B11,B13:B34)</f>
        <v>4.8627803396546675E-2</v>
      </c>
      <c r="K12" s="4">
        <f>B10/SUM(B4:B9,B11,B13:B34)</f>
        <v>4.5908174275411072E-2</v>
      </c>
      <c r="L12" s="4">
        <f>B11/SUM(B4:B10,B13:B34)</f>
        <v>4.4006936151502814E-2</v>
      </c>
      <c r="M12" s="3"/>
      <c r="N12" s="4">
        <f>B13/SUM(B4:B11,B14:B34)</f>
        <v>4.1442051719891522E-2</v>
      </c>
      <c r="O12" s="4">
        <f>B14/SUM(B4:B11,B13,B15:B34)</f>
        <v>3.9684217685698582E-2</v>
      </c>
      <c r="P12" s="4">
        <f>B15/SUM(B4:B11,B13:B14,B16:B34)</f>
        <v>3.9116089021248829E-2</v>
      </c>
      <c r="Q12" s="4">
        <f>B16/SUM(B4:B11,B13:B15,B17:B34)</f>
        <v>3.8594729736637835E-2</v>
      </c>
      <c r="R12" s="4">
        <f>B17/SUM(B4:B11,B13:B16,B18:B34)</f>
        <v>3.6442394633021818E-2</v>
      </c>
      <c r="S12" s="4">
        <f>B18/SUM(B4:B11,B13:B17,B19:B34)</f>
        <v>3.5338168891470303E-2</v>
      </c>
      <c r="T12" s="4">
        <f>B19/SUM(B4:B11,B13:B18,B20:B34)</f>
        <v>3.0979839811667423E-2</v>
      </c>
      <c r="U12" s="3"/>
      <c r="V12" s="4">
        <f>B21/SUM(B4:B11,B13:B20,B22:B34)</f>
        <v>2.6964249500572988E-2</v>
      </c>
      <c r="W12" s="4">
        <f>B22/SUM(B4:B11,B13:B21,B23:B34)</f>
        <v>2.5377712880298237E-2</v>
      </c>
      <c r="X12" s="4">
        <f>B23/SUM(B4:B11,B13:B22,B24:B34)</f>
        <v>2.4262771618882427E-2</v>
      </c>
      <c r="Y12" s="4">
        <f>B24/SUM(B4:B11,B13:B23,B25:B34)</f>
        <v>2.1864742613178209E-2</v>
      </c>
      <c r="Z12" s="4">
        <f>B25/SUM(B4:B11,B13:B24,B26:B34)</f>
        <v>2.1797607978255189E-2</v>
      </c>
      <c r="AA12" s="4">
        <f>B26/SUM(B4:B11,B13:B25,B27:B34)</f>
        <v>2.0307016263280381E-2</v>
      </c>
      <c r="AB12" s="4">
        <f>B27/SUM(B4:B11,B13:B26,B28:B34)</f>
        <v>1.9605200771440914E-2</v>
      </c>
      <c r="AC12" s="4">
        <f>B28/SUM(B4:B11,B13:B27,B29:B34)</f>
        <v>1.9585403610349602E-2</v>
      </c>
      <c r="AD12" s="4">
        <f>B29/SUM(B4:B11,B13:B28,B30:B34)</f>
        <v>1.8491157601760778E-2</v>
      </c>
      <c r="AE12" s="4">
        <f>B30/SUM(B4:B11,B13:B29,B31:B34)</f>
        <v>1.8210893347074836E-2</v>
      </c>
      <c r="AF12" s="4">
        <f>B31/SUM(B4:B11,B13:B30,B32:B34)</f>
        <v>1.8003323302283287E-2</v>
      </c>
      <c r="AG12" s="4">
        <f>B32/SUM(B4:B11,B13:B31,B33:B34)</f>
        <v>1.7223321224434193E-2</v>
      </c>
      <c r="AH12" s="4">
        <f>B33/SUM(B4:B11,B13:B32,B34)</f>
        <v>1.6904750058434868E-2</v>
      </c>
      <c r="AI12" s="4">
        <f>B34/SUM(B4:B11,B13:B33)</f>
        <v>1.5442788890888265E-2</v>
      </c>
    </row>
    <row r="13" spans="1:35" x14ac:dyDescent="0.2">
      <c r="A13" t="s">
        <v>34</v>
      </c>
      <c r="B13" s="2">
        <v>23100300</v>
      </c>
      <c r="C13" s="5" t="s">
        <v>91</v>
      </c>
      <c r="D13" t="s">
        <v>34</v>
      </c>
      <c r="E13" s="4">
        <f>B4/SUM(B5:B12,B14:B34)</f>
        <v>8.469940997092977E-2</v>
      </c>
      <c r="F13" s="4">
        <f>B5/SUM(B4,B6:B12,B14:B34)</f>
        <v>6.55692999364242E-2</v>
      </c>
      <c r="G13" s="4">
        <f>B6/SUM(B4:B5,B7:B12,B14:B34)</f>
        <v>6.1677435837205342E-2</v>
      </c>
      <c r="H13" s="4">
        <f>B7/SUM(B4:B6,B8:B12,B14:B34)</f>
        <v>6.0412198790674533E-2</v>
      </c>
      <c r="I13" s="4">
        <f>B8/SUM(B4:B7,B9:B12,B14:B34)</f>
        <v>5.8878933751715622E-2</v>
      </c>
      <c r="J13" s="4">
        <f>B9/SUM(B4:B8,B10:B12,B14:B34)</f>
        <v>4.8553289211229721E-2</v>
      </c>
      <c r="K13" s="4">
        <f>B10/SUM(B4:B9,B11:B12,B14:B34)</f>
        <v>4.5838009645027454E-2</v>
      </c>
      <c r="L13" s="4">
        <f>B11/SUM(B4:B10,B12,B14:B34)</f>
        <v>4.3939799390234985E-2</v>
      </c>
      <c r="M13" s="4">
        <f>B12/SUM(B4:B11,B14:B34)</f>
        <v>4.2966223942971137E-2</v>
      </c>
      <c r="N13" s="3"/>
      <c r="O13" s="4">
        <f>B14/SUM(B4:B12,B15:B34)</f>
        <v>3.9623925935994203E-2</v>
      </c>
      <c r="P13" s="4">
        <f>B15/SUM(B4:B12,B14,B16:B34)</f>
        <v>3.9056692847580142E-2</v>
      </c>
      <c r="Q13" s="4">
        <f>B16/SUM(B4:B12,B14:B15,B17:B34)</f>
        <v>3.853615458483356E-2</v>
      </c>
      <c r="R13" s="4">
        <f>B17/SUM(B4:B12,B14:B16,B18:B34)</f>
        <v>3.6387200521594644E-2</v>
      </c>
      <c r="S13" s="4">
        <f>B18/SUM(B4:B12,B14:B17,B19:B34)</f>
        <v>3.5284704129450298E-2</v>
      </c>
      <c r="T13" s="4">
        <f>B19/SUM(B4:B12,B14:B18,B20:B34)</f>
        <v>3.093316597761607E-2</v>
      </c>
      <c r="U13" s="4">
        <f>B20/SUM(B4:B12,B14:B19,B21:B34)</f>
        <v>2.7156161931752083E-2</v>
      </c>
      <c r="V13" s="4">
        <f>B21/SUM(B4:B12,B14:B20,B22:B34)</f>
        <v>2.6923783494003692E-2</v>
      </c>
      <c r="W13" s="4">
        <f>B22/SUM(B4:B12,B14:B21,B23:B34)</f>
        <v>2.5339686582464098E-2</v>
      </c>
      <c r="X13" s="4">
        <f>B23/SUM(B4:B12,B14:B22,B24:B34)</f>
        <v>2.4226455435696639E-2</v>
      </c>
      <c r="Y13" s="4">
        <f>B24/SUM(B4:B12,B14:B23,B25:B34)</f>
        <v>2.1832092273333506E-2</v>
      </c>
      <c r="Z13" s="4">
        <f>B25/SUM(B4:B12,B14:B24,B26:B34)</f>
        <v>2.176506002498799E-2</v>
      </c>
      <c r="AA13" s="4">
        <f>B26/SUM(B4:B12,B14:B25,B27:B34)</f>
        <v>2.0276738213395332E-2</v>
      </c>
      <c r="AB13" s="4">
        <f>B27/SUM(B4:B12,B14:B26,B28:B34)</f>
        <v>1.957598921537218E-2</v>
      </c>
      <c r="AC13" s="4">
        <f>B28/SUM(B4:B12,B14:B27,B29:B34)</f>
        <v>1.9556222117625036E-2</v>
      </c>
      <c r="AD13" s="4">
        <f>B29/SUM(B4:B12,B14:B28,B30:B34)</f>
        <v>1.8463636017771807E-2</v>
      </c>
      <c r="AE13" s="4">
        <f>B30/SUM(B4:B12,B14:B29,B31:B34)</f>
        <v>1.8183796345869176E-2</v>
      </c>
      <c r="AF13" s="4">
        <f>B31/SUM(B4:B12,B14:B30,B32:B34)</f>
        <v>1.7976540608937094E-2</v>
      </c>
      <c r="AG13" s="4">
        <f>B32/SUM(B4:B12,B14:B31,B33:B34)</f>
        <v>1.7197718506159709E-2</v>
      </c>
      <c r="AH13" s="4">
        <f>B33/SUM(B4:B12,B14:B32,B34)</f>
        <v>1.6879628759030874E-2</v>
      </c>
      <c r="AI13" s="4">
        <f>B34/SUM(B4:B12,B14:B33)</f>
        <v>1.5419873081992601E-2</v>
      </c>
    </row>
    <row r="14" spans="1:35" x14ac:dyDescent="0.2">
      <c r="A14" t="s">
        <v>36</v>
      </c>
      <c r="B14" s="2">
        <v>22157862</v>
      </c>
      <c r="C14" s="5" t="s">
        <v>91</v>
      </c>
      <c r="D14" t="s">
        <v>36</v>
      </c>
      <c r="E14" s="4">
        <f>B4/SUM(B5:B13,B15:B34)</f>
        <v>8.4550736673793495E-2</v>
      </c>
      <c r="F14" s="4">
        <f>B5/SUM(B4,B6:B13,B15:B34)</f>
        <v>6.5456232153834573E-2</v>
      </c>
      <c r="G14" s="4">
        <f>B6/SUM(B4:B5,B7:B13,B15:B34)</f>
        <v>6.1571466977413974E-2</v>
      </c>
      <c r="H14" s="4">
        <f>B7/SUM(B4:B6,B8:B13,B15:B34)</f>
        <v>6.0308527236039119E-2</v>
      </c>
      <c r="I14" s="4">
        <f>B8/SUM(B4:B7,B9:B13,B15:B34)</f>
        <v>5.8778039232377143E-2</v>
      </c>
      <c r="J14" s="4">
        <f>B9/SUM(B4:B8,B10:B13,B15:B34)</f>
        <v>4.8470898594991561E-2</v>
      </c>
      <c r="K14" s="4">
        <f>B10/SUM(B4:B9,B11:B13,B15:B34)</f>
        <v>4.5760427698879821E-2</v>
      </c>
      <c r="L14" s="4">
        <f>B11/SUM(B4:B10,B12:B13,B15:B34)</f>
        <v>4.3865564964139708E-2</v>
      </c>
      <c r="M14" s="4">
        <f>B12/SUM(B4:B11,B13,B15:B34)</f>
        <v>4.2893701913883704E-2</v>
      </c>
      <c r="N14" s="4">
        <f>B13/SUM(B4:B12,B15:B34)</f>
        <v>4.1309246185360617E-2</v>
      </c>
      <c r="O14" s="3"/>
      <c r="P14" s="4">
        <f>B15/SUM(B4:B13,B16:B34)</f>
        <v>3.8991016351739266E-2</v>
      </c>
      <c r="Q14" s="4">
        <f>B16/SUM(B4:B13,B15,B17:B34)</f>
        <v>3.8471385818633221E-2</v>
      </c>
      <c r="R14" s="4">
        <f>B17/SUM(B4:B13,B15:B16,B18:B34)</f>
        <v>3.6326169895725201E-2</v>
      </c>
      <c r="S14" s="4">
        <f>B18/SUM(B4:B13,B15:B17,B19:B34)</f>
        <v>3.5225585522576215E-2</v>
      </c>
      <c r="T14" s="4">
        <f>B19/SUM(B4:B13,B15:B18,B20:B34)</f>
        <v>3.0881555740362991E-2</v>
      </c>
      <c r="U14" s="4">
        <f>B20/SUM(B4:B13,B15:B19,B21:B34)</f>
        <v>2.7111019131797399E-2</v>
      </c>
      <c r="V14" s="4">
        <f>B21/SUM(B4:B13,B15:B20,B22:B34)</f>
        <v>2.6879037094891416E-2</v>
      </c>
      <c r="W14" s="4">
        <f>B22/SUM(B4:B13,B15:B21,B23:B34)</f>
        <v>2.5297637753061743E-2</v>
      </c>
      <c r="X14" s="4">
        <f>B23/SUM(B4:B13,B15:B22,B24:B34)</f>
        <v>2.4186297484027734E-2</v>
      </c>
      <c r="Y14" s="4">
        <f>B24/SUM(B4:B13,B15:B23,B25:B34)</f>
        <v>2.1795987695977778E-2</v>
      </c>
      <c r="Z14" s="4">
        <f>B25/SUM(B4:B13,B15:B24,B26:B34)</f>
        <v>2.1729068658745933E-2</v>
      </c>
      <c r="AA14" s="4">
        <f>B26/SUM(B4:B13,B15:B25,B27:B34)</f>
        <v>2.0243256741543172E-2</v>
      </c>
      <c r="AB14" s="4">
        <f>B27/SUM(B4:B13,B15:B26,B28:B34)</f>
        <v>1.9543687002770482E-2</v>
      </c>
      <c r="AC14" s="4">
        <f>B28/SUM(B4:B13,B15:B27,B29:B34)</f>
        <v>1.9523953147179494E-2</v>
      </c>
      <c r="AD14" s="4">
        <f>B29/SUM(B4:B13,B15:B28,B30:B34)</f>
        <v>1.8433202476237854E-2</v>
      </c>
      <c r="AE14" s="4">
        <f>B30/SUM(B4:B13,B15:B29,B31:B34)</f>
        <v>1.8153832284817959E-2</v>
      </c>
      <c r="AF14" s="4">
        <f>B31/SUM(B4:B13,B15:B30,B32:B34)</f>
        <v>1.7946924092885563E-2</v>
      </c>
      <c r="AG14" s="4">
        <f>B32/SUM(B4:B13,B15:B31,B33:B34)</f>
        <v>1.7169406748002783E-2</v>
      </c>
      <c r="AH14" s="4">
        <f>B33/SUM(B4:B13,B15:B32,B34)</f>
        <v>1.68518493317475E-2</v>
      </c>
      <c r="AI14" s="4">
        <f>B34/SUM(B4:B13,B15:B33)</f>
        <v>1.5394532397954245E-2</v>
      </c>
    </row>
    <row r="15" spans="1:35" x14ac:dyDescent="0.2">
      <c r="A15" t="s">
        <v>38</v>
      </c>
      <c r="B15" s="2">
        <v>21852586</v>
      </c>
      <c r="C15" s="5" t="s">
        <v>91</v>
      </c>
      <c r="D15" t="s">
        <v>38</v>
      </c>
      <c r="E15" s="4">
        <f>B4/SUM(B5:B14,B16:B34)</f>
        <v>8.4502690036677194E-2</v>
      </c>
      <c r="F15" s="4">
        <f>B5/SUM(B4,B6:B14,B16:B34)</f>
        <v>6.5419690627158744E-2</v>
      </c>
      <c r="G15" s="4">
        <f>B6/SUM(B4:B5,B7:B14,B16:B34)</f>
        <v>6.1537219412825236E-2</v>
      </c>
      <c r="H15" s="4">
        <f>B7/SUM(B4:B6,B8:B14,B16:B34)</f>
        <v>6.0275022035646685E-2</v>
      </c>
      <c r="I15" s="4">
        <f>B8/SUM(B4:B7,B9:B14,B16:B34)</f>
        <v>5.8745431423998906E-2</v>
      </c>
      <c r="J15" s="4">
        <f>B9/SUM(B4:B8,B10:B14,B16:B34)</f>
        <v>4.844427042086355E-2</v>
      </c>
      <c r="K15" s="4">
        <f>B10/SUM(B4:B9,B11:B14,B16:B34)</f>
        <v>4.5735353513524458E-2</v>
      </c>
      <c r="L15" s="4">
        <f>B11/SUM(B4:B10,B12:B14,B16:B34)</f>
        <v>4.3841572586812178E-2</v>
      </c>
      <c r="M15" s="4">
        <f>B12/SUM(B4:B11,B13:B14,B16:B34)</f>
        <v>4.2870262930039274E-2</v>
      </c>
      <c r="N15" s="4">
        <f>B13/SUM(B4:B12,B14,B16:B34)</f>
        <v>4.1286707293450561E-2</v>
      </c>
      <c r="O15" s="4">
        <f>B14/SUM(B4:B13,B16:B34)</f>
        <v>3.9535712595368901E-2</v>
      </c>
      <c r="P15" s="3"/>
      <c r="Q15" s="4">
        <f>B16/SUM(B4:B14,B17:B34)</f>
        <v>3.8450452476233882E-2</v>
      </c>
      <c r="R15" s="4">
        <f>B17/SUM(B4:B14,B16,B18:B34)</f>
        <v>3.6306444633962404E-2</v>
      </c>
      <c r="S15" s="4">
        <f>B18/SUM(B4:B14,B16:B17,B19:B34)</f>
        <v>3.5206478185363585E-2</v>
      </c>
      <c r="T15" s="4">
        <f>B19/SUM(B4:B14,B16:B18,B20:B34)</f>
        <v>3.086487497861358E-2</v>
      </c>
      <c r="U15" s="4">
        <f>B20/SUM(B4:B14,B16:B19,B21:B34)</f>
        <v>2.7096428569508245E-2</v>
      </c>
      <c r="V15" s="4">
        <f>B21/SUM(B4:B14,B16:B20,B22:B34)</f>
        <v>2.6864574645752017E-2</v>
      </c>
      <c r="W15" s="4">
        <f>B22/SUM(B4:B14,B16:B21,B23:B34)</f>
        <v>2.5284047137243939E-2</v>
      </c>
      <c r="X15" s="4">
        <f>B23/SUM(B4:B14,B16:B22,B24:B34)</f>
        <v>2.4173317988474122E-2</v>
      </c>
      <c r="Y15" s="4">
        <f>B24/SUM(B4:B14,B16:B23,B25:B34)</f>
        <v>2.1784318236141523E-2</v>
      </c>
      <c r="Z15" s="4">
        <f>B25/SUM(B4:B14,B16:B24,B26:B34)</f>
        <v>2.1717435788515489E-2</v>
      </c>
      <c r="AA15" s="4">
        <f>B26/SUM(B4:B14,B16:B25,B27:B34)</f>
        <v>2.0232435066812996E-2</v>
      </c>
      <c r="AB15" s="4">
        <f>B27/SUM(B4:B14,B16:B26,B28:B34)</f>
        <v>1.9533246465270816E-2</v>
      </c>
      <c r="AC15" s="4">
        <f>B28/SUM(B4:B14,B16:B27,B29:B34)</f>
        <v>1.9513523353579032E-2</v>
      </c>
      <c r="AD15" s="4">
        <f>B29/SUM(B4:B14,B16:B28,B30:B34)</f>
        <v>1.8423365896544367E-2</v>
      </c>
      <c r="AE15" s="4">
        <f>B30/SUM(B4:B14,B16:B29,B31:B34)</f>
        <v>1.8144147442494367E-2</v>
      </c>
      <c r="AF15" s="4">
        <f>B31/SUM(B4:B14,B16:B30,B32:B34)</f>
        <v>1.7937351578167005E-2</v>
      </c>
      <c r="AG15" s="4">
        <f>B32/SUM(B4:B14,B16:B31,B33:B34)</f>
        <v>1.7160255935894816E-2</v>
      </c>
      <c r="AH15" s="4">
        <f>B33/SUM(B4:B14,B16:B32,B34)</f>
        <v>1.6842870571357884E-2</v>
      </c>
      <c r="AI15" s="4">
        <f>B34/SUM(B4:B14,B16:B33)</f>
        <v>1.5386341853237685E-2</v>
      </c>
    </row>
    <row r="16" spans="1:35" x14ac:dyDescent="0.2">
      <c r="A16" t="s">
        <v>40</v>
      </c>
      <c r="B16" s="2">
        <v>21572147</v>
      </c>
      <c r="C16" s="5" t="s">
        <v>91</v>
      </c>
      <c r="D16" t="s">
        <v>40</v>
      </c>
      <c r="E16" s="4">
        <f>B4/SUM(B5:B15,B17:B34)</f>
        <v>8.445860053114107E-2</v>
      </c>
      <c r="F16" s="4">
        <f>B5/SUM(B4,B6:B15,B17:B34)</f>
        <v>6.5386158025304772E-2</v>
      </c>
      <c r="G16" s="4">
        <f>B6/SUM(B4:B5,B7:B15,B17:B34)</f>
        <v>6.1505791759551287E-2</v>
      </c>
      <c r="H16" s="4">
        <f>B7/SUM(B4:B6,B8:B15,B17:B34)</f>
        <v>6.0244275582003078E-2</v>
      </c>
      <c r="I16" s="4">
        <f>B8/SUM(B4:B7,B9:B15,B17:B34)</f>
        <v>5.8715508427008831E-2</v>
      </c>
      <c r="J16" s="3"/>
      <c r="K16" s="4">
        <f>B10/SUM(B4:B9,B11:B15,B17:B34)</f>
        <v>4.57123435467661E-2</v>
      </c>
      <c r="L16" s="4">
        <f>B11/SUM(B4:B10,B12:B15,B17:B34)</f>
        <v>4.3819555326907421E-2</v>
      </c>
      <c r="M16" s="4">
        <f>B12/SUM(B4:B11,B13:B15,B17:B34)</f>
        <v>4.284875348576405E-2</v>
      </c>
      <c r="N16" s="4">
        <f>B13/SUM(B4:B12,B14:B15,B17:B34)</f>
        <v>4.1266023810983245E-2</v>
      </c>
      <c r="O16" s="4">
        <f>B14/SUM(B4:B13,B15,B17:B34)</f>
        <v>3.9515939601099143E-2</v>
      </c>
      <c r="P16" s="4">
        <f>B15/SUM(B4:B14,B17:B34)</f>
        <v>3.8950310299471533E-2</v>
      </c>
      <c r="Q16" s="3"/>
      <c r="R16" s="4">
        <f>B17/SUM(B4:B15,B18:B34)</f>
        <v>3.6288343071992489E-2</v>
      </c>
      <c r="S16" s="4">
        <f>B18/SUM(B4:B15,B17,B19:B34)</f>
        <v>3.5188943663627598E-2</v>
      </c>
      <c r="T16" s="4">
        <f>B19/SUM(B4:B15,B17:B18,B20:B34)</f>
        <v>3.0849567222597518E-2</v>
      </c>
      <c r="U16" s="4">
        <f>B20/SUM(B4:B15,B17:B19,B21:B34)</f>
        <v>2.708303891637262E-2</v>
      </c>
      <c r="V16" s="4">
        <f>B21/SUM(B4:B15,B17:B20,B22:B34)</f>
        <v>2.6851302558030546E-2</v>
      </c>
      <c r="W16" s="3"/>
      <c r="X16" s="4">
        <f>B23/SUM(B4:B15,B17:B22,B24:B34)</f>
        <v>2.416140676458603E-2</v>
      </c>
      <c r="Y16" s="3"/>
      <c r="Z16" s="4">
        <f>B25/SUM(B4:B15,B17:B24,B26:B34)</f>
        <v>2.1706760330187848E-2</v>
      </c>
      <c r="AA16" s="4">
        <f>B26/SUM(B4:B15,B17:B25,B27:B34)</f>
        <v>2.0222504025908427E-2</v>
      </c>
      <c r="AB16" s="4">
        <f>B27/SUM(B4:B15,B17:B26,B28:B34)</f>
        <v>1.9523665186915534E-2</v>
      </c>
      <c r="AC16" s="4">
        <f>B28/SUM(B4:B15,B17:B27,B29:B34)</f>
        <v>1.9503951934707265E-2</v>
      </c>
      <c r="AD16" s="4">
        <f>B29/SUM(B4:B15,B17:B28,B30:B34)</f>
        <v>1.8414338860026823E-2</v>
      </c>
      <c r="AE16" s="4">
        <f>B30/SUM(B4:B15,B17:B29,B31:B34)</f>
        <v>1.8135259652979317E-2</v>
      </c>
      <c r="AF16" s="4">
        <f>B31/SUM(B4:B15,B17:B30,B32:B34)</f>
        <v>1.7928566869981365E-2</v>
      </c>
      <c r="AG16" s="4">
        <f>B32/SUM(B4:B15,B17:B31,B33:B34)</f>
        <v>1.7151858218137479E-2</v>
      </c>
      <c r="AH16" s="4">
        <f>B33/SUM(B4:B15,B17:B32,B34)</f>
        <v>1.6834630743161993E-2</v>
      </c>
      <c r="AI16" s="4">
        <f>B34/SUM(B4:B15,B17:B33)</f>
        <v>1.5378825361295121E-2</v>
      </c>
    </row>
    <row r="17" spans="1:35" x14ac:dyDescent="0.2">
      <c r="A17" t="s">
        <v>42</v>
      </c>
      <c r="B17" s="2">
        <v>20411420</v>
      </c>
      <c r="C17" s="5" t="s">
        <v>91</v>
      </c>
      <c r="D17" t="s">
        <v>78</v>
      </c>
      <c r="E17" s="4">
        <f>B4/SUM(B5:B16,B18:B34)</f>
        <v>8.4276603879799877E-2</v>
      </c>
      <c r="F17" s="4">
        <f>B5/SUM(B4,B6:B16,B18:B34)</f>
        <v>6.5247732599638036E-2</v>
      </c>
      <c r="G17" s="4">
        <f>B6/SUM(B4:B5,B7:B16,B18:B34)</f>
        <v>6.1376054497526221E-2</v>
      </c>
      <c r="H17" s="4">
        <f>B7/SUM(B4:B6,B8:B16,B18:B34)</f>
        <v>6.0117350001535223E-2</v>
      </c>
      <c r="I17" s="4">
        <f>B8/SUM(B4:B7,B9:B16,B18:B34)</f>
        <v>5.8591981722463049E-2</v>
      </c>
      <c r="J17" s="4">
        <f>B9/SUM(B4:B8,B10:B16,B18:B34)</f>
        <v>4.8318956531548392E-2</v>
      </c>
      <c r="K17" s="4">
        <f>B10/SUM(B4:B9,B11:B16,B18:B34)</f>
        <v>4.561735183843791E-2</v>
      </c>
      <c r="L17" s="4">
        <f>B11/SUM(B4:B10,B12:B16,B18:B34)</f>
        <v>4.3728661371028085E-2</v>
      </c>
      <c r="M17" s="4">
        <f>B12/SUM(B4:B11,B13:B16,B18:B34)</f>
        <v>4.2759955734694211E-2</v>
      </c>
      <c r="N17" s="4">
        <f>B13/SUM(B4:B12,B14:B16,B18:B34)</f>
        <v>4.118063555641855E-2</v>
      </c>
      <c r="O17" s="4">
        <f>B14/SUM(B4:B13,B15:B16,B18:B34)</f>
        <v>3.943430979020731E-2</v>
      </c>
      <c r="P17" s="4">
        <f>B15/SUM(B4:B14,B16,B18:B34)</f>
        <v>3.8869892624712146E-2</v>
      </c>
      <c r="Q17" s="4">
        <f>B16/SUM(B4:B14,B15,B18:B34)</f>
        <v>3.8351935883708901E-2</v>
      </c>
      <c r="R17" s="3"/>
      <c r="S17" s="4">
        <f>B18/SUM(B4:B16,B19:B34)</f>
        <v>3.5116554274197152E-2</v>
      </c>
      <c r="T17" s="4">
        <f>B19/SUM(B4:B16,B18,B20:B34)</f>
        <v>3.078637011926736E-2</v>
      </c>
      <c r="U17" s="4">
        <f>B20/SUM(B4:B16,B18:B19,B21:B34)</f>
        <v>2.7027760065582392E-2</v>
      </c>
      <c r="V17" s="4">
        <f>B21/SUM(B4:B16,B18:B20,B22:B34)</f>
        <v>2.6796509041790297E-2</v>
      </c>
      <c r="W17" s="4">
        <f>B22/SUM(B4:B16,B18:B21,B23:B34)</f>
        <v>2.5220084399056448E-2</v>
      </c>
      <c r="X17" s="4">
        <f>B23/SUM(B4:B16,B18:B22,B24:B34)</f>
        <v>2.4112231217592772E-2</v>
      </c>
      <c r="Y17" s="4">
        <f>B24/SUM(B4:B16,B18:B23,B25:B34)</f>
        <v>2.172939663220215E-2</v>
      </c>
      <c r="Z17" s="4">
        <f>B25/SUM(B4:B16,B18:B24,B26:B34)</f>
        <v>2.1662686380378684E-2</v>
      </c>
      <c r="AA17" s="4">
        <f>B26/SUM(B4:B16,B18:B25,B27:B34)</f>
        <v>2.0181503275521116E-2</v>
      </c>
      <c r="AB17" s="4">
        <f>B27/SUM(B4:B16,B18:B26,B28:B34)</f>
        <v>1.9484108378748706E-2</v>
      </c>
      <c r="AC17" s="4">
        <f>B28/SUM(B4:B16,B18:B27,B29:B34)</f>
        <v>1.9464435830010077E-2</v>
      </c>
      <c r="AD17" s="4">
        <f>B29/SUM(B4:B16,B18:B28,B30:B34)</f>
        <v>1.8377070166176141E-2</v>
      </c>
      <c r="AE17" s="4">
        <f>B30/SUM(B4:B16,B18:B29,B31:B34)</f>
        <v>1.8098565823946134E-2</v>
      </c>
      <c r="AF17" s="4">
        <f>B31/SUM(B4:B16,B18:B30,B32:B34)</f>
        <v>1.7892298600553747E-2</v>
      </c>
      <c r="AG17" s="4">
        <f>B32/SUM(B4:B16,B18:B31,B33:B34)</f>
        <v>1.7117187598720565E-2</v>
      </c>
      <c r="AH17" s="4">
        <f>B33/SUM(B4:B16,B18:B32,B34)</f>
        <v>1.680061195622257E-2</v>
      </c>
      <c r="AI17" s="4">
        <f>B34/SUM(B4:B16,B18:B33)</f>
        <v>1.5347792814157735E-2</v>
      </c>
    </row>
    <row r="18" spans="1:35" x14ac:dyDescent="0.2">
      <c r="A18" t="s">
        <v>44</v>
      </c>
      <c r="B18" s="2">
        <v>19814052</v>
      </c>
      <c r="C18" s="5" t="s">
        <v>91</v>
      </c>
      <c r="D18" t="s">
        <v>79</v>
      </c>
      <c r="E18" s="4">
        <f>B4/SUM(B5:B17,B19:B34)</f>
        <v>8.4183244696299467E-2</v>
      </c>
      <c r="F18" s="4">
        <f>B5/SUM(B4,B6:B17,B19:B34)</f>
        <v>6.5176720162538032E-2</v>
      </c>
      <c r="G18" s="4">
        <f>B6/SUM(B4:B5,B7:B17,B19:B34)</f>
        <v>6.1309498324066194E-2</v>
      </c>
      <c r="H18" s="4">
        <f>B7/SUM(B4:B6,B8:B17,B19:B34)</f>
        <v>6.005223599451226E-2</v>
      </c>
      <c r="I18" s="4">
        <f>B8/SUM(B4:B7,B9:B17,B19:B34)</f>
        <v>5.8528611079228521E-2</v>
      </c>
      <c r="J18" s="4">
        <f>B9/SUM(B4:B8,B10:B17,B19:B34)</f>
        <v>4.8267203371551756E-2</v>
      </c>
      <c r="K18" s="4">
        <f>B10/SUM(B4:B9,B11:B17,B19:B34)</f>
        <v>4.5568618076543665E-2</v>
      </c>
      <c r="L18" s="4">
        <f>B11/SUM(B4:B10,B12:B17,B19:B34)</f>
        <v>4.3682029620841507E-2</v>
      </c>
      <c r="M18" s="4">
        <f>B12/SUM(B4:B11,B13:B17,B19:B34)</f>
        <v>4.2714399277264115E-2</v>
      </c>
      <c r="N18" s="4">
        <f>B13/SUM(B4:B12,B14:B17,B19:B34)</f>
        <v>4.1136828085519342E-2</v>
      </c>
      <c r="O18" s="4">
        <f>B14/SUM(B4:B13,B15:B17,B19:B34)</f>
        <v>3.9392430325631611E-2</v>
      </c>
      <c r="P18" s="4">
        <f>B15/SUM(B4:B14,B16:B17,B19:B34)</f>
        <v>3.8828634965870773E-2</v>
      </c>
      <c r="Q18" s="4">
        <f>B16/SUM(B4:B15,B17,B19:B34)</f>
        <v>3.8311248274027598E-2</v>
      </c>
      <c r="R18" s="4">
        <f>B17/SUM(B4:B16,B19:B34)</f>
        <v>3.617527289437987E-2</v>
      </c>
      <c r="S18" s="3"/>
      <c r="T18" s="4">
        <f>B19/SUM(B4:B17,B20:B34)</f>
        <v>3.075394655012564E-2</v>
      </c>
      <c r="U18" s="4">
        <f>B20/SUM(B4:B17,B19,B21:B34)</f>
        <v>2.6999398671702517E-2</v>
      </c>
      <c r="V18" s="4">
        <f>B21/SUM(B4:B17,B19:B20,B22:B34)</f>
        <v>2.6768396634300341E-2</v>
      </c>
      <c r="W18" s="4">
        <f>B22/SUM(B4:B17,B19:B21,B23:B34)</f>
        <v>2.519366640870542E-2</v>
      </c>
      <c r="X18" s="4">
        <f>B23/SUM(B4:B17,B19:B22,B24:B34)</f>
        <v>2.4087000966060399E-2</v>
      </c>
      <c r="Y18" s="4">
        <f>B24/SUM(B4:B17,B19:B23,B25:B34)</f>
        <v>2.1706712548501247E-2</v>
      </c>
      <c r="Z18" s="4">
        <f>B25/SUM(B4:B17,B19:B24,B26:B34)</f>
        <v>2.1640073412852744E-2</v>
      </c>
      <c r="AA18" s="4">
        <f>B26/SUM(B4:B17,B19:B25,B27:B34)</f>
        <v>2.0160466976778715E-2</v>
      </c>
      <c r="AB18" s="4">
        <f>B27/SUM(B4:B17,B19:B26,B28:B34)</f>
        <v>1.9463812882333884E-2</v>
      </c>
      <c r="AC18" s="4">
        <f>B28/SUM(B4:B17,B19:B27,B29:B34)</f>
        <v>1.944416121620993E-2</v>
      </c>
      <c r="AD18" s="4">
        <f>B29/SUM(B4:B17,B19:B28,B30:B34)</f>
        <v>1.8357948573698376E-2</v>
      </c>
      <c r="AE18" s="3"/>
      <c r="AF18" s="4">
        <f>B31/SUM(B4:B17,B19:B30,B32:B34)</f>
        <v>1.78736902725119E-2</v>
      </c>
      <c r="AG18" s="4">
        <f>B32/SUM(B4:B17,B19:B31,B33:B34)</f>
        <v>1.7099398942782618E-2</v>
      </c>
      <c r="AH18" s="4">
        <f>B33/SUM(B4:B17,B19:B32,B34)</f>
        <v>1.6783157723107851E-2</v>
      </c>
      <c r="AI18" s="4">
        <f>B34/SUM(B4:B17,B19:B33)</f>
        <v>1.5331870680192757E-2</v>
      </c>
    </row>
    <row r="19" spans="1:35" x14ac:dyDescent="0.2">
      <c r="A19" t="s">
        <v>46</v>
      </c>
      <c r="B19" s="2">
        <v>17443775</v>
      </c>
      <c r="C19" s="5" t="s">
        <v>91</v>
      </c>
      <c r="D19" t="s">
        <v>46</v>
      </c>
      <c r="E19" s="4">
        <f>B4/SUM(B5:B18,B20:B34)</f>
        <v>8.3814837526410696E-2</v>
      </c>
      <c r="F19" s="4">
        <f>B5/SUM(B4,B6:B18,B20:B34)</f>
        <v>6.4896469137490545E-2</v>
      </c>
      <c r="G19" s="4">
        <f>B6/SUM(B4:B5,B7:B18,B20:B34)</f>
        <v>6.1046828831654389E-2</v>
      </c>
      <c r="H19" s="4">
        <f>B7/SUM(B4:B6,B8:B18,B20:B34)</f>
        <v>5.9795256497551248E-2</v>
      </c>
      <c r="I19" s="4">
        <f>B8/SUM(B4:B7,B9:B18,B20:B34)</f>
        <v>5.8278510028653294E-2</v>
      </c>
      <c r="J19" s="4">
        <f>B9/SUM(B4:B8,B10:B18,B20:B34)</f>
        <v>4.8062941727988071E-2</v>
      </c>
      <c r="K19" s="4">
        <f>B10/SUM(B4:B9,B11:B18,B20:B34)</f>
        <v>4.5376270899540973E-2</v>
      </c>
      <c r="L19" s="4">
        <f>B11/SUM(B4:B10,B12:B18,B20:B34)</f>
        <v>4.3497977112234597E-2</v>
      </c>
      <c r="M19" s="4">
        <f>B12/SUM(B4:B11,B13:B18,B20:B34)</f>
        <v>4.2534589999397215E-2</v>
      </c>
      <c r="N19" s="4">
        <f>B13/SUM(B4:B12,B14:B18,B20:B34)</f>
        <v>4.0963920598191872E-2</v>
      </c>
      <c r="O19" s="4">
        <f>B14/SUM(B4:B13,B15:B18,B20:B34)</f>
        <v>3.9227131193808162E-2</v>
      </c>
      <c r="P19" s="4">
        <f>B15/SUM(B4:B14,B16:B18,B20:B34)</f>
        <v>3.8665789649855113E-2</v>
      </c>
      <c r="Q19" s="4">
        <f>B16/SUM(B4:B15,B17:B18,B20:B34)</f>
        <v>3.8150652540075491E-2</v>
      </c>
      <c r="R19" s="4">
        <f>B17/SUM(B4:B16,B18,B20:B34)</f>
        <v>3.6023941536726778E-2</v>
      </c>
      <c r="S19" s="4">
        <f>B18/SUM(B4:B17,B20:B34)</f>
        <v>3.4932822519747594E-2</v>
      </c>
      <c r="T19" s="3"/>
      <c r="U19" s="4">
        <f>B20/SUM(B4:B18,B21:B34)</f>
        <v>2.6887448630436468E-2</v>
      </c>
      <c r="V19" s="4">
        <f>B21/SUM(B4:B18,B20,B22:B34)</f>
        <v>2.6657429279496568E-2</v>
      </c>
      <c r="W19" s="4">
        <f>B22/SUM(B4:B18,B20:B21,B23:B34)</f>
        <v>2.5089386550442027E-2</v>
      </c>
      <c r="X19" s="4">
        <f>B23/SUM(B4:B18,B20:B22,B24:B34)</f>
        <v>2.3987408917139446E-2</v>
      </c>
      <c r="Y19" s="4">
        <f>B24/SUM(B4:B18,B20:B23,B25:B34)</f>
        <v>2.1617169977661034E-2</v>
      </c>
      <c r="Z19" s="4">
        <f>B25/SUM(B4:B18,B20:B24,B26:B34)</f>
        <v>2.1550811534079301E-2</v>
      </c>
      <c r="AA19" s="4">
        <f>B26/SUM(B4:B18,B20:B25,B27:B34)</f>
        <v>2.0077428180335411E-2</v>
      </c>
      <c r="AB19" s="4">
        <f>B27/SUM(B4:B18,B20:B26,B28:B34)</f>
        <v>1.9383698050472027E-2</v>
      </c>
      <c r="AC19" s="4">
        <f>B28/SUM(B4:B18,B20:B27,B29:B34)</f>
        <v>1.9364128808823086E-2</v>
      </c>
      <c r="AD19" s="4">
        <f>B29/SUM(B4:B18,B20:B28,B30:B34)</f>
        <v>1.8282467210359872E-2</v>
      </c>
      <c r="AE19" s="4">
        <f>B30/SUM(B4:B18,B20:B29,B31:B34)</f>
        <v>1.8005421923786579E-2</v>
      </c>
      <c r="AF19" s="4">
        <f>B31/SUM(B4:B18,B20:B30,B32:B34)</f>
        <v>1.7800234810387804E-2</v>
      </c>
      <c r="AG19" s="4">
        <f>B32/SUM(B4:B18,B20:B31,B33:B34)</f>
        <v>1.7029178820944763E-2</v>
      </c>
      <c r="AH19" s="4">
        <f>B33/SUM(B4:B18,B20:B32,B34)</f>
        <v>1.6714257613871745E-2</v>
      </c>
      <c r="AI19" s="4">
        <f>B34/SUM(B4:B18,B20:B33)</f>
        <v>1.5269018028977099E-2</v>
      </c>
    </row>
    <row r="20" spans="1:35" x14ac:dyDescent="0.2">
      <c r="A20" t="s">
        <v>49</v>
      </c>
      <c r="B20" s="2">
        <v>15370165</v>
      </c>
      <c r="C20" s="5" t="s">
        <v>91</v>
      </c>
      <c r="D20" t="s">
        <v>80</v>
      </c>
      <c r="E20" s="4">
        <f>B4/SUM(B5:B19,B21:B34)</f>
        <v>8.3495174969987832E-2</v>
      </c>
      <c r="F20" s="4">
        <f>B5/SUM(B4,B6:B19,B21:B34)</f>
        <v>6.465326378009037E-2</v>
      </c>
      <c r="G20" s="4">
        <f>B6/SUM(B4:B5,B7:B19,B21:B34)</f>
        <v>6.0818874302152666E-2</v>
      </c>
      <c r="H20" s="4">
        <f>B7/SUM(B4:B6,B8:B19,B21:B34)</f>
        <v>5.9572237847310146E-2</v>
      </c>
      <c r="I20" s="4">
        <f>B8/SUM(B4:B7,B9:B19,B21:B34)</f>
        <v>5.80614583175895E-2</v>
      </c>
      <c r="J20" s="4">
        <f>B9/SUM(B4:B8,B10:B19,B21:B34)</f>
        <v>4.7885658306722249E-2</v>
      </c>
      <c r="K20" s="4">
        <f>B10/SUM(B4:B9,B11:B19,B21:B34)</f>
        <v>4.5209324923033298E-2</v>
      </c>
      <c r="L20" s="4">
        <f>B11/SUM(B4:B10,B12:B19,B21:B34)</f>
        <v>4.3338228144726994E-2</v>
      </c>
      <c r="M20" s="3"/>
      <c r="N20" s="4">
        <f>B13/SUM(B4:B12,B14:B19,B21:B34)</f>
        <v>4.0813842107228687E-2</v>
      </c>
      <c r="O20" s="4">
        <f>B14/SUM(B4:B13,B15:B19,B21:B34)</f>
        <v>3.9083654638823108E-2</v>
      </c>
      <c r="P20" s="4">
        <f>B15/SUM(B4:B14,B16:B19,B21:B34)</f>
        <v>3.8524442360120134E-2</v>
      </c>
      <c r="Q20" s="4">
        <f>B16/SUM(B4:B15,B17:B19,B21:B34)</f>
        <v>3.8011257309905969E-2</v>
      </c>
      <c r="R20" s="4">
        <f>B17/SUM(B4:B16,B18:B19,B21:B34)</f>
        <v>3.5892585561562274E-2</v>
      </c>
      <c r="S20" s="4">
        <f>B18/SUM(B4:B17,B19,B21:B34)</f>
        <v>3.4805578811277861E-2</v>
      </c>
      <c r="T20" s="4">
        <f>B19/SUM(B4:B18,B21:B34)</f>
        <v>3.0514871130751811E-2</v>
      </c>
      <c r="U20" s="3"/>
      <c r="V20" s="4">
        <f>B21/SUM(B4:B19,B22:B34)</f>
        <v>2.6561102520287129E-2</v>
      </c>
      <c r="W20" s="4">
        <f>B22/SUM(B4:B19,B21,B23:B34)</f>
        <v>2.4998863890710737E-2</v>
      </c>
      <c r="X20" s="4">
        <f>B23/SUM(B4:B19,B21:B22,B24:B34)</f>
        <v>2.3900954902382535E-2</v>
      </c>
      <c r="Y20" s="4">
        <f>B24/SUM(B4:B19,B21:B23,B25:B34)</f>
        <v>2.1539438333369233E-2</v>
      </c>
      <c r="Z20" s="4">
        <f>B25/SUM(B4:B19,B21:B24,B26:B34)</f>
        <v>2.14733235188042E-2</v>
      </c>
      <c r="AA20" s="4">
        <f>B26/SUM(B4:B19,B21:B25,B27:B34)</f>
        <v>2.0005341602906228E-2</v>
      </c>
      <c r="AB20" s="4">
        <f>B27/SUM(B4:B19,B21:B26,B28:B34)</f>
        <v>1.9314149422318239E-2</v>
      </c>
      <c r="AC20" s="4">
        <f>B28/SUM(B4:B19,B21:B27,B29:B34)</f>
        <v>1.9294651724027743E-2</v>
      </c>
      <c r="AD20" s="4">
        <f>B29/SUM(B4:B19,B21:B28,B30:B34)</f>
        <v>1.821694040418884E-2</v>
      </c>
      <c r="AE20" s="4">
        <f>B30/SUM(B4:B19,B21:B29,B31:B34)</f>
        <v>1.7940905579836935E-2</v>
      </c>
      <c r="AF20" s="4">
        <f>B31/SUM(B4:B19,B21:B30,B32:B34)</f>
        <v>1.7736466494649564E-2</v>
      </c>
      <c r="AG20" s="4">
        <f>B32/SUM(B4:B19,B21:B31,B33:B34)</f>
        <v>1.6968218819844297E-2</v>
      </c>
      <c r="AH20" s="4">
        <f>B33/SUM(B4:B19,B21:B32,B34)</f>
        <v>1.6654443409003513E-2</v>
      </c>
      <c r="AI20" s="4">
        <f>B34/SUM(B4:B19,B21:B33)</f>
        <v>1.5214453202420349E-2</v>
      </c>
    </row>
    <row r="21" spans="1:35" x14ac:dyDescent="0.2">
      <c r="A21" t="s">
        <v>50</v>
      </c>
      <c r="B21" s="2">
        <v>15242089</v>
      </c>
      <c r="C21" s="5" t="s">
        <v>91</v>
      </c>
      <c r="D21" t="s">
        <v>82</v>
      </c>
      <c r="E21" s="4">
        <f>B4/SUM(B5:B20,B22:B34)</f>
        <v>8.3475511026196089E-2</v>
      </c>
      <c r="F21" s="4">
        <f>B5/SUM(B4,B6:B20,B22:B34)</f>
        <v>6.463830202004496E-2</v>
      </c>
      <c r="G21" s="4">
        <f>B6/SUM(B4:B5,B7:B20,B22:B34)</f>
        <v>6.0804850556717589E-2</v>
      </c>
      <c r="H21" s="4">
        <f>B7/SUM(B4:B6,B8:B20,B22:B34)</f>
        <v>5.9558517692644766E-2</v>
      </c>
      <c r="I21" s="4">
        <f>B8/SUM(B4:B7,B9:B20,B22:B34)</f>
        <v>5.8048105174625997E-2</v>
      </c>
      <c r="J21" s="4">
        <f>B9/SUM(B4:B8,B10:B20,B22:B34)</f>
        <v>4.7874751314998208E-2</v>
      </c>
      <c r="K21" s="4">
        <f>B10/SUM(B4:B9,B11:B20,B22:B34)</f>
        <v>4.5199053817884811E-2</v>
      </c>
      <c r="L21" s="4">
        <f>B11/SUM(B4:B10,B12:B20,B22:B34)</f>
        <v>4.332839975598142E-2</v>
      </c>
      <c r="M21" s="4">
        <f>B12/SUM(B4:B11,B13:B20,B22:B34)</f>
        <v>4.236892091364753E-2</v>
      </c>
      <c r="N21" s="4">
        <f>B13/SUM(B4:B12,B14:B20,B22:B34)</f>
        <v>4.0804608597058672E-2</v>
      </c>
      <c r="O21" s="4">
        <f>B14/SUM(B4:B13,B15:B20,B22:B34)</f>
        <v>3.907482725245108E-2</v>
      </c>
      <c r="P21" s="4">
        <f>B15/SUM(B4:B14,B16:B20,B22:B34)</f>
        <v>3.8515745958425746E-2</v>
      </c>
      <c r="Q21" s="4">
        <f>B16/SUM(B4:B15,B17:B20,B22:B34)</f>
        <v>3.8002680992304333E-2</v>
      </c>
      <c r="R21" s="4">
        <f>B17/SUM(B4:B16,B18:B20,B22:B34)</f>
        <v>3.5884503796413947E-2</v>
      </c>
      <c r="S21" s="4">
        <f>B18/SUM(B4:B17,B19:B20,B22:B34)</f>
        <v>3.479775002420285E-2</v>
      </c>
      <c r="T21" s="4">
        <f>B19/SUM(B4:B18,B20,B22:B34)</f>
        <v>3.0508035901768468E-2</v>
      </c>
      <c r="U21" s="4">
        <f>B20/SUM(B4:B19,B22:B34)</f>
        <v>2.6784289759673299E-2</v>
      </c>
      <c r="V21" s="3"/>
      <c r="W21" s="4">
        <f>B22/SUM(B4:B20,B23:B34)</f>
        <v>2.4993294195354534E-2</v>
      </c>
      <c r="X21" s="4">
        <f>B23/SUM(B4:B20,B22,B24:B34)</f>
        <v>2.3895635521483712E-2</v>
      </c>
      <c r="Y21" s="4">
        <f>B24/SUM(B4:B20,B22:B23,B25:B34)</f>
        <v>2.153465558398697E-2</v>
      </c>
      <c r="Z21" s="4">
        <f>B25/SUM(B4:B20,B22:B24,B26:B34)</f>
        <v>2.14685557584866E-2</v>
      </c>
      <c r="AA21" s="4">
        <f>B26/SUM(B4:B20,B22:B25,B27:B34)</f>
        <v>2.0000906163256421E-2</v>
      </c>
      <c r="AB21" s="4">
        <f>B27/SUM(B4:B20,B22:B26,B28:B34)</f>
        <v>1.9309870129924498E-2</v>
      </c>
      <c r="AC21" s="4">
        <f>B28/SUM(B4:B20,B22:B27,B29:B34)</f>
        <v>1.9290376833348589E-2</v>
      </c>
      <c r="AD21" s="4">
        <f>B29/SUM(B4:B20,B22:B28,B30:B34)</f>
        <v>1.8212908555905953E-2</v>
      </c>
      <c r="AE21" s="4">
        <f>B30/SUM(B4:B20,B22:B29,B31:B34)</f>
        <v>1.7936935900937079E-2</v>
      </c>
      <c r="AF21" s="4">
        <f>B31/SUM(B4:B20,B22:B30,B32:B34)</f>
        <v>1.7732542838781316E-2</v>
      </c>
      <c r="AG21" s="4">
        <f>B32/SUM(B4:B20,B22:B31,B33:B34)</f>
        <v>1.696446794839096E-2</v>
      </c>
      <c r="AH21" s="4">
        <f>B33/SUM(B4:B20,B22:B32,B34)</f>
        <v>1.6650763034110384E-2</v>
      </c>
      <c r="AI21" s="4">
        <f>B34/SUM(B4:B20,B22:B33)</f>
        <v>1.5211095804247621E-2</v>
      </c>
    </row>
    <row r="22" spans="1:35" x14ac:dyDescent="0.2">
      <c r="A22" t="s">
        <v>52</v>
      </c>
      <c r="B22" s="2">
        <v>14367463</v>
      </c>
      <c r="C22" s="5" t="s">
        <v>91</v>
      </c>
      <c r="D22" t="s">
        <v>52</v>
      </c>
      <c r="E22" s="4">
        <f>B4/SUM(B5:B21,B23:B34)</f>
        <v>8.334147391791033E-2</v>
      </c>
      <c r="F22" s="4">
        <f>B5/SUM(B4,B6:B21,B23:B34)</f>
        <v>6.4536313564799261E-2</v>
      </c>
      <c r="G22" s="4">
        <f>B6/SUM(B4:B5,B7:B21,B23:B34)</f>
        <v>6.0709255556717093E-2</v>
      </c>
      <c r="H22" s="4">
        <f>B7/SUM(B4:B6,B8:B21,B23:B34)</f>
        <v>5.9464991967340744E-2</v>
      </c>
      <c r="I22" s="4">
        <f>B8/SUM(B4:B7,B9:B21,B23:B34)</f>
        <v>5.7957081012223452E-2</v>
      </c>
      <c r="J22" s="3"/>
      <c r="K22" s="4">
        <f>B10/SUM(B4:B9,B11:B21,B23:B34)</f>
        <v>4.512903740591212E-2</v>
      </c>
      <c r="L22" s="4">
        <f>B11/SUM(B4:B10,B12:B21,B23:B34)</f>
        <v>4.3261401054942632E-2</v>
      </c>
      <c r="M22" s="4">
        <f>B12/SUM(B4:B11,B13:B21,B23:B34)</f>
        <v>4.2303466011372484E-2</v>
      </c>
      <c r="N22" s="4">
        <f>B13/SUM(B4:B12,B14:B21,B23:B34)</f>
        <v>4.0741664827039781E-2</v>
      </c>
      <c r="O22" s="4">
        <f>B14/SUM(B4:B13,B15:B21,B23:B34)</f>
        <v>3.9014651804450948E-2</v>
      </c>
      <c r="P22" s="4">
        <f>B15/SUM(B4:B14,B16:B21,B23:B34)</f>
        <v>3.8456463364107983E-2</v>
      </c>
      <c r="Q22" s="3"/>
      <c r="R22" s="4">
        <f>B17/SUM(B4:B16,B18:B21,B23:B34)</f>
        <v>3.5829410878217595E-2</v>
      </c>
      <c r="S22" s="4">
        <f>B18/SUM(B4:B17,B19:B21,B23:B34)</f>
        <v>3.47443815441002E-2</v>
      </c>
      <c r="T22" s="4">
        <f>B19/SUM(B4:B18,B20:B21,B23:B34)</f>
        <v>3.0461440121609281E-2</v>
      </c>
      <c r="U22" s="4">
        <f>B20/SUM(B4:B19,B21,B23:B34)</f>
        <v>2.6743528959341394E-2</v>
      </c>
      <c r="V22" s="4">
        <f>B21/SUM(B4:B20,B23:B34)</f>
        <v>2.6514772617042912E-2</v>
      </c>
      <c r="W22" s="3"/>
      <c r="X22" s="4">
        <f>B23/SUM(B4:B21,B24:B34)</f>
        <v>2.3859372875562012E-2</v>
      </c>
      <c r="Y22" s="3"/>
      <c r="Z22" s="4">
        <f>B25/SUM(B4:B21,B23:B24,B26:B34)</f>
        <v>2.1436053420208611E-2</v>
      </c>
      <c r="AA22" s="4">
        <f>B26/SUM(B4:B21,B23:B25,B27:B34)</f>
        <v>1.9970669215529157E-2</v>
      </c>
      <c r="AB22" s="4">
        <f>B27/SUM(B4:B21,B23:B26,B28:B34)</f>
        <v>1.9280697623341041E-2</v>
      </c>
      <c r="AC22" s="4">
        <f>B28/SUM(B4:B21,B23:B27,B29:B34)</f>
        <v>1.9261234332874622E-2</v>
      </c>
      <c r="AD22" s="4">
        <f>B29/SUM(B4:B21,B23:B28,B30:B34)</f>
        <v>1.818542285756233E-2</v>
      </c>
      <c r="AE22" s="4">
        <f>B30/SUM(B4:B21,B23:B29,B31:B34)</f>
        <v>1.7909874007660663E-2</v>
      </c>
      <c r="AF22" s="4">
        <f>B31/SUM(B4:B21,B23:B30,B32:B34)</f>
        <v>1.7705794682085631E-2</v>
      </c>
      <c r="AG22" s="4">
        <f>B32/SUM(B4:B21,B23:B31,B33:B34)</f>
        <v>1.6938897655858681E-2</v>
      </c>
      <c r="AH22" s="4">
        <f>B33/SUM(B4:B21,B23:B32,B34)</f>
        <v>1.6625673314563556E-2</v>
      </c>
      <c r="AI22" s="4">
        <f>B34/SUM(B4:B21,B23:B33)</f>
        <v>1.5188207813997743E-2</v>
      </c>
    </row>
    <row r="23" spans="1:35" x14ac:dyDescent="0.2">
      <c r="A23" t="s">
        <v>53</v>
      </c>
      <c r="B23" s="2">
        <v>13751197</v>
      </c>
      <c r="C23" s="5" t="s">
        <v>91</v>
      </c>
      <c r="D23" t="s">
        <v>83</v>
      </c>
      <c r="E23" s="4">
        <f>B4/SUM(B5:B22,B24:B34)</f>
        <v>8.3247288886578133E-2</v>
      </c>
      <c r="F23" s="4">
        <f>B5/SUM(B4,B6:B22,B24:B34)</f>
        <v>6.4464645035164581E-2</v>
      </c>
      <c r="G23" s="4">
        <f>B6/SUM(B4:B5,B7:B22,B24:B34)</f>
        <v>6.0642079136109195E-2</v>
      </c>
      <c r="H23" s="4">
        <f>B7/SUM(B4:B6,B8:B22,B24:B34)</f>
        <v>5.9399269458624927E-2</v>
      </c>
      <c r="I23" s="4">
        <f>B8/SUM(B4:B7,B9:B22,B24:B34)</f>
        <v>5.7893116160954432E-2</v>
      </c>
      <c r="J23" s="4">
        <f>B9/SUM(B4:B8,B10:B22,B24:B34)</f>
        <v>4.7748151080650197E-2</v>
      </c>
      <c r="K23" s="4">
        <f>B10/SUM(B4:B9,B11:B22,B24:B34)</f>
        <v>4.5079833606805508E-2</v>
      </c>
      <c r="L23" s="4">
        <f>B11/SUM(B4:B10,B12:B22,B24:B34)</f>
        <v>4.3214317719821149E-2</v>
      </c>
      <c r="M23" s="4">
        <f>B12/SUM(B4:B11,B13:B22,B24:B34)</f>
        <v>4.225746746940643E-2</v>
      </c>
      <c r="N23" s="4">
        <f>B13/SUM(B4:B12,B14:B22,B24:B34)</f>
        <v>4.0697430812839282E-2</v>
      </c>
      <c r="O23" s="4">
        <f>B14/SUM(B4:B13,B15:B22,B24:B34)</f>
        <v>3.8972363056251305E-2</v>
      </c>
      <c r="P23" s="4">
        <f>B15/SUM(B4:B14,B16:B22,B24:B34)</f>
        <v>3.8414802016760993E-2</v>
      </c>
      <c r="Q23" s="4">
        <f>B16/SUM(B4:B15,B17:B22,B24:B34)</f>
        <v>3.7903130793082537E-2</v>
      </c>
      <c r="R23" s="4">
        <f>B17/SUM(B4:B16,B18:B22,B24:B34)</f>
        <v>3.5790693604302044E-2</v>
      </c>
      <c r="S23" s="4">
        <f>B18/SUM(B4:B17,B19:B22,B24:B34)</f>
        <v>3.4706876038905626E-2</v>
      </c>
      <c r="T23" s="4">
        <f>B19/SUM(B4:B18,B20:B22,B24:B34)</f>
        <v>3.042869387905461E-2</v>
      </c>
      <c r="U23" s="4">
        <f>B20/SUM(B4:B19,B21:B22,B24:B34)</f>
        <v>2.6714883112152234E-2</v>
      </c>
      <c r="V23" s="4">
        <f>B21/SUM(B4:B20,B22,B24:B34)</f>
        <v>2.6486378118938749E-2</v>
      </c>
      <c r="W23" s="4">
        <f>B22/SUM(B4:B21,B24:B34)</f>
        <v>2.4928641266126927E-2</v>
      </c>
      <c r="X23" s="3"/>
      <c r="Y23" s="4">
        <f>B24/SUM(B4:B22,B25:B34)</f>
        <v>2.1479136983925992E-2</v>
      </c>
      <c r="Z23" s="4">
        <f>B25/SUM(B4:B22,B24,B26:B34)</f>
        <v>2.1413211142855652E-2</v>
      </c>
      <c r="AA23" s="4">
        <f>B26/SUM(B4:B22,B24:B25,B27:B34)</f>
        <v>1.9949418950435286E-2</v>
      </c>
      <c r="AB23" s="4">
        <f>B27/SUM(B4:B22,B24:B26,B28:B34)</f>
        <v>1.9260195402511757E-2</v>
      </c>
      <c r="AC23" s="4">
        <f>B28/SUM(B4:B22,B24:B27,B29:B34)</f>
        <v>1.9240753199108496E-2</v>
      </c>
      <c r="AD23" s="4">
        <f>B29/SUM(B4:B22,B24:B28,B30:B34)</f>
        <v>1.8166106059550206E-2</v>
      </c>
      <c r="AE23" s="4">
        <f>B30/SUM(B4:B22,B24:B29,B31:B34)</f>
        <v>1.7890855044278231E-2</v>
      </c>
      <c r="AF23" s="4">
        <f>B31/SUM(B4:B22,B24:B30,B32:B34)</f>
        <v>1.7686996201507519E-2</v>
      </c>
      <c r="AG23" s="4">
        <f>B32/SUM(B4:B22,B24:B31,B33:B34)</f>
        <v>1.6920926937921146E-2</v>
      </c>
      <c r="AH23" s="4">
        <f>B33/SUM(B4:B22,B24:B32,B34)</f>
        <v>1.6608040327787531E-2</v>
      </c>
      <c r="AI23" s="4">
        <f>B34/SUM(B4:B22,B24:B33)</f>
        <v>1.5172122138147733E-2</v>
      </c>
    </row>
    <row r="24" spans="1:35" x14ac:dyDescent="0.2">
      <c r="A24" t="s">
        <v>55</v>
      </c>
      <c r="B24" s="2">
        <v>12421168</v>
      </c>
      <c r="C24" s="5" t="s">
        <v>91</v>
      </c>
      <c r="D24" t="s">
        <v>84</v>
      </c>
      <c r="E24" s="4">
        <f>B4/SUM(B5:B23,B25:B34)</f>
        <v>8.3044741915978437E-2</v>
      </c>
      <c r="F24" s="4">
        <f>B5/SUM(B4,B6:B23,B25:B34)</f>
        <v>6.4310510768037898E-2</v>
      </c>
      <c r="G24" s="4">
        <f>B6/SUM(B4:B5,B7:B23,B25:B34)</f>
        <v>6.0497604027530426E-2</v>
      </c>
      <c r="H24" s="4">
        <f>B7/SUM(B4:B6,B8:B23,B25:B34)</f>
        <v>5.9257920673902349E-2</v>
      </c>
      <c r="I24" s="4">
        <f>B8/SUM(B4:B7,B9:B23,B25:B34)</f>
        <v>5.7755546871842423E-2</v>
      </c>
      <c r="J24" s="3"/>
      <c r="K24" s="4">
        <f>B10/SUM(B4:B9,B11:B23,B25:B34)</f>
        <v>4.4974006469825141E-2</v>
      </c>
      <c r="L24" s="4">
        <f>B11/SUM(B4:B10,B12:B23,B25:B34)</f>
        <v>4.3113050638134288E-2</v>
      </c>
      <c r="M24" s="4">
        <f>B12/SUM(B4:B11,B13:B23,B25:B34)</f>
        <v>4.2158533254957657E-2</v>
      </c>
      <c r="N24" s="4">
        <f>B13/SUM(B4:B12,B14:B23,B25:B34)</f>
        <v>4.0602291277413369E-2</v>
      </c>
      <c r="O24" s="4">
        <f>B14/SUM(B4:B13,B15:B23,B25:B34)</f>
        <v>3.8881406927365733E-2</v>
      </c>
      <c r="P24" s="4">
        <f>B15/SUM(B4:B14,B16:B23,B25:B34)</f>
        <v>3.8325195159316011E-2</v>
      </c>
      <c r="Q24" s="3"/>
      <c r="R24" s="4">
        <f>B17/SUM(B4:B16,B18:B23,B25:B34)</f>
        <v>3.5707418256194876E-2</v>
      </c>
      <c r="S24" s="4">
        <f>B18/SUM(B4:B17,B19:B23,B25:B34)</f>
        <v>3.4626206745215604E-2</v>
      </c>
      <c r="T24" s="4">
        <f>B19/SUM(B4:B18,B20:B23,B25:B34)</f>
        <v>3.0358260127153428E-2</v>
      </c>
      <c r="U24" s="4">
        <f>B20/SUM(B4:B19,B21:B23,B25:B34)</f>
        <v>2.6653268129954454E-2</v>
      </c>
      <c r="V24" s="4">
        <f>B21/SUM(B4:B20,B22:B23,B25:B34)</f>
        <v>2.6425303723085974E-2</v>
      </c>
      <c r="W24" s="3"/>
      <c r="X24" s="4">
        <f>B23/SUM(B4:B22,B25:B34)</f>
        <v>2.3779071666686431E-2</v>
      </c>
      <c r="Y24" s="3"/>
      <c r="Z24" s="4">
        <f>B25/SUM(B4:B23,B26:B34)</f>
        <v>2.1364078329356887E-2</v>
      </c>
      <c r="AA24" s="3"/>
      <c r="AB24" s="4">
        <f>B27/SUM(B4:B23,B25:B26,B28:B34)</f>
        <v>1.9216095643375043E-2</v>
      </c>
      <c r="AC24" s="3"/>
      <c r="AD24" s="4">
        <f>B29/SUM(B4:B23,B25:B28,B30:B34)</f>
        <v>1.8124555965353006E-2</v>
      </c>
      <c r="AE24" s="4">
        <f>B30/SUM(B4:B23,B25:B29,B31:B34)</f>
        <v>1.7849945550097456E-2</v>
      </c>
      <c r="AF24" s="3"/>
      <c r="AG24" s="4">
        <f>B32/SUM(B4:B23,B25:B31,B33:B34)</f>
        <v>1.6882272079995268E-2</v>
      </c>
      <c r="AH24" s="4">
        <f>B33/SUM(B4:B23,B25:B32,B34)</f>
        <v>1.6570111887598667E-2</v>
      </c>
      <c r="AI24" s="4">
        <f>B34/SUM(B4:B23,B25:B33)</f>
        <v>1.5137521790227535E-2</v>
      </c>
    </row>
    <row r="25" spans="1:35" x14ac:dyDescent="0.2">
      <c r="A25" t="s">
        <v>56</v>
      </c>
      <c r="B25" s="2">
        <v>12383843</v>
      </c>
      <c r="C25" s="5" t="s">
        <v>91</v>
      </c>
      <c r="D25" t="s">
        <v>56</v>
      </c>
      <c r="E25" s="4">
        <f>B4/SUM(B5:B24,B26:B34)</f>
        <v>8.3039071997087183E-2</v>
      </c>
      <c r="F25" s="4">
        <f>B5/SUM(B4,B6:B24,B26:B34)</f>
        <v>6.4306195883973932E-2</v>
      </c>
      <c r="G25" s="4">
        <f>B6/SUM(B4:B5,B7:B24,B26:B34)</f>
        <v>6.0493559509346755E-2</v>
      </c>
      <c r="H25" s="4">
        <f>B7/SUM(B4:B6,B8:B24,B26:B34)</f>
        <v>5.9253963664447323E-2</v>
      </c>
      <c r="I25" s="4">
        <f>B8/SUM(B4:B7,B9:B24,B26:B34)</f>
        <v>5.7751695654642166E-2</v>
      </c>
      <c r="J25" s="4">
        <f>B9/SUM(B4:B8,B10:B24,B26:B34)</f>
        <v>4.7632628387125162E-2</v>
      </c>
      <c r="K25" s="4">
        <f>B10/SUM(B4:B9,B11:B24,B26:B34)</f>
        <v>4.4971043778429101E-2</v>
      </c>
      <c r="L25" s="4">
        <f>B11/SUM(B4:B10,B12:B24,B26:B34)</f>
        <v>4.3110215595888783E-2</v>
      </c>
      <c r="M25" s="4">
        <f>B12/SUM(B4:B11,B13:B24,B26:B34)</f>
        <v>4.215576351682996E-2</v>
      </c>
      <c r="N25" s="4">
        <f>B13/SUM(B4:B12,B14:B24,B26:B34)</f>
        <v>4.0599627764598606E-2</v>
      </c>
      <c r="O25" s="4">
        <f>B14/SUM(B4:B13,B15:B24,B26:B34)</f>
        <v>3.8878860522457974E-2</v>
      </c>
      <c r="P25" s="4">
        <f>B15/SUM(B4:B14,B16:B24,B26:B34)</f>
        <v>3.8322686525338906E-2</v>
      </c>
      <c r="Q25" s="4">
        <f>B16/SUM(B4:B15,B17:B24,B26:B34)</f>
        <v>3.7812286923904058E-2</v>
      </c>
      <c r="R25" s="4">
        <f>B17/SUM(B4:B16,B18:B24,B26:B34)</f>
        <v>3.5705086865053852E-2</v>
      </c>
      <c r="S25" s="4">
        <f>B18/SUM(B4:B17,B19:B24,B26:B34)</f>
        <v>3.46239483079753E-2</v>
      </c>
      <c r="T25" s="4">
        <f>B19/SUM(B4:B18,B20:B24,B26:B34)</f>
        <v>3.0356288227158901E-2</v>
      </c>
      <c r="U25" s="4">
        <f>B20/SUM(B4:B19,B21:B24,B26:B34)</f>
        <v>2.6651543110034676E-2</v>
      </c>
      <c r="V25" s="4">
        <f>B21/SUM(B4:B20,B22:B24,B26:B34)</f>
        <v>2.6423593836930527E-2</v>
      </c>
      <c r="W25" s="4">
        <f>B22/SUM(B4:B21,B23:B24,B26:B34)</f>
        <v>2.4869638962708964E-2</v>
      </c>
      <c r="X25" s="4">
        <f>B23/SUM(B4:B22,B24,B26:B34)</f>
        <v>2.3777536975234846E-2</v>
      </c>
      <c r="Y25" s="4">
        <f>B24/SUM(B4:B23,B26:B34)</f>
        <v>2.1428469829123418E-2</v>
      </c>
      <c r="Z25" s="3"/>
      <c r="AA25" s="4">
        <f>B26/SUM(B4:B24,B27:B34)</f>
        <v>1.9902430555682953E-2</v>
      </c>
      <c r="AB25" s="4">
        <f>B27/SUM(B4:B24,B26,B28:B34)</f>
        <v>1.9214860971711344E-2</v>
      </c>
      <c r="AC25" s="4">
        <f>B28/SUM(B4:B24,B26:B27,B29:B34)</f>
        <v>1.9195465392987054E-2</v>
      </c>
      <c r="AD25" s="4">
        <f>B29/SUM(B4:B24,B26:B28,B30:B34)</f>
        <v>1.81233926743385E-2</v>
      </c>
      <c r="AE25" s="4">
        <f>B30/SUM(B4:B24,B26:B29,B31:B34)</f>
        <v>1.7848800193434423E-2</v>
      </c>
      <c r="AF25" s="4">
        <f>B31/SUM(B4:B24,B26:B30,B32:B34)</f>
        <v>1.7645428855201584E-2</v>
      </c>
      <c r="AG25" s="4">
        <f>B32/SUM(B4:B24,B26:B31,B33:B34)</f>
        <v>1.6881189844706417E-2</v>
      </c>
      <c r="AH25" s="4">
        <f>B33/SUM(B4:B24,B26:B32,B34)</f>
        <v>1.6569049989346153E-2</v>
      </c>
      <c r="AI25" s="4">
        <f>B34/SUM(B4:B24,B26:B33)</f>
        <v>1.5136553066740702E-2</v>
      </c>
    </row>
    <row r="26" spans="1:35" x14ac:dyDescent="0.2">
      <c r="A26" t="s">
        <v>57</v>
      </c>
      <c r="B26" s="2">
        <v>11553850</v>
      </c>
      <c r="C26" s="5" t="s">
        <v>91</v>
      </c>
      <c r="D26" t="s">
        <v>85</v>
      </c>
      <c r="E26" s="4">
        <f>B4/SUM(B5:B25,B27:B34)</f>
        <v>8.2913190196792164E-2</v>
      </c>
      <c r="F26" s="4">
        <f>B5/SUM(B4,B6:B25,B27:B34)</f>
        <v>6.4210395526263009E-2</v>
      </c>
      <c r="G26" s="4">
        <f>B6/SUM(B4:B5,B7:B25,B27:B34)</f>
        <v>6.0403761395664265E-2</v>
      </c>
      <c r="H26" s="4">
        <f>B7/SUM(B4:B6,B8:B25,B27:B34)</f>
        <v>5.9166108297488119E-2</v>
      </c>
      <c r="I26" s="4">
        <f>B8/SUM(B4:B7,B9:B25,B27:B34)</f>
        <v>5.7666188948695803E-2</v>
      </c>
      <c r="J26" s="4">
        <f>B9/SUM(B4:B8,B10:B25,B27:B34)</f>
        <v>4.756277758142316E-2</v>
      </c>
      <c r="K26" s="4">
        <f>B10/SUM(B4:B9,B11:B25,B27:B34)</f>
        <v>4.4905263349785562E-2</v>
      </c>
      <c r="L26" s="4">
        <f>B11/SUM(B4:B10,B12:B25,B27:B34)</f>
        <v>4.3047269181010331E-2</v>
      </c>
      <c r="M26" s="4">
        <f>B12/SUM(B4:B11,B13:B25,B27:B34)</f>
        <v>4.2094266962770736E-2</v>
      </c>
      <c r="N26" s="4">
        <f>B13/SUM(B4:B12,B14:B25,B27:B34)</f>
        <v>4.0540489598782758E-2</v>
      </c>
      <c r="O26" s="4">
        <f>B14/SUM(B4:B13,B15:B25,B27:B34)</f>
        <v>3.882232236957233E-2</v>
      </c>
      <c r="P26" s="4">
        <f>B15/SUM(B4:B14,B16:B25,B27:B34)</f>
        <v>3.8266986959926495E-2</v>
      </c>
      <c r="Q26" s="4">
        <f>B16/SUM(B4:B15,B17:B25,B27:B34)</f>
        <v>3.7757356167423706E-2</v>
      </c>
      <c r="R26" s="4">
        <f>B17/SUM(B4:B16,B18:B25,B27:B34)</f>
        <v>3.5653322449922517E-2</v>
      </c>
      <c r="S26" s="4">
        <f>B18/SUM(B4:B17,B19:B25,B27:B34)</f>
        <v>3.4573803625819639E-2</v>
      </c>
      <c r="T26" s="4">
        <f>B19/SUM(B4:B18,B20:B25,B27:B34)</f>
        <v>3.0312505334276482E-2</v>
      </c>
      <c r="U26" s="4">
        <f>B20/SUM(B4:B19,B21:B25,B27:B34)</f>
        <v>2.661324158769875E-2</v>
      </c>
      <c r="V26" s="4">
        <f>B21/SUM(B4:B20,B22:B25,B27:B34)</f>
        <v>2.6385628324844354E-2</v>
      </c>
      <c r="W26" s="4">
        <f>B22/SUM(B4:B21,B23:B25,B27:B34)</f>
        <v>2.4833960198492638E-2</v>
      </c>
      <c r="X26" s="4">
        <f>B23/SUM(B4:B22,B24:B25,B27:B34)</f>
        <v>2.3743461272473579E-2</v>
      </c>
      <c r="Y26" s="3"/>
      <c r="Z26" s="4">
        <f>B25/SUM(B4:B24,B27:B34)</f>
        <v>2.1332159870517661E-2</v>
      </c>
      <c r="AA26" s="3"/>
      <c r="AB26" s="4">
        <f>B27/SUM(B4:B25,B28:B34)</f>
        <v>1.9187446610737763E-2</v>
      </c>
      <c r="AC26" s="3"/>
      <c r="AD26" s="4">
        <f>B29/SUM(B4:B25,B27:B28,B30:B34)</f>
        <v>1.8097563191370448E-2</v>
      </c>
      <c r="AE26" s="4">
        <f>B30/SUM(B4:B25,B27:B29,B31:B34)</f>
        <v>1.7823368911033876E-2</v>
      </c>
      <c r="AF26" s="3"/>
      <c r="AG26" s="4">
        <f>B32/SUM(B4:B25,B27:B31,B33:B34)</f>
        <v>1.6857160063328189E-2</v>
      </c>
      <c r="AH26" s="4">
        <f>B33/SUM(B4:B25,B27:B32,B34)</f>
        <v>1.654547175754351E-2</v>
      </c>
      <c r="AI26" s="4">
        <f>B34/SUM(B4:B25,B27:B33)</f>
        <v>1.5115043628585269E-2</v>
      </c>
    </row>
    <row r="27" spans="1:35" x14ac:dyDescent="0.2">
      <c r="A27" t="s">
        <v>61</v>
      </c>
      <c r="B27" s="2">
        <v>11162224</v>
      </c>
      <c r="C27" s="5" t="s">
        <v>91</v>
      </c>
      <c r="D27" t="s">
        <v>61</v>
      </c>
      <c r="E27" s="4">
        <f>B4/SUM(B5:B26,B28:B34)</f>
        <v>8.2853926240708267E-2</v>
      </c>
      <c r="F27" s="4">
        <f>B5/SUM(B4,B6:B26,B28:B34)</f>
        <v>6.4165291888250417E-2</v>
      </c>
      <c r="G27" s="4">
        <f>B6/SUM(B4:B5,B7:B26,B28:B34)</f>
        <v>6.036148333426597E-2</v>
      </c>
      <c r="H27" s="4">
        <f>B7/SUM(B4:B6,B8:B26,B28:B34)</f>
        <v>5.9124744799688947E-2</v>
      </c>
      <c r="I27" s="3"/>
      <c r="J27" s="4">
        <f>B9/SUM(B4:B8,B10:B26,B28:B34)</f>
        <v>4.7529890088291595E-2</v>
      </c>
      <c r="K27" s="4">
        <f>B10/SUM(B4:B9,B11:B26,B28:B34)</f>
        <v>4.4874292121492361E-2</v>
      </c>
      <c r="L27" s="4">
        <f>B11/SUM(B4:B10,B12:B26,B28:B34)</f>
        <v>4.30176321705108E-2</v>
      </c>
      <c r="M27" s="4">
        <f>B12/SUM(B4:B11,B13:B26,B28:B34)</f>
        <v>4.2065312532191305E-2</v>
      </c>
      <c r="N27" s="4">
        <f>B13/SUM(B4:B12,B14:B26,B28:B34)</f>
        <v>4.0512645479239801E-2</v>
      </c>
      <c r="O27" s="4">
        <f>B14/SUM(B4:B13,B15:B26,B28:B34)</f>
        <v>3.8795702324069287E-2</v>
      </c>
      <c r="P27" s="4">
        <f>B15/SUM(B4:B14,B16:B26,B28:B34)</f>
        <v>3.8240761719306703E-2</v>
      </c>
      <c r="Q27" s="4">
        <f>B16/SUM(B4:B15,B17:B26,B28:B34)</f>
        <v>3.7731492880892233E-2</v>
      </c>
      <c r="R27" s="4">
        <f>B17/SUM(B4:B16,B18:B26,B28:B34)</f>
        <v>3.5628949879894803E-2</v>
      </c>
      <c r="S27" s="4">
        <f>B18/SUM(B4:B17,B19:B26,B28:B34)</f>
        <v>3.4550193632454734E-2</v>
      </c>
      <c r="T27" s="4">
        <f>B19/SUM(B4:B18,B20:B26,B28:B34)</f>
        <v>3.0291890528300877E-2</v>
      </c>
      <c r="U27" s="4">
        <f>B20/SUM(B4:B19,B21:B26,B28:B34)</f>
        <v>2.6595207501272686E-2</v>
      </c>
      <c r="V27" s="4">
        <f>B21/SUM(B4:B20,B22:B26,B28:B34)</f>
        <v>2.6367752438828568E-2</v>
      </c>
      <c r="W27" s="4">
        <f>B22/SUM(B4:B21,B23:B26,B28:B34)</f>
        <v>2.4817160963401232E-2</v>
      </c>
      <c r="X27" s="4">
        <f>B23/SUM(B4:B22,B24:B26,B28:B34)</f>
        <v>2.3727416797802436E-2</v>
      </c>
      <c r="Y27" s="4">
        <f>B24/SUM(B4:B23,B25:B26,B28:B34)</f>
        <v>2.1383404623525695E-2</v>
      </c>
      <c r="Z27" s="4">
        <f>B25/SUM(B4:B24,B26,B28:B34)</f>
        <v>2.131777874557084E-2</v>
      </c>
      <c r="AA27" s="4">
        <f>B26/SUM(B4:B25,B28:B34)</f>
        <v>1.9860637093779207E-2</v>
      </c>
      <c r="AB27" s="3"/>
      <c r="AC27" s="4">
        <f>B28/SUM(B4:B26,B29:B34)</f>
        <v>1.9155184381847976E-2</v>
      </c>
      <c r="AD27" s="4">
        <f>B29/SUM(B4:B26,B28,B30:B34)</f>
        <v>1.8085401290773299E-2</v>
      </c>
      <c r="AE27" s="4">
        <f>B30/SUM(B4:B26,B28:B29,B31:B34)</f>
        <v>1.7811394497768945E-2</v>
      </c>
      <c r="AF27" s="4">
        <f>B31/SUM(B4:B26,B28:B30,B32:B34)</f>
        <v>1.7608456737659896E-2</v>
      </c>
      <c r="AG27" s="4">
        <f>B32/SUM(B4:B26,B28:B31,B33:B34)</f>
        <v>1.6845845529455467E-2</v>
      </c>
      <c r="AH27" s="4">
        <f>B33/SUM(B4:B26,B28:B32,B34)</f>
        <v>1.6534369830745122E-2</v>
      </c>
      <c r="AI27" s="4">
        <f>B34/SUM(B4:B26,B28:B33)</f>
        <v>1.5104915773613224E-2</v>
      </c>
    </row>
    <row r="28" spans="1:35" x14ac:dyDescent="0.2">
      <c r="A28" t="s">
        <v>62</v>
      </c>
      <c r="B28" s="2">
        <v>11151169</v>
      </c>
      <c r="C28" s="5" t="s">
        <v>91</v>
      </c>
      <c r="D28" t="s">
        <v>86</v>
      </c>
      <c r="E28" s="4">
        <f>B4/SUM(B5:B27,B29:B34)</f>
        <v>8.2852254539816511E-2</v>
      </c>
      <c r="F28" s="4">
        <f>B5/SUM(B4,B6:B27,B29:B34)</f>
        <v>6.4164019601452113E-2</v>
      </c>
      <c r="G28" s="4">
        <f>B6/SUM(B4:B5,B7:B27,B29:B34)</f>
        <v>6.0360290748463379E-2</v>
      </c>
      <c r="H28" s="4">
        <f>B7/SUM(B4:B6,B8:B27,B29:B34)</f>
        <v>5.9123578011051427E-2</v>
      </c>
      <c r="I28" s="4">
        <f>B8/SUM(B4:B7,B9:B27,B29:B34)</f>
        <v>5.7624795506597978E-2</v>
      </c>
      <c r="J28" s="4">
        <f>B9/SUM(B4:B8,B10:B27,B29:B34)</f>
        <v>4.7528962384941364E-2</v>
      </c>
      <c r="K28" s="4">
        <f>B10/SUM(B4:B9,B11:B27,B29:B34)</f>
        <v>4.4873418471319183E-2</v>
      </c>
      <c r="L28" s="4">
        <f>B11/SUM(B4:B10,B12:B27,B29:B34)</f>
        <v>4.3016796155491956E-2</v>
      </c>
      <c r="M28" s="4">
        <f>B12/SUM(B4:B11,B13:B27,B29:B34)</f>
        <v>4.2064495771186233E-2</v>
      </c>
      <c r="N28" s="4">
        <f>B13/SUM(B4:B12,B14:B27,B29:B34)</f>
        <v>4.0511860037613423E-2</v>
      </c>
      <c r="O28" s="4">
        <f>B14/SUM(B4:B13,B15:B27,B29:B34)</f>
        <v>3.8794951410894139E-2</v>
      </c>
      <c r="P28" s="4">
        <f>B15/SUM(B4:B14,B16:B27,B29:B34)</f>
        <v>3.824002194273033E-2</v>
      </c>
      <c r="Q28" s="4">
        <f>B16/SUM(B4:B15,B17:B27,B29:B34)</f>
        <v>3.7730763314271311E-2</v>
      </c>
      <c r="R28" s="4">
        <f>B17/SUM(B4:B16,B18:B27,B29:B34)</f>
        <v>3.562826236328983E-2</v>
      </c>
      <c r="S28" s="4">
        <f>B18/SUM(B4:B17,B19:B27,B29:B34)</f>
        <v>3.4549527626598318E-2</v>
      </c>
      <c r="T28" s="4">
        <f>B19/SUM(B4:B18,B20:B27,B29:B34)</f>
        <v>3.0291309010932209E-2</v>
      </c>
      <c r="U28" s="4">
        <f>B20/SUM(B4:B19,B21:B27,B29:B34)</f>
        <v>2.6594698781431871E-2</v>
      </c>
      <c r="V28" s="4">
        <f>B21/SUM(B4:B20,B22:B27,B29:B34)</f>
        <v>2.6367248181552748E-2</v>
      </c>
      <c r="W28" s="4">
        <f>B22/SUM(B4:B21,B23:B27,B29:B34)</f>
        <v>2.4816687076655894E-2</v>
      </c>
      <c r="X28" s="4">
        <f>B23/SUM(B4:B22,B24:B27,B29:B34)</f>
        <v>2.3726964201629546E-2</v>
      </c>
      <c r="Y28" s="3"/>
      <c r="Z28" s="4">
        <f>B25/SUM(B4:B24,B26:B27,B29:B34)</f>
        <v>2.1317373069916254E-2</v>
      </c>
      <c r="AA28" s="3"/>
      <c r="AB28" s="4">
        <f>B27/SUM(B4:B26,B29:B34)</f>
        <v>1.9174174369654753E-2</v>
      </c>
      <c r="AC28" s="3"/>
      <c r="AD28" s="4">
        <f>B29/SUM(B4:B27,B30:B34)</f>
        <v>1.8085058216233921E-2</v>
      </c>
      <c r="AE28" s="4">
        <f>B30/SUM(B4:B27,B29,B31:B34)</f>
        <v>1.7811056711988928E-2</v>
      </c>
      <c r="AF28" s="3"/>
      <c r="AG28" s="4">
        <f>B32/SUM(B4:B27,B29:B31,B33:B34)</f>
        <v>1.6845526357979472E-2</v>
      </c>
      <c r="AH28" s="4">
        <f>B33/SUM(B4:B27,B29:B32,B34)</f>
        <v>1.653405665663189E-2</v>
      </c>
      <c r="AI28" s="4">
        <f>B34/SUM(B4:B27,B29:B33)</f>
        <v>1.5104630076802513E-2</v>
      </c>
    </row>
    <row r="29" spans="1:35" x14ac:dyDescent="0.2">
      <c r="A29" t="s">
        <v>63</v>
      </c>
      <c r="B29" s="2">
        <v>10539459</v>
      </c>
      <c r="C29" s="5" t="s">
        <v>91</v>
      </c>
      <c r="D29" t="s">
        <v>64</v>
      </c>
      <c r="E29" s="4">
        <f>B4/SUM(B5:B28,B30:B34)</f>
        <v>8.2759858777074966E-2</v>
      </c>
      <c r="F29" s="4">
        <f>B5/SUM(B4,B6:B28,B30:B34)</f>
        <v>6.4093698281896871E-2</v>
      </c>
      <c r="G29" s="4">
        <f>B6/SUM(B4:B5,B7:B28,B30:B34)</f>
        <v>6.0294374367104754E-2</v>
      </c>
      <c r="H29" s="4">
        <f>B7/SUM(B4:B6,B8:B28,B30:B34)</f>
        <v>5.9059087402191672E-2</v>
      </c>
      <c r="I29" s="4">
        <f>B8/SUM(B4:B7,B9:B28,B30:B34)</f>
        <v>5.7562028585767241E-2</v>
      </c>
      <c r="J29" s="4">
        <f>B9/SUM(B4:B8,B10:B28,B30:B34)</f>
        <v>4.7477685847508784E-2</v>
      </c>
      <c r="K29" s="4">
        <f>B10/SUM(B4:B9,B11:B28,B30:B34)</f>
        <v>4.4825129456805189E-2</v>
      </c>
      <c r="L29" s="3"/>
      <c r="M29" s="4">
        <f>B12/SUM(B4:B11,B13:B28,B30:B34)</f>
        <v>4.2019351042321018E-2</v>
      </c>
      <c r="N29" s="4">
        <f>B13/SUM(B4:B12,B14:B28,B30:B34)</f>
        <v>4.0468446350171682E-2</v>
      </c>
      <c r="O29" s="4">
        <f>B14/SUM(B4:B13,B15:B28,B30:B34)</f>
        <v>3.875344613860509E-2</v>
      </c>
      <c r="P29" s="4">
        <f>B15/SUM(B4:B14,B16:B28,B30:B34)</f>
        <v>3.8199132200590458E-2</v>
      </c>
      <c r="Q29" s="4">
        <f>B16/SUM(B4:B15,B17:B28,B30:B34)</f>
        <v>3.7690437886452335E-2</v>
      </c>
      <c r="R29" s="4">
        <f>B17/SUM(B4:B16,B18:B28,B30:B34)</f>
        <v>3.5590261087527456E-2</v>
      </c>
      <c r="S29" s="4">
        <f>B18/SUM(B4:B17,B19:B28,B30:B34)</f>
        <v>3.4512715278135757E-2</v>
      </c>
      <c r="T29" s="4">
        <f>B19/SUM(B4:B18,B20:B28,B30:B34)</f>
        <v>3.025916647736808E-2</v>
      </c>
      <c r="U29" s="4">
        <f>B20/SUM(B4:B19,B21:B28,B30:B34)</f>
        <v>2.6566579917199653E-2</v>
      </c>
      <c r="V29" s="4">
        <f>B21/SUM(B4:B20,B22:B28,B30:B34)</f>
        <v>2.6339375973470747E-2</v>
      </c>
      <c r="W29" s="4">
        <f>B22/SUM(B4:B21,B23:B28,B30:B34)</f>
        <v>2.4790493520149476E-2</v>
      </c>
      <c r="X29" s="4">
        <f>B23/SUM(B4:B22,B24:B28,B30:B34)</f>
        <v>2.3701947428968473E-2</v>
      </c>
      <c r="Y29" s="4">
        <f>B24/SUM(B4:B23,B25:B28,B30:B34)</f>
        <v>2.1360503852337381E-2</v>
      </c>
      <c r="Z29" s="4">
        <f>B25/SUM(B4:B24,B26:B28,B30:B34)</f>
        <v>2.1294949722405875E-2</v>
      </c>
      <c r="AA29" s="4">
        <f>B26/SUM(B4:B25,B27:B28,B30:B34)</f>
        <v>1.98393988229012E-2</v>
      </c>
      <c r="AB29" s="4">
        <f>B27/SUM(B4:B26,B28,B30:B34)</f>
        <v>1.9154047692343665E-2</v>
      </c>
      <c r="AC29" s="4">
        <f>B28/SUM(B4:B27,B30:B34)</f>
        <v>1.91347146512988E-2</v>
      </c>
      <c r="AD29" s="3"/>
      <c r="AE29" s="4">
        <f>B30/SUM(B4:B28,B31:B34)</f>
        <v>1.7792385846011775E-2</v>
      </c>
      <c r="AF29" s="4">
        <f>B31/SUM(B4:B28,B30,B32:B34)</f>
        <v>1.7589668407743876E-2</v>
      </c>
      <c r="AG29" s="4">
        <f>B32/SUM(B4:B28,B30:B31,B33:B34)</f>
        <v>1.6827884366404231E-2</v>
      </c>
      <c r="AH29" s="4">
        <f>B33/SUM(B4:B28,B30:B32,B34)</f>
        <v>1.6516746159650847E-2</v>
      </c>
      <c r="AI29" s="4">
        <f>B34/SUM(B4:B28,B30:B33)</f>
        <v>1.5088838346314611E-2</v>
      </c>
    </row>
    <row r="30" spans="1:35" x14ac:dyDescent="0.2">
      <c r="A30" t="s">
        <v>65</v>
      </c>
      <c r="B30" s="2">
        <v>10382573</v>
      </c>
      <c r="C30" s="5" t="s">
        <v>91</v>
      </c>
      <c r="D30" t="s">
        <v>65</v>
      </c>
      <c r="E30" s="4">
        <f>B4/SUM(B5:B29,B31:B34)</f>
        <v>8.2736195119136144E-2</v>
      </c>
      <c r="F30" s="4">
        <f>B5/SUM(B4,B6:B29,B31:B34)</f>
        <v>6.4075687716987809E-2</v>
      </c>
      <c r="G30" s="4">
        <f>B6/SUM(B4:B5,B7:B29,B31:B34)</f>
        <v>6.0277491903658671E-2</v>
      </c>
      <c r="H30" s="4">
        <f>B7/SUM(B4:B6,B8:B29,B31:B34)</f>
        <v>5.9042570080303822E-2</v>
      </c>
      <c r="I30" s="4">
        <f>B8/SUM(B4:B7,B9:B29,B31:B34)</f>
        <v>5.7545952703344068E-2</v>
      </c>
      <c r="J30" s="4">
        <f>B9/SUM(B4:B8,B10:B29,B31:B34)</f>
        <v>4.7464552713970896E-2</v>
      </c>
      <c r="K30" s="4">
        <f>B10/SUM(B4:B9,B11:B29,B31:B34)</f>
        <v>4.4812761456029714E-2</v>
      </c>
      <c r="L30" s="4">
        <f>B11/SUM(B4:B10,B12:B29,B31:B34)</f>
        <v>4.2958751985305875E-2</v>
      </c>
      <c r="M30" s="4">
        <f>B12/SUM(B4:B11,B13:B29,B31:B34)</f>
        <v>4.2007788328188092E-2</v>
      </c>
      <c r="N30" s="4">
        <f>B13/SUM(B4:B12,B14:B29,B31:B34)</f>
        <v>4.0457326977472896E-2</v>
      </c>
      <c r="O30" s="4">
        <f>B14/SUM(B4:B13,B15:B29,B31:B34)</f>
        <v>3.8742815536971523E-2</v>
      </c>
      <c r="P30" s="4">
        <f>B15/SUM(B4:B14,B16:B29,B31:B34)</f>
        <v>3.8188659245043423E-2</v>
      </c>
      <c r="Q30" s="4">
        <f>B16/SUM(B4:B15,B17:B29,B31:B34)</f>
        <v>3.7680109460076883E-2</v>
      </c>
      <c r="R30" s="4">
        <f>B17/SUM(B4:B16,B18:B29,B31:B34)</f>
        <v>3.5580527912513649E-2</v>
      </c>
      <c r="S30" s="3"/>
      <c r="T30" s="4">
        <f>B19/SUM(B4:B18,B20:B29,B31:B34)</f>
        <v>3.0250933831007038E-2</v>
      </c>
      <c r="U30" s="4">
        <f>B20/SUM(B4:B19,B21:B29,B31:B34)</f>
        <v>2.6559377816222855E-2</v>
      </c>
      <c r="V30" s="4">
        <f>B21/SUM(B4:B20,B22:B29,B31:B34)</f>
        <v>2.6332237046575849E-2</v>
      </c>
      <c r="W30" s="4">
        <f>B22/SUM(B4:B21,B23:B29,B31:B34)</f>
        <v>2.4783784533922978E-2</v>
      </c>
      <c r="X30" s="4">
        <f>B23/SUM(B4:B22,B24:B29,B31:B34)</f>
        <v>2.3695539844729597E-2</v>
      </c>
      <c r="Y30" s="4">
        <f>B24/SUM(B4:B23,B25:B29,B31:B34)</f>
        <v>2.1354742458214636E-2</v>
      </c>
      <c r="Z30" s="4">
        <f>B25/SUM(B4:B24,B26:B29,B31:B34)</f>
        <v>2.1289206378212945E-2</v>
      </c>
      <c r="AA30" s="4">
        <f>B26/SUM(B4:B25,B27:B29,B31:B34)</f>
        <v>1.9834055671243411E-2</v>
      </c>
      <c r="AB30" s="4">
        <f>B27/SUM(B4:B26,B28:B29,B31:B34)</f>
        <v>1.9148892585341269E-2</v>
      </c>
      <c r="AC30" s="4">
        <f>B28/SUM(B4:B27,B29,B31:B34)</f>
        <v>1.912956484524336E-2</v>
      </c>
      <c r="AD30" s="4">
        <f>B29/SUM(B4:B28,B31:B34)</f>
        <v>1.8061237916287363E-2</v>
      </c>
      <c r="AE30" s="3"/>
      <c r="AF30" s="4">
        <f>B31/SUM(B4:B29,B32:B34)</f>
        <v>1.7584941601431536E-2</v>
      </c>
      <c r="AG30" s="4">
        <f>B32/SUM(B4:B29,B31,B33:B34)</f>
        <v>1.6823365655894346E-2</v>
      </c>
      <c r="AH30" s="4">
        <f>B33/SUM(B4:B29,B31:B32,B34)</f>
        <v>1.6512312354327575E-2</v>
      </c>
      <c r="AI30" s="4">
        <f>B34/SUM(B4:B29,B31:B33)</f>
        <v>1.5084793541115735E-2</v>
      </c>
    </row>
    <row r="31" spans="1:35" x14ac:dyDescent="0.2">
      <c r="A31" t="s">
        <v>67</v>
      </c>
      <c r="B31" s="2">
        <v>10266324</v>
      </c>
      <c r="C31" s="5" t="s">
        <v>91</v>
      </c>
      <c r="D31" t="s">
        <v>67</v>
      </c>
      <c r="E31" s="4">
        <f>B4/SUM(B5:B30,B32:B34)</f>
        <v>8.2718669607145606E-2</v>
      </c>
      <c r="F31" s="4">
        <f>B5/SUM(B4,B6:B30,B32:B34)</f>
        <v>6.4062348820679751E-2</v>
      </c>
      <c r="G31" s="4">
        <f>B6/SUM(B4:B5,B7:B30,B32:B34)</f>
        <v>6.0264988474491132E-2</v>
      </c>
      <c r="H31" s="4">
        <f>B7/SUM(B4:B6,B8:B30,B32:B34)</f>
        <v>5.9030337074013721E-2</v>
      </c>
      <c r="I31" s="4">
        <f>B8/SUM(B4:B7,B9:B30,B32:B34)</f>
        <v>5.7534046626350269E-2</v>
      </c>
      <c r="J31" s="4">
        <f>B9/SUM(B4:B8,B10:B30,B32:B34)</f>
        <v>4.7454826042690051E-2</v>
      </c>
      <c r="K31" s="4">
        <f>B10/SUM(B4:B9,B11:B30,B32:B34)</f>
        <v>4.4803601446784698E-2</v>
      </c>
      <c r="L31" s="4">
        <f>B11/SUM(B4:B10,B12:B30,B32:B34)</f>
        <v>4.2949986525896336E-2</v>
      </c>
      <c r="M31" s="4">
        <f>B12/SUM(B4:B11,B13:B30,B32:B34)</f>
        <v>4.1999224720627178E-2</v>
      </c>
      <c r="N31" s="4">
        <f>B13/SUM(B4:B12,B14:B30,B32:B34)</f>
        <v>4.0449091712732768E-2</v>
      </c>
      <c r="O31" s="4">
        <f>B14/SUM(B4:B13,B15:B30,B32:B34)</f>
        <v>3.8734942261186525E-2</v>
      </c>
      <c r="P31" s="4">
        <f>B15/SUM(B4:B14,B16:B30,B32:B34)</f>
        <v>3.818090272371398E-2</v>
      </c>
      <c r="Q31" s="4">
        <f>B16/SUM(B4:B15,B17:B30,B32:B34)</f>
        <v>3.7672459978719534E-2</v>
      </c>
      <c r="R31" s="4">
        <f>B17/SUM(B4:B16,B18:B30,B32:B34)</f>
        <v>3.5573319281693695E-2</v>
      </c>
      <c r="S31" s="4">
        <f>B18/SUM(B4:B17,B19:B30,B32:B34)</f>
        <v>3.4496303495919763E-2</v>
      </c>
      <c r="T31" s="4">
        <f>B19/SUM(B4:B18,B20:B30,B32:B34)</f>
        <v>3.0244836513982271E-2</v>
      </c>
      <c r="U31" s="4">
        <f>B20/SUM(B4:B19,B21:B30,B32:B34)</f>
        <v>2.6554043739486052E-2</v>
      </c>
      <c r="V31" s="4">
        <f>B21/SUM(B4:B20,B22:B30,B32:B34)</f>
        <v>2.6326949757772836E-2</v>
      </c>
      <c r="W31" s="4">
        <f>B22/SUM(B4:B21,B23:B30,B32:B34)</f>
        <v>2.4778815667658848E-2</v>
      </c>
      <c r="X31" s="4">
        <f>B23/SUM(B4:B22,B24:B30,B32:B34)</f>
        <v>2.3690794202986538E-2</v>
      </c>
      <c r="Y31" s="3"/>
      <c r="Z31" s="4">
        <f>B25/SUM(B4:B24,B26:B30,B32:B34)</f>
        <v>2.1284952687104571E-2</v>
      </c>
      <c r="AA31" s="3"/>
      <c r="AB31" s="4">
        <f>B27/SUM(B4:B26,B28:B30,B32:B34)</f>
        <v>1.9145074556391264E-2</v>
      </c>
      <c r="AC31" s="3"/>
      <c r="AD31" s="4">
        <f>B29/SUM(B4:B28,B30,B32:B34)</f>
        <v>1.8057640593362519E-2</v>
      </c>
      <c r="AE31" s="4">
        <f>B30/SUM(B4:B29,B32:B34)</f>
        <v>1.7784061741826951E-2</v>
      </c>
      <c r="AF31" s="3"/>
      <c r="AG31" s="4">
        <f>B32/SUM(B4:B30,B33:B34)</f>
        <v>1.6820018957953264E-2</v>
      </c>
      <c r="AH31" s="4">
        <f>B33/SUM(B4:B30,B32,B34)</f>
        <v>1.6509028539346219E-2</v>
      </c>
      <c r="AI31" s="4">
        <f>B34/SUM(B4:B30,B32:B33)</f>
        <v>1.5081797829834253E-2</v>
      </c>
    </row>
    <row r="32" spans="1:35" x14ac:dyDescent="0.2">
      <c r="A32" t="s">
        <v>68</v>
      </c>
      <c r="B32" s="2">
        <v>9829062</v>
      </c>
      <c r="C32" s="5" t="s">
        <v>91</v>
      </c>
      <c r="D32" t="s">
        <v>68</v>
      </c>
      <c r="E32" s="4">
        <f>B4/SUM(B5:B31,B33:B34)</f>
        <v>8.2652815126217874E-2</v>
      </c>
      <c r="F32" s="4">
        <f>B5/SUM(B4,B6:B31,B33:B34)</f>
        <v>6.4012225243670062E-2</v>
      </c>
      <c r="G32" s="4">
        <f>B6/SUM(B4:B5,B7:B31,B33:B34)</f>
        <v>6.0218004166648749E-2</v>
      </c>
      <c r="H32" s="4">
        <f>B7/SUM(B4:B6,B8:B31,B33:B34)</f>
        <v>5.8984368885100787E-2</v>
      </c>
      <c r="I32" s="4">
        <f>B8/SUM(B4:B7,B9:B31,B33:B34)</f>
        <v>5.7489306883240714E-2</v>
      </c>
      <c r="J32" s="4">
        <f>B9/SUM(B4:B8,B10:B31,B33:B34)</f>
        <v>4.7418275560261659E-2</v>
      </c>
      <c r="K32" s="4">
        <f>B10/SUM(B4:B9,B11:B31,B33:B34)</f>
        <v>4.4769180258519864E-2</v>
      </c>
      <c r="L32" s="4">
        <f>B11/SUM(B4:B10,B12:B31,B33:B34)</f>
        <v>4.2917047907476344E-2</v>
      </c>
      <c r="M32" s="4">
        <f>B12/SUM(B4:B11,B13:B31,B33:B34)</f>
        <v>4.1967044587419088E-2</v>
      </c>
      <c r="N32" s="4">
        <f>B13/SUM(B4:B12,B14:B31,B33:B34)</f>
        <v>4.0418145374181293E-2</v>
      </c>
      <c r="O32" s="4">
        <f>B14/SUM(B4:B13,B15:B31,B33:B34)</f>
        <v>3.8705356151392104E-2</v>
      </c>
      <c r="P32" s="4">
        <f>B15/SUM(B4:B14,B16:B31,B33:B34)</f>
        <v>3.815175533750341E-2</v>
      </c>
      <c r="Q32" s="4">
        <f>B16/SUM(B4:B15,B17:B31,B33:B34)</f>
        <v>3.7643714812748127E-2</v>
      </c>
      <c r="R32" s="4">
        <f>B17/SUM(B4:B16,B18:B31,B33:B34)</f>
        <v>3.5546230687758092E-2</v>
      </c>
      <c r="S32" s="4">
        <f>B18/SUM(B4:B17,B19:B31,B33:B34)</f>
        <v>3.4470062333622452E-2</v>
      </c>
      <c r="T32" s="4">
        <f>B19/SUM(B4:B18,B20:B31,B33:B34)</f>
        <v>3.022192390152038E-2</v>
      </c>
      <c r="U32" s="4">
        <f>B20/SUM(B4:B19,B21:B31,B33:B34)</f>
        <v>2.6533999176840281E-2</v>
      </c>
      <c r="V32" s="4">
        <f>B21/SUM(B4:B20,B22:B31,B33:B34)</f>
        <v>2.6307081012106995E-2</v>
      </c>
      <c r="W32" s="4">
        <f>B22/SUM(B4:B21,B23:B31,B33:B34)</f>
        <v>2.4760143473643397E-2</v>
      </c>
      <c r="X32" s="4">
        <f>B23/SUM(B4:B22,B24:B31,B33:B34)</f>
        <v>2.3672960832474194E-2</v>
      </c>
      <c r="Y32" s="4">
        <f>B24/SUM(B4:B23,B25:B31,B33:B34)</f>
        <v>2.1334440430565059E-2</v>
      </c>
      <c r="Z32" s="4">
        <f>B25/SUM(B4:B24,B26:B31,B33:B34)</f>
        <v>2.1268967953405792E-2</v>
      </c>
      <c r="AA32" s="4">
        <f>B26/SUM(B4:B25,B27:B31,B33:B34)</f>
        <v>1.9815227414140272E-2</v>
      </c>
      <c r="AB32" s="4">
        <f>B27/SUM(B4:B26,B28:B31,B33:B34)</f>
        <v>1.913072694720824E-2</v>
      </c>
      <c r="AC32" s="4">
        <f>B28/SUM(B4:B27,B29:B31,B33:B34)</f>
        <v>1.9111417886242203E-2</v>
      </c>
      <c r="AD32" s="4">
        <f>B29/SUM(B4:B28,B30:B31,B33:B34)</f>
        <v>1.8044122352311787E-2</v>
      </c>
      <c r="AE32" s="4">
        <f>B30/SUM(B4:B29,B31,B33:B34)</f>
        <v>1.7770751881310335E-2</v>
      </c>
      <c r="AF32" s="4">
        <f>B31/SUM(B4:B30,B33:B34)</f>
        <v>1.7568285184129531E-2</v>
      </c>
      <c r="AG32" s="3"/>
      <c r="AH32" s="4">
        <f>B33/SUM(B4:B31,B34)</f>
        <v>1.6496688399910777E-2</v>
      </c>
      <c r="AI32" s="4">
        <f>B34/SUM(B4:B31,B33)</f>
        <v>1.5070540330781068E-2</v>
      </c>
    </row>
    <row r="33" spans="1:35" x14ac:dyDescent="0.2">
      <c r="A33" t="s">
        <v>69</v>
      </c>
      <c r="B33" s="2">
        <v>9650281</v>
      </c>
      <c r="C33" s="5" t="s">
        <v>91</v>
      </c>
      <c r="D33" t="s">
        <v>69</v>
      </c>
      <c r="E33" s="4">
        <f>B4/SUM(B5:B32,B34)</f>
        <v>8.2625919743900281E-2</v>
      </c>
      <c r="F33" s="4">
        <f>B5/SUM(B4,B6:B32,B34)</f>
        <v>6.3991754065486836E-2</v>
      </c>
      <c r="G33" s="4">
        <f>B6/SUM(B4:B5,B7:B32,B34)</f>
        <v>6.0198815034955389E-2</v>
      </c>
      <c r="H33" s="3"/>
      <c r="I33" s="4">
        <f>B8/SUM(B4:B7,B9:B32,B34)</f>
        <v>5.7471034415474728E-2</v>
      </c>
      <c r="J33" s="4">
        <f>B9/SUM(B4:B8,B10:B32,B34)</f>
        <v>4.740334756923844E-2</v>
      </c>
      <c r="K33" s="4">
        <f>B10/SUM(B4:B9,B11:B32,B34)</f>
        <v>4.4755121877722959E-2</v>
      </c>
      <c r="L33" s="4">
        <f>B11/SUM(B4:B10,B12:B32,B34)</f>
        <v>4.2903595015436453E-2</v>
      </c>
      <c r="M33" s="4">
        <f>B12/SUM(B4:B11,B13:B32,B34)</f>
        <v>4.1953901465305386E-2</v>
      </c>
      <c r="N33" s="4">
        <f>B13/SUM(B4:B12,B14:B32,B34)</f>
        <v>4.0405506142488584E-2</v>
      </c>
      <c r="O33" s="4">
        <f>B14/SUM(B4:B13,B15:B32,B34)</f>
        <v>3.8693272448507281E-2</v>
      </c>
      <c r="P33" s="4">
        <f>B15/SUM(B4:B14,B16:B32,B34)</f>
        <v>3.8139850813408156E-2</v>
      </c>
      <c r="Q33" s="4">
        <f>B16/SUM(B4:B15,B17:B32,B34)</f>
        <v>3.7631974559311769E-2</v>
      </c>
      <c r="R33" s="4">
        <f>B17/SUM(B4:B16,B18:B32,B34)</f>
        <v>3.5535166996223271E-2</v>
      </c>
      <c r="S33" s="4">
        <f>B18/SUM(B4:B17,B19:B32,B34)</f>
        <v>3.4459344743418406E-2</v>
      </c>
      <c r="T33" s="4">
        <f>B19/SUM(B4:B18,B20:B32,B34)</f>
        <v>3.0212565738595133E-2</v>
      </c>
      <c r="U33" s="4">
        <f>B20/SUM(B4:B19,B21:B32,B34)</f>
        <v>2.6525812375779161E-2</v>
      </c>
      <c r="V33" s="4">
        <f>B21/SUM(B4:B20,B22:B32,B34)</f>
        <v>2.6298966018069372E-2</v>
      </c>
      <c r="W33" s="4">
        <f>B22/SUM(B4:B21,B23:B32,B34)</f>
        <v>2.4752517175103947E-2</v>
      </c>
      <c r="X33" s="4">
        <f>B23/SUM(B4:B22,B24:B32,B34)</f>
        <v>2.3665677127054734E-2</v>
      </c>
      <c r="Y33" s="4">
        <f>B24/SUM(B4:B23,B25:B32,B34)</f>
        <v>2.1327891232872924E-2</v>
      </c>
      <c r="Z33" s="4">
        <f>B25/SUM(B4:B24,B26:B32,B34)</f>
        <v>2.1262439272723192E-2</v>
      </c>
      <c r="AA33" s="4">
        <f>B26/SUM(B4:B25,B27:B32,B34)</f>
        <v>1.9809153626292757E-2</v>
      </c>
      <c r="AB33" s="4">
        <f>B27/SUM(B4:B26,B28:B32,B34)</f>
        <v>1.9124866907981139E-2</v>
      </c>
      <c r="AC33" s="4">
        <f>B28/SUM(B4:B27,B29:B32,B34)</f>
        <v>1.9105563872562587E-2</v>
      </c>
      <c r="AD33" s="4">
        <f>B29/SUM(B4:B28,B30:B32,B34)</f>
        <v>1.803860104830601E-2</v>
      </c>
      <c r="AE33" s="4">
        <f>B30/SUM(B4:B29,B31:B32,B34)</f>
        <v>1.7765315685378272E-2</v>
      </c>
      <c r="AF33" s="4">
        <f>B31/SUM(B4:B30,B32,B34)</f>
        <v>1.7562911992943523E-2</v>
      </c>
      <c r="AG33" s="4">
        <f>B32/SUM(B4:B31,B34)</f>
        <v>1.6802305868337288E-2</v>
      </c>
      <c r="AH33" s="3"/>
      <c r="AI33" s="4">
        <f>B34/SUM(B4:B32)</f>
        <v>1.5065942375621815E-2</v>
      </c>
    </row>
    <row r="34" spans="1:35" x14ac:dyDescent="0.2">
      <c r="A34" t="s">
        <v>70</v>
      </c>
      <c r="B34" s="2">
        <v>8828395</v>
      </c>
      <c r="C34" s="5" t="s">
        <v>91</v>
      </c>
      <c r="D34" t="s">
        <v>70</v>
      </c>
      <c r="E34" s="4">
        <f>B4/SUM(B5:B33)</f>
        <v>8.2502502054247917E-2</v>
      </c>
      <c r="F34" s="4">
        <f>B5/SUM(B4,B6:B33)</f>
        <v>6.3897812860331693E-2</v>
      </c>
      <c r="G34" s="4">
        <f>B6/SUM(B4:B5,B7:B33)</f>
        <v>6.0110756515289389E-2</v>
      </c>
      <c r="H34" s="4">
        <f>B7/SUM(B4:B6,B8:B33)</f>
        <v>5.8879440341578208E-2</v>
      </c>
      <c r="I34" s="4">
        <f>B8/SUM(B4:B7,B9:B33)</f>
        <v>5.7387182062833539E-2</v>
      </c>
      <c r="J34" s="4">
        <f>B9/SUM(B4:B8,B10:B33)</f>
        <v>4.7334841861053967E-2</v>
      </c>
      <c r="K34" s="4">
        <f>B10/SUM(B4:B9,B11:B33)</f>
        <v>4.469060659118685E-2</v>
      </c>
      <c r="L34" s="4">
        <f>B11/SUM(B4:B10,B12:B33)</f>
        <v>4.2841858184030454E-2</v>
      </c>
      <c r="M34" s="4">
        <f>B12/SUM(B4:B11,B13:B34)</f>
        <v>4.1256471132517153E-2</v>
      </c>
      <c r="N34" s="4">
        <f>B13/SUM(B4:B12,B14:B33)</f>
        <v>4.0347503046244952E-2</v>
      </c>
      <c r="O34" s="4">
        <f>B14/SUM(B4:B13,B15:B33)</f>
        <v>3.8637818587455505E-2</v>
      </c>
      <c r="P34" s="4">
        <f>B15/SUM(B4:B14,B16:B33)</f>
        <v>3.8085219178942024E-2</v>
      </c>
      <c r="Q34" s="4">
        <f>B16/SUM(B4:B15,B17:B33)</f>
        <v>3.757809674138804E-2</v>
      </c>
      <c r="R34" s="4">
        <f>B17/SUM(B4:B16,B18:B33)</f>
        <v>3.5484393845399476E-2</v>
      </c>
      <c r="S34" s="4">
        <f>B18/SUM(B4:B17,B19:B33)</f>
        <v>3.4410159821192263E-2</v>
      </c>
      <c r="T34" s="4">
        <f>B19/SUM(B4:B18,B20:B33)</f>
        <v>3.0169619162760616E-2</v>
      </c>
      <c r="U34" s="4">
        <f>B20/SUM(B4:B19,B21:B33)</f>
        <v>2.6488241192875846E-2</v>
      </c>
      <c r="V34" s="4">
        <f>B21/SUM(B4:B20,B22:B33)</f>
        <v>2.6261724360528593E-2</v>
      </c>
      <c r="W34" s="4">
        <f>B22/SUM(B4:B21,B23:B33)</f>
        <v>2.4717518167676394E-2</v>
      </c>
      <c r="X34" s="4">
        <f>B23/SUM(B4:B22,B24:B33)</f>
        <v>2.363225030480973E-2</v>
      </c>
      <c r="Y34" s="4">
        <f>B24/SUM(B4:B23,B25:B33)</f>
        <v>2.1297835139918068E-2</v>
      </c>
      <c r="Z34" s="4">
        <f>B25/SUM(B4:B24,B26:B33)</f>
        <v>2.123247733474605E-2</v>
      </c>
      <c r="AA34" s="4">
        <f>B26/SUM(B4:B25,B27:B33)</f>
        <v>1.9781279250433392E-2</v>
      </c>
      <c r="AB34" s="4">
        <f>B27/SUM(B4:B26,B28:B33)</f>
        <v>1.9097973455673892E-2</v>
      </c>
      <c r="AC34" s="4">
        <f>B28/SUM(B4:B27,B29:B33)</f>
        <v>1.9078698072402492E-2</v>
      </c>
      <c r="AD34" s="4">
        <f>B29/SUM(B4:B28,B30:B33)</f>
        <v>1.8013262105808659E-2</v>
      </c>
      <c r="AE34" s="4">
        <f>B30/SUM(B4:B29,B31:B33)</f>
        <v>1.7740367318245572E-2</v>
      </c>
      <c r="AF34" s="4">
        <f>B31/SUM(B4:B30,B32:B33)</f>
        <v>1.7538252765488552E-2</v>
      </c>
      <c r="AG34" s="4">
        <f>B32/SUM(B4:B31,B33)</f>
        <v>1.6778732180056242E-2</v>
      </c>
      <c r="AH34" s="4">
        <f>B33/SUM(B4:B32)</f>
        <v>1.6468517488689403E-2</v>
      </c>
      <c r="AI34" s="3"/>
    </row>
    <row r="36" spans="1:35" x14ac:dyDescent="0.2">
      <c r="A36" s="1" t="s">
        <v>87</v>
      </c>
    </row>
    <row r="37" spans="1:35" x14ac:dyDescent="0.2">
      <c r="A37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flight_demand</vt:lpstr>
      <vt:lpstr>population_demand</vt:lpstr>
      <vt:lpstr>Austin_Bergstrom</vt:lpstr>
      <vt:lpstr>Baltimore___Washington</vt:lpstr>
      <vt:lpstr>Charlotte_Douglas</vt:lpstr>
      <vt:lpstr>Dallas_Fort_Worth</vt:lpstr>
      <vt:lpstr>Daniel_K._Inouye</vt:lpstr>
      <vt:lpstr>Day</vt:lpstr>
      <vt:lpstr>Denver</vt:lpstr>
      <vt:lpstr>Detroit_Metro</vt:lpstr>
      <vt:lpstr>Fort_Lauderdale___Holywood</vt:lpstr>
      <vt:lpstr>George_Bush</vt:lpstr>
      <vt:lpstr>Harry_Reid</vt:lpstr>
      <vt:lpstr>Hartsfield_Jackson</vt:lpstr>
      <vt:lpstr>Hour</vt:lpstr>
      <vt:lpstr>Initial_Market_Share</vt:lpstr>
      <vt:lpstr>JFK</vt:lpstr>
      <vt:lpstr>LA</vt:lpstr>
      <vt:lpstr>LaGuardia</vt:lpstr>
      <vt:lpstr>Logan</vt:lpstr>
      <vt:lpstr>Miami</vt:lpstr>
      <vt:lpstr>Midway</vt:lpstr>
      <vt:lpstr>Miniappolis___Saint_Paul</vt:lpstr>
      <vt:lpstr>Nashville</vt:lpstr>
      <vt:lpstr>Newark_Liberty</vt:lpstr>
      <vt:lpstr>O_Hare</vt:lpstr>
      <vt:lpstr>Orlando</vt:lpstr>
      <vt:lpstr>Philly</vt:lpstr>
      <vt:lpstr>Phoenix_Sky_Harbor</vt:lpstr>
      <vt:lpstr>Ronald_Reagon_Washington</vt:lpstr>
      <vt:lpstr>Salt_Lake_City</vt:lpstr>
      <vt:lpstr>San_Diego</vt:lpstr>
      <vt:lpstr>San_Fran</vt:lpstr>
      <vt:lpstr>Seattle_Tacoma</vt:lpstr>
      <vt:lpstr>Sum</vt:lpstr>
      <vt:lpstr>Sum_w_Honolulu</vt:lpstr>
      <vt:lpstr>Total_Days_in_Year</vt:lpstr>
      <vt:lpstr>TPA</vt:lpstr>
      <vt:lpstr>Washington_Dulles</vt:lpstr>
      <vt:lpstr>Yearly_Market_Share_Growth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William Wadsworth</cp:lastModifiedBy>
  <cp:revision>0</cp:revision>
  <dcterms:modified xsi:type="dcterms:W3CDTF">2024-01-22T21:08:57Z</dcterms:modified>
  <dc:language>en-US</dc:language>
</cp:coreProperties>
</file>