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74" documentId="8_{50A2320D-A701-4D43-9EC9-8C1EC60D081B}" xr6:coauthVersionLast="47" xr6:coauthVersionMax="47" xr10:uidLastSave="{4542FABB-3BB8-480E-924E-FECD8AFF539F}"/>
  <bookViews>
    <workbookView xWindow="-120" yWindow="-120" windowWidth="29040" windowHeight="15840" tabRatio="500" firstSheet="1" activeTab="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38" i="6" l="1"/>
  <c r="E14" i="8"/>
  <c r="E48" i="8"/>
  <c r="E49" i="8"/>
  <c r="E50" i="8"/>
  <c r="E51" i="8"/>
  <c r="E52" i="8"/>
  <c r="E27" i="8"/>
  <c r="E28" i="8"/>
  <c r="E29" i="8"/>
  <c r="E30" i="8"/>
  <c r="E31" i="8"/>
  <c r="E32" i="8"/>
  <c r="E33" i="8"/>
  <c r="E34" i="8"/>
  <c r="E35" i="8"/>
  <c r="E11" i="8"/>
  <c r="E12" i="8"/>
  <c r="E13" i="8"/>
  <c r="E15" i="8"/>
  <c r="E16" i="8"/>
  <c r="E17" i="8"/>
  <c r="E18" i="8"/>
  <c r="E19" i="8"/>
  <c r="E10" i="8"/>
  <c r="G7" i="9" l="1"/>
  <c r="D53" i="8" l="1"/>
  <c r="D36" i="8"/>
  <c r="E9" i="8" l="1"/>
  <c r="D20" i="8"/>
  <c r="E26" i="8"/>
  <c r="E36" i="8" s="1"/>
  <c r="E43" i="8"/>
  <c r="E44" i="8"/>
  <c r="E45" i="8"/>
  <c r="E46" i="8"/>
  <c r="E47" i="8"/>
  <c r="E53" i="8" l="1"/>
  <c r="E20" i="8"/>
  <c r="B4" i="9"/>
  <c r="B6" i="9"/>
  <c r="B5" i="9"/>
  <c r="J58" i="6"/>
  <c r="I58" i="6"/>
  <c r="G58" i="6"/>
  <c r="F58" i="6"/>
  <c r="D58" i="6"/>
  <c r="C58" i="6"/>
  <c r="J51" i="6"/>
  <c r="I51" i="6"/>
  <c r="G51" i="6"/>
  <c r="F51" i="6"/>
  <c r="D51" i="6"/>
  <c r="C51" i="6"/>
  <c r="J38" i="6"/>
  <c r="I38" i="6"/>
  <c r="G38" i="6"/>
  <c r="F38" i="6"/>
  <c r="D38" i="6"/>
  <c r="J32" i="6"/>
  <c r="I32" i="6"/>
  <c r="G32" i="6"/>
  <c r="F32" i="6"/>
  <c r="D32" i="6"/>
  <c r="C32" i="6"/>
  <c r="J26" i="6"/>
  <c r="I26" i="6"/>
  <c r="G26" i="6"/>
  <c r="F26" i="6"/>
  <c r="D26" i="6"/>
  <c r="C26" i="6"/>
  <c r="J21" i="6"/>
  <c r="I21" i="6"/>
  <c r="G21" i="6"/>
  <c r="F21" i="6"/>
  <c r="D21" i="6"/>
  <c r="C21" i="6"/>
  <c r="J14" i="6"/>
  <c r="I14" i="6"/>
  <c r="G14" i="6"/>
  <c r="F14" i="6"/>
  <c r="D14" i="6"/>
  <c r="C14" i="6"/>
  <c r="I60" i="6" l="1"/>
  <c r="J60" i="6"/>
  <c r="C60" i="6"/>
  <c r="D60" i="6"/>
  <c r="F60" i="6"/>
  <c r="G60" i="6"/>
  <c r="C61" i="6" l="1"/>
  <c r="C4" i="9" s="1"/>
  <c r="I61" i="6"/>
  <c r="C6" i="9" s="1"/>
  <c r="F61" i="6"/>
  <c r="C5" i="9" s="1"/>
  <c r="D6" i="9" l="1"/>
  <c r="G6" i="9" s="1"/>
  <c r="D5" i="9"/>
  <c r="G5" i="9" s="1"/>
  <c r="D4" i="9"/>
  <c r="G4" i="9" s="1"/>
</calcChain>
</file>

<file path=xl/sharedStrings.xml><?xml version="1.0" encoding="utf-8"?>
<sst xmlns="http://schemas.openxmlformats.org/spreadsheetml/2006/main" count="256" uniqueCount="169">
  <si>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</si>
  <si>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</si>
  <si>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</si>
  <si>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</si>
  <si>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</si>
  <si>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</si>
  <si>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</si>
  <si>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</si>
  <si>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</si>
  <si>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</si>
  <si>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</si>
  <si>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</si>
  <si>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</si>
  <si>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</si>
  <si>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</si>
  <si>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</si>
  <si>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Qualité des classes</t>
  </si>
  <si>
    <t>Correcteur</t>
  </si>
  <si>
    <t>AL</t>
  </si>
  <si>
    <t>1.1 Responsabilité</t>
  </si>
  <si>
    <t>La classe n'a qu'une responsabilitée et elle est non triviale.</t>
  </si>
  <si>
    <t>1.2 Nom</t>
  </si>
  <si>
    <t>Le nom de la classe est approprié. 
Utilisation appropriée des suffixes ({..}Component,{..}Controller, {..}Service, etc.). 
Le format à utiliser est le PascalCase</t>
  </si>
  <si>
    <t>SoloOpponent2Service</t>
  </si>
  <si>
    <t>1.3 Attributs</t>
  </si>
  <si>
    <t>La classe ne comporte pas d'attributs inutiles (incluant des getter/setter inutiles). 
Les attributs ne représentent que des états de la classe. 
Un attribut utilisé seulement dans les tests ne devrait pas exister.</t>
  </si>
  <si>
    <t>Tile isEmplty et charOnIt
TextBoxComponent
SidebarRightComponent</t>
  </si>
  <si>
    <t>1.4 Accessibilité</t>
  </si>
  <si>
    <t>La classe minimise l'accessibilité des membres (public/private/protected)</t>
  </si>
  <si>
    <t>WordValidationService dicLength
SoloPlayerService
SoloOpponent2Service
GridService
SidebarWightComponent</t>
  </si>
  <si>
    <t>1.5 Valeur par défaut</t>
  </si>
  <si>
    <t>Les valeurs par défaut des attributs de la classe sont initialisés de manière constante (soit dans le constructeur partout, soit à la définition)</t>
  </si>
  <si>
    <t>WordValidationService
TimerTurnManagerService
SoloPlayerService
SoloGameInitiator
TextBox</t>
  </si>
  <si>
    <t>Sous-total</t>
  </si>
  <si>
    <t>2. Qualité des fonctions</t>
  </si>
  <si>
    <t>2.1 Nom</t>
  </si>
  <si>
    <t>Les noms des fonctions sont précis et décrivent les tâches voulues. 
Le format à utiliser doit être uniforme dans tous les fichiers (camelCase, PascalCase, ...)</t>
  </si>
  <si>
    <t>2.2 Utilité</t>
  </si>
  <si>
    <t xml:space="preserve">Chaque fonction n'a qu'une seule utilité, elle ne peut pas être fragmentée en plusieurs fonctions et elle est facilement lisible. </t>
  </si>
  <si>
    <t>2.3 Nombre de paramètres</t>
  </si>
  <si>
    <t>Les fonctions minimisent les paramètres en entrée (pas plus de trois).
Utilisation d'interfaces ou de classe pour des paramètres pouvant être regroupé logiquement.</t>
  </si>
  <si>
    <t>2.4 Fonction pure</t>
  </si>
  <si>
    <t>Les fonctions sont pures lorsque possible. Les effets secondaires sont minimisés</t>
  </si>
  <si>
    <t>2.5 Utilisation des paramètres</t>
  </si>
  <si>
    <t>Tous les paramètres de fonction sont utilisés</t>
  </si>
  <si>
    <t>3. Exceptions</t>
  </si>
  <si>
    <t>3.1 Messages d'erreurs</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</si>
  <si>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</si>
  <si>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3.2 Valeurs limites</t>
  </si>
  <si>
    <t>Toute fonction doit gérer les valeurs limites de leurs paramètres</t>
  </si>
  <si>
    <t>3.3 Code asynchrone</t>
  </si>
  <si>
    <t>Tout code asynchrone (Promise, Observable ou Event) doit être géré adéquatement.</t>
  </si>
  <si>
    <t>4. Variables</t>
  </si>
  <si>
    <t>UD</t>
  </si>
  <si>
    <t>4.1 Groupement des constantes</t>
  </si>
  <si>
    <t xml:space="preserve">Les constantes sont regroupées en groupes logiques. Des variables d'environnement sont utilisées plutôt que des constantes pour les valeurs en lien avec l'environnement de déploiement (par exemple, SERVER_URL). </t>
  </si>
  <si>
    <t>Les constantes devraient être dans le fichier fait à cet effet</t>
  </si>
  <si>
    <t>4.2 Utilisation de constantes</t>
  </si>
  <si>
    <t>Les constantes doivent être utilisées seulement dans un contexte lié à la logique d'affaire. (mauvais exemple: const DEUX = 2, bon exemple : const WAIT_TIME = 5000)</t>
  </si>
  <si>
    <t>Les constantes FOUR, FIVE, etc.</t>
  </si>
  <si>
    <t>4.3 Variables locales</t>
  </si>
  <si>
    <t xml:space="preserve">L'utilisation d'une variable locale (let ou const) doit être justifiée par son utilisation. </t>
  </si>
  <si>
    <t>4.4 Nom</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</si>
  <si>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</si>
  <si>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Format differents pour les constantes (ex: VALEUR_TEMPS_DEFAULT vs LONGUEURNOMMAX), Faites la distinction entre variables locales et constantes (ex: ALLOWED_NUMBER_OF_LETTERS)</t>
  </si>
  <si>
    <t>5. Expression booléennes</t>
  </si>
  <si>
    <t>5.1 Expressions</t>
  </si>
  <si>
    <t>Les expression booléennes ne sont pas comparées à true ou false</t>
  </si>
  <si>
    <t>isWordLongerThanTwo
verifyCaseAvailable
canWordBeCreated
difficultyInCharacter</t>
  </si>
  <si>
    <t>5.2 Logique booléenne négative</t>
  </si>
  <si>
    <t>Minimiser la logique booléenne négative (ex: éviter "if (!notFound(...))")</t>
  </si>
  <si>
    <t>5.3 Opérateurs ternaires</t>
  </si>
  <si>
    <t>Utilisation des opérateurs ternaires dans les bon scénario</t>
  </si>
  <si>
    <t>TimerTurnManagerService endTurn
GameStageService placeLetter
SoloGameInitiator
difficultyInCharacters</t>
  </si>
  <si>
    <t>5.4 Prédicats</t>
  </si>
  <si>
    <t>Pas d'expressions booléennes complexes. 
Des prédicats sont utilisés pour simplifier les conditions complexes</t>
  </si>
  <si>
    <t>PlaceLettersService verifyTileNotOutOfBound</t>
  </si>
  <si>
    <t>6. Qualité générale</t>
  </si>
  <si>
    <t>6.1 Arborescence et kebab-case</t>
  </si>
  <si>
    <t>Le projet suit une arborescence de fichier uniforme et stucturée (regroupement par objectifs des fichiers et par module). Les fichiers et dossiers doivent respecter le kebab-case.</t>
  </si>
  <si>
    <t>Tile, grid, etc. devraient être dans le dossier classes ou un dossier approprié</t>
  </si>
  <si>
    <t>6.2 Sépration TS, HTML, CSS</t>
  </si>
  <si>
    <t>Il y a une séparation entre le code Typescript, HTML et CSS.</t>
  </si>
  <si>
    <t>Pas de style dans le html</t>
  </si>
  <si>
    <t>6.3 Indentation et organisation</t>
  </si>
  <si>
    <t>Le code est correctement indenté et organisé en groupes logiques.</t>
  </si>
  <si>
    <t>6.4 Langue de programmation</t>
  </si>
  <si>
    <t>La langue utilisée pour le nom des variables, des classes et des fonctions doit être uniforme pour tout le code source (les commentaires peuvent différer de la langue du code source mais doivent tout de même rester uniformes)</t>
  </si>
  <si>
    <t>Melange anglais français</t>
  </si>
  <si>
    <t>6.5 Commentaires</t>
  </si>
  <si>
    <t>Les commentaires, lorsque présents sont pertinents</t>
  </si>
  <si>
    <t>Code commenté</t>
  </si>
  <si>
    <t>6.6 Enums</t>
  </si>
  <si>
    <t>Le programme utilise des enums lorsqu'elles sont nécessaires</t>
  </si>
  <si>
    <t>Les lettres par exemple peuvent être des enums</t>
  </si>
  <si>
    <t>6.7 Utilisation des classes et interfaces</t>
  </si>
  <si>
    <t>Les objets anonymes Javascript ne sont pas utilisés, des classes ou des interfaces sont utilisés</t>
  </si>
  <si>
    <t>Pas d'utilisation de document.getElementById</t>
  </si>
  <si>
    <t>6.8 Duplication</t>
  </si>
  <si>
    <t>Il n'y a pas de duplication de code.</t>
  </si>
  <si>
    <t>duplication de code entre isWordTouchingHorizontal et isWordTouchingVertical</t>
  </si>
  <si>
    <t>6.9 ESLint</t>
  </si>
  <si>
    <t>Aucune erreur ESLint non justifiée. (Des commentaires TODO sont acceptables). (25% de la note sera retirée par type d'erreur présente)
L'utilisation raisonnable de eslint:disable est tolérée dans les fichiers spec.ts.</t>
  </si>
  <si>
    <t>Eslint disable sans justification</t>
  </si>
  <si>
    <t xml:space="preserve">6.10 Imbrication </t>
  </si>
  <si>
    <t>Les structures conditionnelles réduisent l'imbrication lorsque possible (reduce nesting).</t>
  </si>
  <si>
    <t>6.11 Performance</t>
  </si>
  <si>
    <t>Le logiciel a une performance acceptable.</t>
  </si>
  <si>
    <t>La page plante</t>
  </si>
  <si>
    <t>7. Gestion de versions</t>
  </si>
  <si>
    <t>7.1 TAG</t>
  </si>
  <si>
    <t>La branche de production possède le bon TAG pour les remises de sprint (sprint1, sprint2, sprint3)</t>
  </si>
  <si>
    <t>7.2 Commit</t>
  </si>
  <si>
    <t>Chaque commit concerne une seule "issue" et les messages sont pertinents et suffisamment descriptifs pour chaque commit</t>
  </si>
  <si>
    <t>test, test quoi?
small changes sur quoi?</t>
  </si>
  <si>
    <t>7.3 Branches mortes</t>
  </si>
  <si>
    <t>Le repo git ne contient pas de branches mortes (stale branches).</t>
  </si>
  <si>
    <t>7.4 Gitlab</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</si>
  <si>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</si>
  <si>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Les merge requests devraient être approuvées par un autre membre de l'équipe
Le nom des merge requests devraient être plus précis et avoir une description</t>
  </si>
  <si>
    <t>7.5 Fichiers</t>
  </si>
  <si>
    <t>Le repo git ne contient que les fichiers nécessaires. (pas de dossier node_modules ou coverage. Les fichiers package-lock.json et package.json ne se retrouvent que dans les dossiers client et server)</t>
  </si>
  <si>
    <t>Total QA sprint</t>
  </si>
  <si>
    <t>Note QA sprint</t>
  </si>
  <si>
    <t>Fonctionnalités</t>
  </si>
  <si>
    <t>Numéro de révision (SHA)</t>
  </si>
  <si>
    <t>Fonctionnalité</t>
  </si>
  <si>
    <t>Testé</t>
  </si>
  <si>
    <t>Note finale</t>
  </si>
  <si>
    <t>1.1 Point d'entrée de l'application</t>
  </si>
  <si>
    <t>1.2 Initialisation d'une nouvelle partie (mode solo)</t>
  </si>
  <si>
    <t>1.3 Mode de jeu classique - Joueur Virtuel débutant</t>
  </si>
  <si>
    <t>1.4 Validation locale des mots</t>
  </si>
  <si>
    <t>1.5 Vue de jeu</t>
  </si>
  <si>
    <t>Il n'y a pas de bouton abandonner</t>
  </si>
  <si>
    <t>1.6 Boite de communication</t>
  </si>
  <si>
    <t>Barre de défilement horizontale
Pas de défilement automatique
Les messages ne sont pas réinitialisés entre les parties
Il ne devrait pas y avoir de différence entre un message et une commande. La commande doit simplement commencer par !</t>
  </si>
  <si>
    <t>1.7 Placer des lettres (commande seulement)</t>
  </si>
  <si>
    <t>1. Échanger des lettres (commande seulement)</t>
  </si>
  <si>
    <t>Il n'est pas mentionné dans la boite de communication lorsque l'adversaire ou le joueur échange des lettres
Il est possible de seulement écrire !échanger</t>
  </si>
  <si>
    <t>1.9 Passer son tour</t>
  </si>
  <si>
    <t>1.10 Fin de partie</t>
  </si>
  <si>
    <t>1.11 Commandes débug</t>
  </si>
  <si>
    <t>Note finale pour le sprint</t>
  </si>
  <si>
    <t>Crash</t>
  </si>
  <si>
    <t>ERROR: ': Can't bind to '***' since it isn't a known property of 'input'.' + Erreur d'execution dans la console web</t>
  </si>
  <si>
    <t>Erreur de build</t>
  </si>
  <si>
    <t>2.1 Mode multijoueur</t>
  </si>
  <si>
    <t>2.2 Clavarder</t>
  </si>
  <si>
    <t>2.3 Validation des mots sur le serveur</t>
  </si>
  <si>
    <t>2.4 Paramètres de partie (minuterie et mode aléatoire)</t>
  </si>
  <si>
    <t>2.5 Initialisation d'une nouvelle partie (mode multijoueur)</t>
  </si>
  <si>
    <t>2.6 Placer des lettres</t>
  </si>
  <si>
    <t>2.7 Échanger des lettres</t>
  </si>
  <si>
    <t>2.8 Abandonner une partie</t>
  </si>
  <si>
    <t>2.9 Manipuler les lettres du chevalet</t>
  </si>
  <si>
    <t>2.10 Commande réserve</t>
  </si>
  <si>
    <t>Ne build pas</t>
  </si>
  <si>
    <t>Anciennes fonctionnalités brisées</t>
  </si>
  <si>
    <t>3.1 Meilleurs scores</t>
  </si>
  <si>
    <t>3.2 Mode admin</t>
  </si>
  <si>
    <t>3.3. Joueur virtuel expert</t>
  </si>
  <si>
    <t>3.4 Mode LOG2990 - Objectifs publics</t>
  </si>
  <si>
    <t>3.5 Mode LOG2990 - Objectifs privés</t>
  </si>
  <si>
    <t>3.6 Placement aléatoire dans une partie</t>
  </si>
  <si>
    <t>3.7 Téléverser un nouveau dictionnaire</t>
  </si>
  <si>
    <t>3.8 Paramètres de partie (dictionnaire)</t>
  </si>
  <si>
    <t>3.9 Abandonner une partie multijoueur</t>
  </si>
  <si>
    <t>3.10 Commande aide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</si>
</sst>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b/>
      <sz val="11"/>
      <color rgb="FF3F3F3F"/>
      <name val="Calibri"/>
      <scheme val="minor"/>
    </font>
    <font>
      <b/>
      <sz val="16"/>
      <color rgb="FF000000"/>
      <name val="Calibri"/>
      <family val="2"/>
      <charset val="1"/>
    </font>
    <font>
      <b/>
      <sz val="11"/>
      <color theme="1"/>
      <name val="Calibri"/>
      <family val="2"/>
      <scheme val="minor"/>
    </font>
    <font>
      <sz val="14"/>
      <color rgb="FF000000"/>
      <name val="Calibri"/>
      <family val="2"/>
    </font>
    <font>
      <sz val="11"/>
      <color rgb="FF000000"/>
      <name val="Calibri"/>
      <family val="2"/>
    </font>
    <font>
      <b/>
      <sz val="11"/>
      <color rgb="FF000000"/>
      <name val="Calibri"/>
      <family val="2"/>
    </font>
    <font>
      <b/>
      <sz val="14"/>
      <color rgb="FF000000"/>
      <name val="Calibri"/>
      <family val="2"/>
    </font>
    <font>
      <b/>
      <sz val="12"/>
      <color rgb="FF000000"/>
      <name val="Calibri"/>
      <family val="2"/>
    </font>
    <font>
      <b/>
      <sz val="18"/>
      <color theme="1"/>
      <name val="Calibri"/>
      <family val="2"/>
      <scheme val="minor"/>
    </font>
  </fonts>
  <fills count="24">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s>
  <borders count="4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style="thin">
        <color auto="1"/>
      </left>
      <right/>
      <top/>
      <bottom style="thin">
        <color auto="1"/>
      </bottom>
      <diagonal/>
    </border>
  </borders>
  <cellStyleXfs count="7">
    <xf numFmtId="0" fontId="0" fillId="0" borderId="0"/>
    <xf numFmtId="9" fontId="4" fillId="0" borderId="0" applyBorder="0" applyProtection="0"/>
    <xf numFmtId="0" fontId="2" fillId="2" borderId="0" applyBorder="0" applyProtection="0"/>
    <xf numFmtId="0" fontId="9" fillId="3" borderId="26"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6">
    <xf numFmtId="0" fontId="0" fillId="0" borderId="0" xfId="0"/>
    <xf numFmtId="0" fontId="0" fillId="0" borderId="0" xfId="0" applyAlignment="1">
      <alignment wrapText="1"/>
    </xf>
    <xf numFmtId="0" fontId="0" fillId="0" borderId="0" xfId="0" applyAlignment="1">
      <alignment horizontal="center"/>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9" fillId="3" borderId="26" xfId="3" applyAlignment="1">
      <alignment horizontal="center" vertical="center"/>
    </xf>
    <xf numFmtId="0" fontId="0" fillId="7" borderId="28" xfId="0" applyFill="1" applyBorder="1" applyAlignment="1">
      <alignment horizontal="center"/>
    </xf>
    <xf numFmtId="0" fontId="0" fillId="7" borderId="20" xfId="0"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10" fontId="0" fillId="7" borderId="28" xfId="0" applyNumberFormat="1" applyFill="1" applyBorder="1" applyAlignment="1">
      <alignment horizontal="center"/>
    </xf>
    <xf numFmtId="0" fontId="3" fillId="0" borderId="0" xfId="0" applyFont="1"/>
    <xf numFmtId="0" fontId="10" fillId="0" borderId="0" xfId="0" applyFont="1"/>
    <xf numFmtId="0" fontId="0" fillId="0" borderId="0" xfId="0" applyAlignment="1">
      <alignment horizontal="left" wrapText="1"/>
    </xf>
    <xf numFmtId="0" fontId="3" fillId="0" borderId="4" xfId="0" applyFont="1" applyBorder="1" applyAlignment="1">
      <alignment horizontal="center" vertical="center" wrapText="1"/>
    </xf>
    <xf numFmtId="0" fontId="15" fillId="0" borderId="0" xfId="0" applyFont="1" applyAlignment="1">
      <alignment vertical="center" wrapText="1"/>
    </xf>
    <xf numFmtId="0" fontId="12" fillId="0" borderId="0" xfId="0" applyFont="1"/>
    <xf numFmtId="49" fontId="0" fillId="0" borderId="15" xfId="0" applyNumberFormat="1" applyBorder="1" applyAlignment="1">
      <alignment horizontal="left" vertical="center" wrapText="1"/>
    </xf>
    <xf numFmtId="0" fontId="3" fillId="8" borderId="24" xfId="0" applyFont="1" applyFill="1" applyBorder="1" applyAlignment="1">
      <alignment horizontal="center" vertical="center" wrapText="1"/>
    </xf>
    <xf numFmtId="0" fontId="3" fillId="8" borderId="25"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25" xfId="0" applyFont="1" applyFill="1" applyBorder="1" applyAlignment="1">
      <alignment horizontal="center" vertical="center" wrapText="1"/>
    </xf>
    <xf numFmtId="0" fontId="3" fillId="13" borderId="24" xfId="0" applyFont="1" applyFill="1" applyBorder="1" applyAlignment="1">
      <alignment horizontal="center" vertical="center" wrapText="1"/>
    </xf>
    <xf numFmtId="0" fontId="3" fillId="13" borderId="25" xfId="0" applyFont="1" applyFill="1" applyBorder="1" applyAlignment="1">
      <alignment horizontal="center" vertical="center" wrapText="1"/>
    </xf>
    <xf numFmtId="0" fontId="3" fillId="9" borderId="17" xfId="0" applyFont="1" applyFill="1" applyBorder="1" applyAlignment="1">
      <alignment horizontal="left" vertical="center" wrapText="1"/>
    </xf>
    <xf numFmtId="0" fontId="3" fillId="8" borderId="17" xfId="0" applyFont="1" applyFill="1" applyBorder="1" applyAlignment="1">
      <alignment horizontal="left" vertical="center" wrapText="1"/>
    </xf>
    <xf numFmtId="0" fontId="3" fillId="13" borderId="13" xfId="0" applyFont="1" applyFill="1" applyBorder="1" applyAlignment="1">
      <alignment horizontal="left" vertical="center" wrapText="1"/>
    </xf>
    <xf numFmtId="49" fontId="0" fillId="0" borderId="34" xfId="0" applyNumberFormat="1" applyBorder="1" applyAlignment="1">
      <alignment horizontal="left" vertical="center" wrapText="1"/>
    </xf>
    <xf numFmtId="0" fontId="0" fillId="8" borderId="34" xfId="0" applyFill="1" applyBorder="1" applyAlignment="1">
      <alignment horizontal="center" vertical="center" wrapText="1"/>
    </xf>
    <xf numFmtId="0" fontId="0" fillId="9" borderId="34" xfId="0" applyFill="1" applyBorder="1" applyAlignment="1">
      <alignment horizontal="center" vertical="center" wrapText="1"/>
    </xf>
    <xf numFmtId="0" fontId="0" fillId="15" borderId="34"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38" xfId="0" applyFill="1" applyBorder="1" applyAlignment="1">
      <alignment horizontal="left" vertical="center" wrapText="1"/>
    </xf>
    <xf numFmtId="0" fontId="0" fillId="9" borderId="16" xfId="0" applyFill="1" applyBorder="1" applyAlignment="1">
      <alignment horizontal="center" vertical="center" wrapText="1"/>
    </xf>
    <xf numFmtId="0" fontId="0" fillId="9" borderId="38" xfId="0" applyFill="1" applyBorder="1" applyAlignment="1">
      <alignment horizontal="left" vertical="center" wrapText="1"/>
    </xf>
    <xf numFmtId="0" fontId="0" fillId="13" borderId="16" xfId="0" applyFill="1" applyBorder="1" applyAlignment="1">
      <alignment horizontal="center" vertical="center" wrapText="1"/>
    </xf>
    <xf numFmtId="0" fontId="0" fillId="15" borderId="38" xfId="0" applyFill="1" applyBorder="1" applyAlignment="1">
      <alignment horizontal="left" vertical="center" wrapText="1"/>
    </xf>
    <xf numFmtId="0" fontId="13" fillId="8" borderId="34"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5" borderId="34"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15" borderId="38" xfId="0" applyFont="1" applyFill="1" applyBorder="1" applyAlignment="1">
      <alignment horizontal="left" vertical="center" wrapText="1"/>
    </xf>
    <xf numFmtId="0" fontId="0" fillId="8" borderId="29" xfId="0" applyFill="1" applyBorder="1" applyAlignment="1">
      <alignment horizontal="center" vertical="center" wrapText="1"/>
    </xf>
    <xf numFmtId="0" fontId="0" fillId="9" borderId="29"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41" xfId="0" applyFill="1" applyBorder="1" applyAlignment="1">
      <alignment horizontal="left" vertical="center" wrapText="1"/>
    </xf>
    <xf numFmtId="0" fontId="0" fillId="8" borderId="40" xfId="0" applyFill="1" applyBorder="1" applyAlignment="1">
      <alignment horizontal="center" vertical="center" wrapText="1"/>
    </xf>
    <xf numFmtId="0" fontId="0" fillId="8" borderId="41" xfId="0" applyFill="1" applyBorder="1" applyAlignment="1">
      <alignment horizontal="left" vertical="center" wrapText="1"/>
    </xf>
    <xf numFmtId="0" fontId="0" fillId="9" borderId="40" xfId="0" applyFill="1" applyBorder="1" applyAlignment="1">
      <alignment horizontal="center" vertical="center" wrapText="1"/>
    </xf>
    <xf numFmtId="0" fontId="0" fillId="9" borderId="41" xfId="0" applyFill="1" applyBorder="1" applyAlignment="1">
      <alignment horizontal="left" vertical="center" wrapText="1"/>
    </xf>
    <xf numFmtId="0" fontId="0" fillId="13" borderId="40" xfId="0" applyFill="1" applyBorder="1" applyAlignment="1">
      <alignment horizontal="center" vertical="center" wrapText="1"/>
    </xf>
    <xf numFmtId="49" fontId="0" fillId="0" borderId="15" xfId="0" applyNumberFormat="1" applyBorder="1" applyAlignment="1">
      <alignment vertical="center" wrapText="1"/>
    </xf>
    <xf numFmtId="49" fontId="0" fillId="0" borderId="34" xfId="0" applyNumberFormat="1" applyBorder="1" applyAlignment="1">
      <alignment vertical="center" wrapText="1"/>
    </xf>
    <xf numFmtId="0" fontId="13" fillId="16" borderId="9" xfId="0" applyFont="1" applyFill="1" applyBorder="1" applyAlignment="1">
      <alignment vertical="center"/>
    </xf>
    <xf numFmtId="0" fontId="13" fillId="16" borderId="19" xfId="0" applyFont="1" applyFill="1" applyBorder="1" applyAlignment="1">
      <alignment vertical="center" wrapText="1"/>
    </xf>
    <xf numFmtId="0" fontId="13" fillId="16" borderId="21" xfId="0" applyFont="1" applyFill="1" applyBorder="1" applyAlignment="1">
      <alignment vertical="center" wrapText="1"/>
    </xf>
    <xf numFmtId="0" fontId="13" fillId="8" borderId="29" xfId="0" applyFont="1" applyFill="1" applyBorder="1" applyAlignment="1">
      <alignment horizontal="center" vertical="center" wrapText="1"/>
    </xf>
    <xf numFmtId="0" fontId="0" fillId="8" borderId="10" xfId="0" applyFill="1" applyBorder="1" applyAlignment="1">
      <alignment horizontal="center" vertical="center" wrapText="1"/>
    </xf>
    <xf numFmtId="0" fontId="0" fillId="8" borderId="33" xfId="0" applyFill="1" applyBorder="1" applyAlignment="1">
      <alignment horizontal="center" vertical="center" wrapText="1"/>
    </xf>
    <xf numFmtId="0" fontId="0" fillId="8" borderId="42" xfId="0" applyFill="1" applyBorder="1" applyAlignment="1">
      <alignment horizontal="left" vertical="center" wrapText="1"/>
    </xf>
    <xf numFmtId="0" fontId="13" fillId="8" borderId="38" xfId="0" applyFont="1" applyFill="1" applyBorder="1" applyAlignment="1">
      <alignment horizontal="left" vertical="center" wrapText="1"/>
    </xf>
    <xf numFmtId="0" fontId="13" fillId="9" borderId="29" xfId="0" applyFont="1" applyFill="1" applyBorder="1" applyAlignment="1">
      <alignment horizontal="center" vertical="center" wrapText="1"/>
    </xf>
    <xf numFmtId="0" fontId="13" fillId="9" borderId="29" xfId="0" applyFont="1" applyFill="1" applyBorder="1" applyAlignment="1">
      <alignment horizontal="left" vertical="center" wrapText="1"/>
    </xf>
    <xf numFmtId="0" fontId="0" fillId="9" borderId="10" xfId="0" applyFill="1" applyBorder="1" applyAlignment="1">
      <alignment horizontal="center" vertical="center" wrapText="1"/>
    </xf>
    <xf numFmtId="0" fontId="0" fillId="9" borderId="33" xfId="0" applyFill="1" applyBorder="1" applyAlignment="1">
      <alignment horizontal="center" vertical="center" wrapText="1"/>
    </xf>
    <xf numFmtId="0" fontId="0" fillId="9" borderId="42" xfId="0" applyFill="1" applyBorder="1" applyAlignment="1">
      <alignment horizontal="left" vertical="center" wrapText="1"/>
    </xf>
    <xf numFmtId="0" fontId="13" fillId="9" borderId="16" xfId="0" applyFont="1" applyFill="1" applyBorder="1" applyAlignment="1">
      <alignment horizontal="center" vertical="center" wrapText="1"/>
    </xf>
    <xf numFmtId="0" fontId="13" fillId="9" borderId="38" xfId="0" applyFont="1" applyFill="1" applyBorder="1" applyAlignment="1">
      <alignment horizontal="left" vertical="center" wrapText="1"/>
    </xf>
    <xf numFmtId="0" fontId="13" fillId="15" borderId="29" xfId="0" applyFont="1" applyFill="1" applyBorder="1" applyAlignment="1">
      <alignment horizontal="center" vertical="center" wrapText="1"/>
    </xf>
    <xf numFmtId="0" fontId="0" fillId="13" borderId="10" xfId="0" applyFill="1" applyBorder="1" applyAlignment="1">
      <alignment horizontal="center" vertical="center" wrapText="1"/>
    </xf>
    <xf numFmtId="0" fontId="0" fillId="15" borderId="33" xfId="0" applyFill="1" applyBorder="1" applyAlignment="1">
      <alignment horizontal="center" vertical="center" wrapText="1"/>
    </xf>
    <xf numFmtId="0" fontId="0" fillId="15" borderId="42" xfId="0" applyFill="1" applyBorder="1" applyAlignment="1">
      <alignment horizontal="left" vertical="center" wrapText="1"/>
    </xf>
    <xf numFmtId="0" fontId="13" fillId="13" borderId="16" xfId="0" applyFont="1" applyFill="1" applyBorder="1" applyAlignment="1">
      <alignment horizontal="center" vertical="center" wrapText="1"/>
    </xf>
    <xf numFmtId="49" fontId="0" fillId="0" borderId="43" xfId="0" applyNumberFormat="1" applyBorder="1" applyAlignment="1">
      <alignment horizontal="left" vertical="center" wrapText="1"/>
    </xf>
    <xf numFmtId="49" fontId="0" fillId="0" borderId="2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42"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38" xfId="0" applyNumberFormat="1" applyBorder="1" applyAlignment="1">
      <alignment horizontal="left" vertical="center" wrapText="1"/>
    </xf>
    <xf numFmtId="0" fontId="13" fillId="8" borderId="10" xfId="0" applyFont="1" applyFill="1" applyBorder="1" applyAlignment="1">
      <alignment horizontal="center" vertical="center" wrapText="1"/>
    </xf>
    <xf numFmtId="0" fontId="13" fillId="8" borderId="33" xfId="0" applyFont="1" applyFill="1" applyBorder="1" applyAlignment="1">
      <alignment horizontal="center" vertical="center" wrapText="1"/>
    </xf>
    <xf numFmtId="0" fontId="13" fillId="8" borderId="42" xfId="0" applyFont="1" applyFill="1" applyBorder="1" applyAlignment="1">
      <alignment horizontal="left" vertical="center" wrapText="1"/>
    </xf>
    <xf numFmtId="0" fontId="16" fillId="8" borderId="12" xfId="0" applyFont="1" applyFill="1" applyBorder="1" applyAlignment="1">
      <alignment horizontal="center" vertical="center" wrapText="1"/>
    </xf>
    <xf numFmtId="0" fontId="16" fillId="8" borderId="31" xfId="0" applyFont="1" applyFill="1" applyBorder="1" applyAlignment="1">
      <alignment horizontal="center" vertical="center" wrapText="1"/>
    </xf>
    <xf numFmtId="0" fontId="16" fillId="8" borderId="39" xfId="0" applyFont="1" applyFill="1" applyBorder="1" applyAlignment="1">
      <alignment horizontal="left" vertical="center" wrapText="1"/>
    </xf>
    <xf numFmtId="0" fontId="16" fillId="9" borderId="12" xfId="0" applyFont="1" applyFill="1" applyBorder="1" applyAlignment="1">
      <alignment horizontal="center" vertical="center" wrapText="1"/>
    </xf>
    <xf numFmtId="0" fontId="16" fillId="9" borderId="31" xfId="0" applyFont="1" applyFill="1" applyBorder="1" applyAlignment="1">
      <alignment horizontal="center" vertical="center" wrapText="1"/>
    </xf>
    <xf numFmtId="0" fontId="16" fillId="9" borderId="39" xfId="0" applyFont="1" applyFill="1" applyBorder="1" applyAlignment="1">
      <alignment horizontal="left" vertical="center" wrapText="1"/>
    </xf>
    <xf numFmtId="0" fontId="16" fillId="13" borderId="12" xfId="0" applyFont="1" applyFill="1" applyBorder="1" applyAlignment="1">
      <alignment horizontal="center" vertical="center" wrapText="1"/>
    </xf>
    <xf numFmtId="0" fontId="16" fillId="13" borderId="31" xfId="0" applyFont="1" applyFill="1" applyBorder="1" applyAlignment="1">
      <alignment horizontal="center" vertical="center" wrapText="1"/>
    </xf>
    <xf numFmtId="0" fontId="16" fillId="13" borderId="39" xfId="0" applyFont="1" applyFill="1" applyBorder="1" applyAlignment="1">
      <alignment horizontal="left" vertical="center" wrapText="1"/>
    </xf>
    <xf numFmtId="0" fontId="16" fillId="0" borderId="0" xfId="0" applyFont="1" applyAlignment="1">
      <alignment horizontal="center" vertical="center" wrapText="1"/>
    </xf>
    <xf numFmtId="0" fontId="16" fillId="0" borderId="0" xfId="0" applyFont="1"/>
    <xf numFmtId="0" fontId="16" fillId="8" borderId="11" xfId="0" applyFont="1" applyFill="1" applyBorder="1" applyAlignment="1">
      <alignment horizontal="center" vertical="center" wrapText="1"/>
    </xf>
    <xf numFmtId="0" fontId="16" fillId="8" borderId="30" xfId="0" applyFont="1" applyFill="1" applyBorder="1" applyAlignment="1">
      <alignment horizontal="center" vertical="center" wrapText="1"/>
    </xf>
    <xf numFmtId="0" fontId="16" fillId="8" borderId="35" xfId="0" applyFont="1" applyFill="1" applyBorder="1" applyAlignment="1">
      <alignment horizontal="left" vertical="center" wrapText="1"/>
    </xf>
    <xf numFmtId="0" fontId="16" fillId="9" borderId="11" xfId="0" applyFont="1" applyFill="1" applyBorder="1" applyAlignment="1">
      <alignment horizontal="center" vertical="center" wrapText="1"/>
    </xf>
    <xf numFmtId="0" fontId="16" fillId="9" borderId="30" xfId="0" applyFont="1" applyFill="1" applyBorder="1" applyAlignment="1">
      <alignment horizontal="center" vertical="center" wrapText="1"/>
    </xf>
    <xf numFmtId="0" fontId="16" fillId="9" borderId="35" xfId="0" applyFont="1" applyFill="1" applyBorder="1" applyAlignment="1">
      <alignment horizontal="left" vertical="center" wrapText="1"/>
    </xf>
    <xf numFmtId="0" fontId="16" fillId="13" borderId="11" xfId="0" applyFont="1" applyFill="1" applyBorder="1" applyAlignment="1">
      <alignment horizontal="center" vertical="center" wrapText="1"/>
    </xf>
    <xf numFmtId="0" fontId="16" fillId="13" borderId="30" xfId="0" applyFont="1" applyFill="1" applyBorder="1" applyAlignment="1">
      <alignment horizontal="center" vertical="center" wrapText="1"/>
    </xf>
    <xf numFmtId="0" fontId="16" fillId="13" borderId="35" xfId="0" applyFont="1" applyFill="1" applyBorder="1" applyAlignment="1">
      <alignment horizontal="left" vertical="center" wrapText="1"/>
    </xf>
    <xf numFmtId="0" fontId="13" fillId="9" borderId="40" xfId="0" applyFont="1" applyFill="1" applyBorder="1" applyAlignment="1">
      <alignment horizontal="center" vertical="center" wrapText="1"/>
    </xf>
    <xf numFmtId="0" fontId="13" fillId="9" borderId="41"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3" fillId="9" borderId="42" xfId="0" applyFont="1" applyFill="1" applyBorder="1" applyAlignment="1">
      <alignment horizontal="left" vertical="center" wrapText="1"/>
    </xf>
    <xf numFmtId="0" fontId="13" fillId="8" borderId="40" xfId="0" applyFont="1" applyFill="1" applyBorder="1" applyAlignment="1">
      <alignment horizontal="center" vertical="center" wrapText="1"/>
    </xf>
    <xf numFmtId="0" fontId="13" fillId="8" borderId="41"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5" borderId="33" xfId="0" applyFont="1" applyFill="1" applyBorder="1" applyAlignment="1">
      <alignment horizontal="center" vertical="center" wrapText="1"/>
    </xf>
    <xf numFmtId="0" fontId="13" fillId="15" borderId="42" xfId="0" applyFont="1" applyFill="1" applyBorder="1" applyAlignment="1">
      <alignment horizontal="left" vertical="center" wrapText="1"/>
    </xf>
    <xf numFmtId="0" fontId="16" fillId="9" borderId="31" xfId="0" applyFont="1" applyFill="1" applyBorder="1" applyAlignment="1">
      <alignment horizontal="left" vertical="center" wrapText="1"/>
    </xf>
    <xf numFmtId="0" fontId="13" fillId="13" borderId="40" xfId="0" applyFont="1" applyFill="1" applyBorder="1" applyAlignment="1">
      <alignment horizontal="center" vertical="center" wrapText="1"/>
    </xf>
    <xf numFmtId="0" fontId="13" fillId="15" borderId="41" xfId="0" applyFont="1" applyFill="1" applyBorder="1" applyAlignment="1">
      <alignment horizontal="left" vertical="center" wrapText="1"/>
    </xf>
    <xf numFmtId="49" fontId="0" fillId="0" borderId="43" xfId="0" applyNumberFormat="1" applyBorder="1" applyAlignment="1">
      <alignment vertical="center" wrapText="1"/>
    </xf>
    <xf numFmtId="49" fontId="0" fillId="0" borderId="29" xfId="0" applyNumberFormat="1" applyBorder="1" applyAlignment="1">
      <alignment vertical="center" wrapText="1"/>
    </xf>
    <xf numFmtId="49" fontId="16" fillId="8" borderId="12" xfId="0" applyNumberFormat="1" applyFont="1" applyFill="1" applyBorder="1" applyAlignment="1">
      <alignment horizontal="center" vertical="center" wrapText="1"/>
    </xf>
    <xf numFmtId="49" fontId="16" fillId="9" borderId="12" xfId="0" applyNumberFormat="1" applyFont="1" applyFill="1" applyBorder="1" applyAlignment="1">
      <alignment horizontal="center" vertical="center" wrapText="1"/>
    </xf>
    <xf numFmtId="0" fontId="14" fillId="15" borderId="34" xfId="0" applyFont="1" applyFill="1" applyBorder="1" applyAlignment="1">
      <alignment horizontal="center" vertical="center" wrapText="1"/>
    </xf>
    <xf numFmtId="0" fontId="0" fillId="10" borderId="33" xfId="0" applyFill="1" applyBorder="1" applyAlignment="1">
      <alignment horizontal="center" vertical="center" wrapText="1"/>
    </xf>
    <xf numFmtId="0" fontId="0" fillId="10" borderId="42" xfId="0" applyFill="1" applyBorder="1" applyAlignment="1">
      <alignment horizontal="left" vertical="center" wrapText="1"/>
    </xf>
    <xf numFmtId="0" fontId="14" fillId="13" borderId="10" xfId="0" applyFont="1" applyFill="1" applyBorder="1" applyAlignment="1">
      <alignment horizontal="center" vertical="center" wrapText="1"/>
    </xf>
    <xf numFmtId="0" fontId="14" fillId="15" borderId="33" xfId="0" applyFont="1" applyFill="1" applyBorder="1" applyAlignment="1">
      <alignment horizontal="center" vertical="center" wrapText="1"/>
    </xf>
    <xf numFmtId="0" fontId="14" fillId="15" borderId="42" xfId="0" applyFont="1" applyFill="1" applyBorder="1" applyAlignment="1">
      <alignment horizontal="left" vertical="center" wrapText="1"/>
    </xf>
    <xf numFmtId="0" fontId="14" fillId="13" borderId="16" xfId="0" applyFont="1" applyFill="1" applyBorder="1" applyAlignment="1">
      <alignment horizontal="center" vertical="center" wrapText="1"/>
    </xf>
    <xf numFmtId="0" fontId="14" fillId="15" borderId="38" xfId="0" applyFont="1" applyFill="1" applyBorder="1" applyAlignment="1">
      <alignment horizontal="left" vertical="center" wrapText="1"/>
    </xf>
    <xf numFmtId="49" fontId="16" fillId="8" borderId="11" xfId="0" applyNumberFormat="1" applyFont="1" applyFill="1" applyBorder="1" applyAlignment="1">
      <alignment horizontal="center" vertical="center" wrapText="1"/>
    </xf>
    <xf numFmtId="49" fontId="0" fillId="8" borderId="10" xfId="0" applyNumberFormat="1" applyFill="1" applyBorder="1" applyAlignment="1">
      <alignment horizontal="center" vertical="center" wrapText="1"/>
    </xf>
    <xf numFmtId="49" fontId="0" fillId="9" borderId="10" xfId="0" applyNumberFormat="1" applyFill="1" applyBorder="1" applyAlignment="1">
      <alignment horizontal="center" vertical="center" wrapText="1"/>
    </xf>
    <xf numFmtId="49" fontId="0" fillId="10" borderId="10" xfId="0" applyNumberFormat="1" applyFill="1" applyBorder="1" applyAlignment="1">
      <alignment horizontal="center" vertical="center" wrapText="1"/>
    </xf>
    <xf numFmtId="9" fontId="16" fillId="0" borderId="0" xfId="1" applyFont="1" applyBorder="1" applyAlignment="1" applyProtection="1">
      <alignment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11" borderId="34" xfId="0" applyFill="1" applyBorder="1" applyAlignment="1">
      <alignment horizontal="left" vertical="center"/>
    </xf>
    <xf numFmtId="0" fontId="0" fillId="12" borderId="34" xfId="0" applyFill="1" applyBorder="1" applyAlignment="1">
      <alignment horizontal="left" vertical="center" wrapText="1"/>
    </xf>
    <xf numFmtId="0" fontId="0" fillId="12" borderId="34" xfId="0" applyFill="1" applyBorder="1" applyAlignment="1">
      <alignment horizontal="left"/>
    </xf>
    <xf numFmtId="9" fontId="0" fillId="12" borderId="34" xfId="0" applyNumberFormat="1" applyFill="1" applyBorder="1" applyAlignment="1">
      <alignment horizontal="left"/>
    </xf>
    <xf numFmtId="0" fontId="0" fillId="14" borderId="34" xfId="0" applyFill="1" applyBorder="1" applyAlignment="1">
      <alignment horizontal="left" vertical="center"/>
    </xf>
    <xf numFmtId="0" fontId="0" fillId="14" borderId="34" xfId="0" applyFill="1" applyBorder="1" applyAlignment="1">
      <alignment horizontal="left"/>
    </xf>
    <xf numFmtId="9" fontId="0" fillId="14" borderId="34" xfId="0" applyNumberFormat="1" applyFill="1" applyBorder="1" applyAlignment="1">
      <alignment horizontal="left"/>
    </xf>
    <xf numFmtId="0" fontId="0" fillId="11" borderId="16" xfId="0" applyFill="1" applyBorder="1" applyAlignment="1">
      <alignment horizontal="left" vertical="center"/>
    </xf>
    <xf numFmtId="0" fontId="0" fillId="11" borderId="38" xfId="0" applyFill="1" applyBorder="1" applyAlignment="1">
      <alignment horizontal="left" vertical="center"/>
    </xf>
    <xf numFmtId="0" fontId="0" fillId="11" borderId="12" xfId="0" applyFill="1" applyBorder="1" applyAlignment="1">
      <alignment horizontal="left" vertical="center"/>
    </xf>
    <xf numFmtId="0" fontId="0" fillId="11" borderId="31" xfId="0" applyFill="1" applyBorder="1" applyAlignment="1">
      <alignment horizontal="left"/>
    </xf>
    <xf numFmtId="9" fontId="0" fillId="11" borderId="31" xfId="0" applyNumberFormat="1" applyFill="1" applyBorder="1" applyAlignment="1">
      <alignment horizontal="left"/>
    </xf>
    <xf numFmtId="0" fontId="0" fillId="11" borderId="39" xfId="0" applyFill="1" applyBorder="1" applyAlignment="1">
      <alignment horizontal="left"/>
    </xf>
    <xf numFmtId="0" fontId="0" fillId="12" borderId="16" xfId="0" applyFill="1" applyBorder="1" applyAlignment="1">
      <alignment horizontal="left" vertical="center" wrapText="1"/>
    </xf>
    <xf numFmtId="0" fontId="0" fillId="12" borderId="38" xfId="0" applyFill="1" applyBorder="1" applyAlignment="1">
      <alignment horizontal="left"/>
    </xf>
    <xf numFmtId="0" fontId="0" fillId="14" borderId="16" xfId="0" applyFill="1" applyBorder="1" applyAlignment="1">
      <alignment horizontal="left" vertical="center"/>
    </xf>
    <xf numFmtId="0" fontId="0" fillId="14" borderId="38" xfId="0" applyFill="1" applyBorder="1" applyAlignment="1">
      <alignment horizontal="left" vertical="center"/>
    </xf>
    <xf numFmtId="0" fontId="0" fillId="14" borderId="38" xfId="0" applyFill="1" applyBorder="1" applyAlignment="1">
      <alignment horizontal="left"/>
    </xf>
    <xf numFmtId="0" fontId="0" fillId="14" borderId="40" xfId="0" applyFill="1" applyBorder="1" applyAlignment="1">
      <alignment horizontal="left" vertical="center"/>
    </xf>
    <xf numFmtId="0" fontId="0" fillId="12" borderId="40" xfId="0" applyFill="1" applyBorder="1" applyAlignment="1">
      <alignment horizontal="left" vertical="center" wrapText="1"/>
    </xf>
    <xf numFmtId="0" fontId="0" fillId="11" borderId="40" xfId="0" applyFill="1" applyBorder="1" applyAlignment="1">
      <alignment horizontal="left" vertical="center"/>
    </xf>
    <xf numFmtId="0" fontId="0" fillId="12" borderId="38" xfId="0" applyFill="1" applyBorder="1" applyAlignment="1">
      <alignment horizontal="left" vertical="center"/>
    </xf>
    <xf numFmtId="0" fontId="8" fillId="14" borderId="10" xfId="0" applyFont="1" applyFill="1" applyBorder="1" applyAlignment="1">
      <alignment horizontal="left" vertical="center"/>
    </xf>
    <xf numFmtId="0" fontId="8" fillId="14" borderId="33" xfId="0" applyFont="1" applyFill="1" applyBorder="1" applyAlignment="1">
      <alignment horizontal="left" vertical="center"/>
    </xf>
    <xf numFmtId="10" fontId="8" fillId="14" borderId="33" xfId="1" applyNumberFormat="1" applyFont="1" applyFill="1" applyBorder="1" applyAlignment="1">
      <alignment horizontal="left" vertical="center"/>
    </xf>
    <xf numFmtId="0" fontId="0" fillId="14" borderId="42" xfId="0" applyFill="1" applyBorder="1" applyAlignment="1">
      <alignment horizontal="left" vertical="center"/>
    </xf>
    <xf numFmtId="0" fontId="8" fillId="12" borderId="10" xfId="0" applyFont="1" applyFill="1" applyBorder="1" applyAlignment="1">
      <alignment horizontal="left" vertical="center" wrapText="1"/>
    </xf>
    <xf numFmtId="0" fontId="8" fillId="12" borderId="33" xfId="0" applyFont="1" applyFill="1" applyBorder="1" applyAlignment="1">
      <alignment horizontal="left" vertical="center" wrapText="1"/>
    </xf>
    <xf numFmtId="10" fontId="8" fillId="12" borderId="33" xfId="1" applyNumberFormat="1" applyFont="1" applyFill="1" applyBorder="1" applyAlignment="1">
      <alignment horizontal="left" vertical="center" wrapText="1"/>
    </xf>
    <xf numFmtId="0" fontId="8" fillId="12" borderId="42" xfId="0" applyFont="1" applyFill="1" applyBorder="1" applyAlignment="1">
      <alignment horizontal="left" vertical="center"/>
    </xf>
    <xf numFmtId="0" fontId="8" fillId="11" borderId="10" xfId="0" applyFont="1" applyFill="1" applyBorder="1" applyAlignment="1">
      <alignment horizontal="left" vertical="center"/>
    </xf>
    <xf numFmtId="10" fontId="8" fillId="11" borderId="33" xfId="0" applyNumberFormat="1" applyFont="1" applyFill="1" applyBorder="1" applyAlignment="1">
      <alignment horizontal="left" vertical="center"/>
    </xf>
    <xf numFmtId="0" fontId="0" fillId="11" borderId="42" xfId="0" applyFill="1" applyBorder="1" applyAlignment="1">
      <alignment horizontal="left" vertical="center"/>
    </xf>
    <xf numFmtId="10" fontId="11" fillId="11" borderId="33" xfId="0" applyNumberFormat="1" applyFont="1" applyFill="1" applyBorder="1" applyAlignment="1">
      <alignment horizontal="left" vertical="center"/>
    </xf>
    <xf numFmtId="0" fontId="0" fillId="18" borderId="16" xfId="0" applyFill="1" applyBorder="1" applyAlignment="1">
      <alignment horizontal="left" vertical="center"/>
    </xf>
    <xf numFmtId="0" fontId="0" fillId="18" borderId="34" xfId="0" applyFill="1" applyBorder="1" applyAlignment="1">
      <alignment horizontal="left" vertical="center"/>
    </xf>
    <xf numFmtId="0" fontId="0" fillId="18" borderId="38" xfId="0" applyFill="1" applyBorder="1" applyAlignment="1">
      <alignment horizontal="left" vertical="center"/>
    </xf>
    <xf numFmtId="0" fontId="8" fillId="18" borderId="6" xfId="0" applyFont="1" applyFill="1" applyBorder="1" applyAlignment="1">
      <alignment horizontal="left" vertical="center"/>
    </xf>
    <xf numFmtId="0" fontId="8" fillId="18" borderId="23" xfId="0" applyFont="1" applyFill="1" applyBorder="1" applyAlignment="1">
      <alignment horizontal="left" vertical="center"/>
    </xf>
    <xf numFmtId="0" fontId="11" fillId="18" borderId="23" xfId="0" applyFont="1" applyFill="1" applyBorder="1" applyAlignment="1">
      <alignment horizontal="left" vertical="center"/>
    </xf>
    <xf numFmtId="0" fontId="14" fillId="18" borderId="7" xfId="0" applyFont="1" applyFill="1" applyBorder="1" applyAlignment="1">
      <alignment horizontal="left" vertical="center"/>
    </xf>
    <xf numFmtId="0" fontId="0" fillId="18" borderId="34" xfId="0" applyFill="1" applyBorder="1" applyAlignment="1">
      <alignment horizontal="left"/>
    </xf>
    <xf numFmtId="9" fontId="0" fillId="18" borderId="34" xfId="0" applyNumberFormat="1" applyFill="1" applyBorder="1" applyAlignment="1">
      <alignment horizontal="left"/>
    </xf>
    <xf numFmtId="0" fontId="0" fillId="18" borderId="38" xfId="0" applyFill="1" applyBorder="1" applyAlignment="1">
      <alignment horizontal="left"/>
    </xf>
    <xf numFmtId="0" fontId="0" fillId="18" borderId="12" xfId="0" applyFill="1" applyBorder="1" applyAlignment="1">
      <alignment horizontal="left" vertical="center"/>
    </xf>
    <xf numFmtId="0" fontId="0" fillId="18" borderId="31" xfId="0" applyFill="1" applyBorder="1" applyAlignment="1">
      <alignment horizontal="left"/>
    </xf>
    <xf numFmtId="9" fontId="0" fillId="18" borderId="31" xfId="0" applyNumberFormat="1" applyFill="1" applyBorder="1" applyAlignment="1">
      <alignment horizontal="left" vertical="center"/>
    </xf>
    <xf numFmtId="0" fontId="0" fillId="18" borderId="39" xfId="0" applyFill="1" applyBorder="1" applyAlignment="1">
      <alignment horizontal="left"/>
    </xf>
    <xf numFmtId="0" fontId="11" fillId="19" borderId="23" xfId="0" applyFont="1" applyFill="1" applyBorder="1" applyAlignment="1">
      <alignment horizontal="left" vertical="center"/>
    </xf>
    <xf numFmtId="0" fontId="14" fillId="19" borderId="7" xfId="0" applyFont="1" applyFill="1" applyBorder="1" applyAlignment="1">
      <alignment horizontal="left" vertical="center"/>
    </xf>
    <xf numFmtId="0" fontId="0" fillId="19" borderId="16" xfId="0" applyFill="1" applyBorder="1" applyAlignment="1">
      <alignment horizontal="left" vertical="center"/>
    </xf>
    <xf numFmtId="0" fontId="0" fillId="19" borderId="34" xfId="0" applyFill="1" applyBorder="1" applyAlignment="1">
      <alignment horizontal="left" vertical="center"/>
    </xf>
    <xf numFmtId="0" fontId="0" fillId="19" borderId="38" xfId="0" applyFill="1" applyBorder="1" applyAlignment="1">
      <alignment horizontal="left" vertical="center"/>
    </xf>
    <xf numFmtId="0" fontId="0" fillId="19" borderId="34" xfId="0" applyFill="1" applyBorder="1" applyAlignment="1">
      <alignment horizontal="left"/>
    </xf>
    <xf numFmtId="9" fontId="0" fillId="19" borderId="34" xfId="0" applyNumberFormat="1" applyFill="1" applyBorder="1" applyAlignment="1">
      <alignment horizontal="left"/>
    </xf>
    <xf numFmtId="0" fontId="0" fillId="19" borderId="38" xfId="0" applyFill="1" applyBorder="1" applyAlignment="1">
      <alignment horizontal="left"/>
    </xf>
    <xf numFmtId="0" fontId="14" fillId="20" borderId="23" xfId="0" applyFont="1" applyFill="1" applyBorder="1" applyAlignment="1">
      <alignment horizontal="left" vertical="center" wrapText="1"/>
    </xf>
    <xf numFmtId="0" fontId="14" fillId="20" borderId="7" xfId="0" applyFont="1" applyFill="1" applyBorder="1" applyAlignment="1">
      <alignment horizontal="left" vertical="center"/>
    </xf>
    <xf numFmtId="0" fontId="0" fillId="20" borderId="16" xfId="0" applyFill="1" applyBorder="1" applyAlignment="1">
      <alignment horizontal="left" vertical="center" wrapText="1"/>
    </xf>
    <xf numFmtId="0" fontId="0" fillId="20" borderId="34" xfId="0" applyFill="1" applyBorder="1" applyAlignment="1">
      <alignment horizontal="left" vertical="center" wrapText="1"/>
    </xf>
    <xf numFmtId="0" fontId="0" fillId="20" borderId="38" xfId="0" applyFill="1" applyBorder="1" applyAlignment="1">
      <alignment horizontal="left" vertical="center"/>
    </xf>
    <xf numFmtId="0" fontId="0" fillId="20" borderId="34" xfId="0" applyFill="1" applyBorder="1" applyAlignment="1">
      <alignment horizontal="left"/>
    </xf>
    <xf numFmtId="9" fontId="0" fillId="20" borderId="34" xfId="0" applyNumberFormat="1" applyFill="1" applyBorder="1" applyAlignment="1">
      <alignment horizontal="left" vertical="center" wrapText="1"/>
    </xf>
    <xf numFmtId="0" fontId="0" fillId="20" borderId="38" xfId="0" applyFill="1" applyBorder="1" applyAlignment="1">
      <alignment horizontal="left"/>
    </xf>
    <xf numFmtId="0" fontId="0" fillId="20" borderId="12" xfId="0" applyFill="1" applyBorder="1" applyAlignment="1">
      <alignment horizontal="left" vertical="center" wrapText="1"/>
    </xf>
    <xf numFmtId="0" fontId="0" fillId="20" borderId="31" xfId="0" applyFill="1" applyBorder="1" applyAlignment="1">
      <alignment horizontal="left"/>
    </xf>
    <xf numFmtId="9" fontId="0" fillId="20" borderId="31" xfId="0" applyNumberFormat="1" applyFill="1" applyBorder="1" applyAlignment="1">
      <alignment horizontal="left" vertical="center"/>
    </xf>
    <xf numFmtId="0" fontId="0" fillId="20" borderId="39" xfId="0" applyFill="1" applyBorder="1" applyAlignment="1">
      <alignment horizontal="left"/>
    </xf>
    <xf numFmtId="0" fontId="14" fillId="20" borderId="6" xfId="0" applyFont="1" applyFill="1" applyBorder="1" applyAlignment="1">
      <alignment horizontal="left" vertical="center" wrapText="1"/>
    </xf>
    <xf numFmtId="0" fontId="14" fillId="19" borderId="6" xfId="0" applyFont="1" applyFill="1" applyBorder="1" applyAlignment="1">
      <alignment horizontal="left" vertical="center" wrapText="1"/>
    </xf>
    <xf numFmtId="0" fontId="9" fillId="3" borderId="27" xfId="3" applyBorder="1" applyAlignment="1">
      <alignment horizontal="center" vertical="center" wrapText="1"/>
    </xf>
    <xf numFmtId="0" fontId="1" fillId="21" borderId="1" xfId="4" applyFill="1" applyBorder="1" applyAlignment="1">
      <alignment horizontal="center" vertical="center"/>
    </xf>
    <xf numFmtId="10" fontId="1" fillId="21" borderId="3" xfId="4" applyNumberFormat="1" applyFill="1" applyBorder="1" applyAlignment="1">
      <alignment horizontal="center" vertical="center"/>
    </xf>
    <xf numFmtId="10" fontId="1" fillId="21" borderId="8" xfId="4" applyNumberFormat="1" applyFill="1" applyBorder="1" applyAlignment="1">
      <alignment horizontal="center" vertical="center"/>
    </xf>
    <xf numFmtId="0" fontId="1" fillId="22" borderId="2" xfId="5" applyFill="1" applyBorder="1" applyAlignment="1">
      <alignment horizontal="center" vertical="center"/>
    </xf>
    <xf numFmtId="10" fontId="1" fillId="22" borderId="4" xfId="5" applyNumberFormat="1" applyFill="1" applyBorder="1" applyAlignment="1">
      <alignment horizontal="center" vertical="center"/>
    </xf>
    <xf numFmtId="10" fontId="1" fillId="22" borderId="0" xfId="5" applyNumberFormat="1" applyFill="1" applyAlignment="1">
      <alignment horizontal="center" vertical="center"/>
    </xf>
    <xf numFmtId="0" fontId="1" fillId="23" borderId="2" xfId="6" applyFill="1" applyBorder="1" applyAlignment="1">
      <alignment horizontal="center" vertical="center"/>
    </xf>
    <xf numFmtId="10" fontId="1" fillId="23" borderId="4" xfId="6" applyNumberFormat="1" applyFill="1" applyBorder="1" applyAlignment="1">
      <alignment horizontal="center" vertical="center"/>
    </xf>
    <xf numFmtId="10" fontId="1" fillId="23" borderId="0" xfId="6" applyNumberForma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xf>
    <xf numFmtId="0" fontId="8" fillId="11" borderId="33" xfId="0" applyFont="1" applyFill="1" applyBorder="1" applyAlignment="1">
      <alignment horizontal="left" vertical="center"/>
    </xf>
    <xf numFmtId="0" fontId="0" fillId="11" borderId="38" xfId="0" applyFill="1" applyBorder="1" applyAlignment="1">
      <alignment horizontal="left" vertical="center" wrapText="1"/>
    </xf>
    <xf numFmtId="0" fontId="13" fillId="16" borderId="9" xfId="0" applyFont="1" applyFill="1" applyBorder="1" applyAlignment="1">
      <alignment horizontal="center" vertical="center"/>
    </xf>
    <xf numFmtId="0" fontId="13" fillId="16" borderId="19" xfId="0" applyFont="1" applyFill="1" applyBorder="1" applyAlignment="1">
      <alignment horizontal="center" vertical="center"/>
    </xf>
    <xf numFmtId="49" fontId="16" fillId="0" borderId="14" xfId="0" applyNumberFormat="1" applyFont="1" applyBorder="1" applyAlignment="1">
      <alignment horizontal="right" vertical="center" wrapText="1"/>
    </xf>
    <xf numFmtId="49" fontId="16" fillId="0" borderId="30" xfId="0" applyNumberFormat="1" applyFont="1" applyBorder="1" applyAlignment="1">
      <alignment horizontal="right" vertical="center" wrapText="1"/>
    </xf>
    <xf numFmtId="0" fontId="12" fillId="16" borderId="9" xfId="0" applyFont="1" applyFill="1" applyBorder="1" applyAlignment="1">
      <alignment horizontal="left" vertical="center" wrapText="1"/>
    </xf>
    <xf numFmtId="0" fontId="12" fillId="16" borderId="21" xfId="0" applyFont="1" applyFill="1" applyBorder="1" applyAlignment="1">
      <alignment horizontal="left" vertical="center" wrapText="1"/>
    </xf>
    <xf numFmtId="0" fontId="12" fillId="16" borderId="19" xfId="0" applyFont="1" applyFill="1" applyBorder="1" applyAlignment="1">
      <alignment horizontal="left" vertical="center" wrapText="1"/>
    </xf>
    <xf numFmtId="49" fontId="16" fillId="0" borderId="12" xfId="0" applyNumberFormat="1" applyFont="1" applyBorder="1" applyAlignment="1">
      <alignment horizontal="right" vertical="center" wrapText="1"/>
    </xf>
    <xf numFmtId="49" fontId="16" fillId="0" borderId="39" xfId="0" applyNumberFormat="1" applyFont="1" applyBorder="1" applyAlignment="1">
      <alignment horizontal="right" vertical="center" wrapText="1"/>
    </xf>
    <xf numFmtId="0" fontId="12" fillId="16" borderId="9" xfId="0" applyFont="1" applyFill="1" applyBorder="1" applyAlignment="1">
      <alignment horizontal="left" vertical="center"/>
    </xf>
    <xf numFmtId="0" fontId="12" fillId="16" borderId="21" xfId="0" applyFont="1" applyFill="1" applyBorder="1" applyAlignment="1">
      <alignment horizontal="left" vertical="center"/>
    </xf>
    <xf numFmtId="49" fontId="16" fillId="0" borderId="17" xfId="0" applyNumberFormat="1" applyFont="1" applyBorder="1" applyAlignment="1">
      <alignment horizontal="right" vertical="center" wrapText="1"/>
    </xf>
    <xf numFmtId="0" fontId="0" fillId="0" borderId="0" xfId="0" applyAlignment="1">
      <alignment horizontal="center" vertical="center"/>
    </xf>
    <xf numFmtId="0" fontId="0" fillId="0" borderId="4" xfId="0" applyBorder="1" applyAlignment="1">
      <alignment horizontal="center" vertical="center"/>
    </xf>
    <xf numFmtId="49" fontId="3" fillId="0" borderId="3"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3" fillId="8" borderId="3"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6"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9" borderId="37"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6"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13" borderId="18" xfId="0" applyFont="1" applyFill="1" applyBorder="1" applyAlignment="1">
      <alignment horizontal="center" vertical="center" wrapText="1"/>
    </xf>
    <xf numFmtId="49" fontId="3" fillId="0" borderId="8" xfId="0" applyNumberFormat="1" applyFont="1" applyBorder="1" applyAlignment="1">
      <alignment horizontal="left" vertical="center" wrapText="1"/>
    </xf>
    <xf numFmtId="49" fontId="3" fillId="0" borderId="32" xfId="0" applyNumberFormat="1" applyFont="1" applyBorder="1" applyAlignment="1">
      <alignment horizontal="left" vertical="center" wrapText="1"/>
    </xf>
    <xf numFmtId="0" fontId="12" fillId="17" borderId="9" xfId="0" applyFont="1" applyFill="1" applyBorder="1" applyAlignment="1">
      <alignment horizontal="left" vertical="center" wrapText="1"/>
    </xf>
    <xf numFmtId="0" fontId="12" fillId="17" borderId="19" xfId="0" applyFont="1" applyFill="1" applyBorder="1" applyAlignment="1">
      <alignment horizontal="left" vertical="center" wrapText="1"/>
    </xf>
    <xf numFmtId="0" fontId="12" fillId="17" borderId="21" xfId="0" applyFont="1" applyFill="1" applyBorder="1" applyAlignment="1">
      <alignment horizontal="left" vertical="center" wrapText="1"/>
    </xf>
    <xf numFmtId="0" fontId="0" fillId="0" borderId="10" xfId="0" applyBorder="1" applyAlignment="1">
      <alignment horizontal="right" vertical="center" wrapText="1"/>
    </xf>
    <xf numFmtId="0" fontId="0" fillId="0" borderId="33" xfId="0" applyBorder="1" applyAlignment="1">
      <alignment horizontal="right" vertical="center" wrapText="1"/>
    </xf>
    <xf numFmtId="0" fontId="16" fillId="0" borderId="12" xfId="0" applyFont="1" applyBorder="1" applyAlignment="1">
      <alignment horizontal="right" vertical="center" wrapText="1"/>
    </xf>
    <xf numFmtId="0" fontId="16" fillId="0" borderId="31" xfId="0" applyFont="1" applyBorder="1" applyAlignment="1">
      <alignment horizontal="right" vertical="center" wrapText="1"/>
    </xf>
    <xf numFmtId="9" fontId="16" fillId="8" borderId="12" xfId="1" applyFont="1" applyFill="1" applyBorder="1" applyAlignment="1" applyProtection="1">
      <alignment horizontal="center" vertical="center" wrapText="1"/>
    </xf>
    <xf numFmtId="9" fontId="16" fillId="8" borderId="31" xfId="1" applyFont="1" applyFill="1" applyBorder="1" applyAlignment="1" applyProtection="1">
      <alignment horizontal="center" vertical="center" wrapText="1"/>
    </xf>
    <xf numFmtId="9" fontId="16" fillId="8" borderId="39" xfId="1" applyFont="1" applyFill="1" applyBorder="1" applyAlignment="1" applyProtection="1">
      <alignment horizontal="center" vertical="center" wrapText="1"/>
    </xf>
    <xf numFmtId="9" fontId="16" fillId="9" borderId="12" xfId="1" applyFont="1" applyFill="1" applyBorder="1" applyAlignment="1" applyProtection="1">
      <alignment horizontal="center" vertical="center" wrapText="1"/>
    </xf>
    <xf numFmtId="9" fontId="16" fillId="9" borderId="31" xfId="1" applyFont="1" applyFill="1" applyBorder="1" applyAlignment="1" applyProtection="1">
      <alignment horizontal="center" vertical="center" wrapText="1"/>
    </xf>
    <xf numFmtId="9" fontId="16" fillId="9" borderId="39" xfId="1" applyFont="1" applyFill="1" applyBorder="1" applyAlignment="1" applyProtection="1">
      <alignment horizontal="center" vertical="center" wrapText="1"/>
    </xf>
    <xf numFmtId="9" fontId="16" fillId="10" borderId="12" xfId="1" applyFont="1" applyFill="1" applyBorder="1" applyAlignment="1" applyProtection="1">
      <alignment horizontal="center" vertical="center" wrapText="1"/>
    </xf>
    <xf numFmtId="9" fontId="16" fillId="10" borderId="31" xfId="1" applyFont="1" applyFill="1" applyBorder="1" applyAlignment="1" applyProtection="1">
      <alignment horizontal="center" vertical="center" wrapText="1"/>
    </xf>
    <xf numFmtId="9" fontId="16" fillId="10" borderId="39" xfId="1" applyFont="1" applyFill="1" applyBorder="1" applyAlignment="1" applyProtection="1">
      <alignment horizontal="center" vertical="center" wrapText="1"/>
    </xf>
    <xf numFmtId="0" fontId="6" fillId="0" borderId="0" xfId="0" applyFont="1" applyAlignment="1">
      <alignment horizontal="center" vertical="center"/>
    </xf>
    <xf numFmtId="0" fontId="0" fillId="12" borderId="29" xfId="0" applyFill="1" applyBorder="1" applyAlignment="1">
      <alignment horizontal="left" vertical="center" wrapText="1"/>
    </xf>
    <xf numFmtId="0" fontId="0" fillId="12" borderId="41" xfId="0" applyFill="1" applyBorder="1" applyAlignment="1">
      <alignment horizontal="left" vertical="center" wrapText="1"/>
    </xf>
    <xf numFmtId="0" fontId="17" fillId="18" borderId="9" xfId="0" applyFont="1" applyFill="1" applyBorder="1" applyAlignment="1">
      <alignment horizontal="center"/>
    </xf>
    <xf numFmtId="0" fontId="17" fillId="18" borderId="19" xfId="0" applyFont="1" applyFill="1" applyBorder="1" applyAlignment="1">
      <alignment horizontal="center"/>
    </xf>
    <xf numFmtId="0" fontId="17" fillId="18" borderId="21" xfId="0" applyFont="1" applyFill="1" applyBorder="1" applyAlignment="1">
      <alignment horizontal="center"/>
    </xf>
    <xf numFmtId="0" fontId="0" fillId="14" borderId="29" xfId="0" applyFill="1" applyBorder="1" applyAlignment="1">
      <alignment horizontal="left" vertical="center"/>
    </xf>
    <xf numFmtId="0" fontId="0" fillId="14" borderId="41" xfId="0" applyFill="1" applyBorder="1" applyAlignment="1">
      <alignment horizontal="left" vertical="center"/>
    </xf>
    <xf numFmtId="0" fontId="7" fillId="19" borderId="9" xfId="0" applyFont="1" applyFill="1" applyBorder="1" applyAlignment="1">
      <alignment horizontal="center"/>
    </xf>
    <xf numFmtId="0" fontId="7" fillId="19" borderId="19" xfId="0" applyFont="1" applyFill="1" applyBorder="1" applyAlignment="1">
      <alignment horizontal="center"/>
    </xf>
    <xf numFmtId="0" fontId="7" fillId="19" borderId="21" xfId="0" applyFont="1" applyFill="1" applyBorder="1" applyAlignment="1">
      <alignment horizontal="center"/>
    </xf>
    <xf numFmtId="0" fontId="0" fillId="11" borderId="29" xfId="0" applyFill="1" applyBorder="1" applyAlignment="1">
      <alignment horizontal="left" vertical="center"/>
    </xf>
    <xf numFmtId="0" fontId="0" fillId="11" borderId="41" xfId="0" applyFill="1" applyBorder="1" applyAlignment="1">
      <alignment horizontal="left" vertical="center"/>
    </xf>
    <xf numFmtId="0" fontId="8" fillId="11" borderId="33" xfId="0" applyFont="1" applyFill="1" applyBorder="1" applyAlignment="1">
      <alignment horizontal="left" vertical="center"/>
    </xf>
    <xf numFmtId="0" fontId="7" fillId="20" borderId="9"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21" xfId="0"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B6" sqref="B6"/>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s>
  <sheetData>
    <row r="3" spans="1:7" ht="30">
      <c r="A3" s="221"/>
      <c r="B3" s="9" t="s">
        <v>0</v>
      </c>
      <c r="C3" s="9" t="s">
        <v>1</v>
      </c>
      <c r="D3" s="9" t="s">
        <v>2</v>
      </c>
      <c r="E3" s="211" t="s">
        <v>3</v>
      </c>
      <c r="F3" s="2" t="s">
        <v>4</v>
      </c>
      <c r="G3" t="s">
        <v>5</v>
      </c>
    </row>
    <row r="4" spans="1:7">
      <c r="A4" s="212" t="s">
        <v>6</v>
      </c>
      <c r="B4" s="213">
        <f>(Fonctionnalités!E20)</f>
        <v>0.7036</v>
      </c>
      <c r="C4" s="214">
        <f>'Assurance Qualité'!C61</f>
        <v>0.47499999999999998</v>
      </c>
      <c r="D4" s="214">
        <f>B4*0.6+C4*0.4 - 0.1*E4</f>
        <v>0.61216000000000004</v>
      </c>
      <c r="F4" s="13">
        <v>15</v>
      </c>
      <c r="G4" s="12">
        <f>D4*F4</f>
        <v>9.1824000000000012</v>
      </c>
    </row>
    <row r="5" spans="1:7">
      <c r="A5" s="215" t="s">
        <v>7</v>
      </c>
      <c r="B5" s="216">
        <f>(Fonctionnalités!E36)</f>
        <v>0</v>
      </c>
      <c r="C5" s="217">
        <f>'Assurance Qualité'!F61</f>
        <v>0</v>
      </c>
      <c r="D5" s="217">
        <f t="shared" ref="D5:D6" si="0">B5*0.6+C5*0.4 - 0.1*E5</f>
        <v>0</v>
      </c>
      <c r="F5" s="13">
        <v>25</v>
      </c>
      <c r="G5" s="12">
        <f t="shared" ref="G5:G7" si="1">D5*F5</f>
        <v>0</v>
      </c>
    </row>
    <row r="6" spans="1:7">
      <c r="A6" s="218" t="s">
        <v>8</v>
      </c>
      <c r="B6" s="219">
        <f>(Fonctionnalités!E53)</f>
        <v>0</v>
      </c>
      <c r="C6" s="220">
        <f>'Assurance Qualité'!I61</f>
        <v>0</v>
      </c>
      <c r="D6" s="220">
        <f t="shared" si="0"/>
        <v>0</v>
      </c>
      <c r="F6" s="13">
        <v>20</v>
      </c>
      <c r="G6" s="12">
        <f t="shared" si="1"/>
        <v>0</v>
      </c>
    </row>
    <row r="7" spans="1:7">
      <c r="A7" s="10" t="s">
        <v>9</v>
      </c>
      <c r="B7" s="11"/>
      <c r="C7" s="11"/>
      <c r="D7" s="14"/>
      <c r="F7" s="2">
        <v>10</v>
      </c>
      <c r="G7" s="1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1"/>
  <sheetViews>
    <sheetView topLeftCell="A45" zoomScaleNormal="100" workbookViewId="0">
      <selection activeCell="E58" sqref="E58"/>
    </sheetView>
  </sheetViews>
  <sheetFormatPr defaultColWidth="9.140625" defaultRowHeight="15"/>
  <cols>
    <col min="1" max="1" width="22.7109375" style="1" customWidth="1"/>
    <col min="2" max="2" width="77.5703125" style="17" customWidth="1"/>
    <col min="3" max="4" width="10.7109375" style="1" customWidth="1"/>
    <col min="5" max="5" width="20.7109375" style="17" customWidth="1"/>
    <col min="6" max="7" width="10.7109375" customWidth="1"/>
    <col min="8" max="8" width="20.7109375" style="17" customWidth="1"/>
    <col min="9" max="10" width="10.7109375" customWidth="1"/>
    <col min="11" max="11" width="20.7109375" style="17" customWidth="1"/>
    <col min="12" max="13" width="12.7109375" customWidth="1"/>
    <col min="14" max="16" width="15.7109375" customWidth="1"/>
    <col min="17" max="1029" width="11.42578125"/>
  </cols>
  <sheetData>
    <row r="2" spans="1:17" ht="18.399999999999999" customHeight="1">
      <c r="A2" s="246" t="s">
        <v>10</v>
      </c>
      <c r="B2" s="246"/>
      <c r="C2" s="246"/>
      <c r="D2" s="246"/>
      <c r="E2" s="246"/>
      <c r="F2" s="246"/>
      <c r="G2" s="246"/>
      <c r="H2" s="246"/>
      <c r="I2" s="246"/>
      <c r="J2" s="246"/>
      <c r="K2" s="246"/>
      <c r="L2" s="8"/>
      <c r="M2" s="8"/>
    </row>
    <row r="4" spans="1:17" ht="18.399999999999999" customHeight="1">
      <c r="A4" s="247" t="s">
        <v>11</v>
      </c>
      <c r="B4" s="247"/>
      <c r="C4" s="247"/>
      <c r="D4" s="247"/>
      <c r="E4" s="247"/>
      <c r="F4" s="247"/>
      <c r="G4" s="247"/>
      <c r="H4" s="247"/>
      <c r="I4" s="247"/>
      <c r="J4" s="247"/>
      <c r="K4" s="247"/>
      <c r="L4" s="5"/>
      <c r="M4" s="5"/>
    </row>
    <row r="5" spans="1:17" ht="19.5" thickBot="1">
      <c r="A5" s="18"/>
      <c r="B5" s="222"/>
      <c r="C5" s="3"/>
      <c r="D5" s="3"/>
      <c r="E5" s="222"/>
      <c r="F5" s="3"/>
      <c r="G5" s="3"/>
      <c r="H5" s="222"/>
      <c r="I5" s="3"/>
      <c r="J5" s="3"/>
      <c r="K5" s="222"/>
      <c r="L5" s="3"/>
      <c r="M5" s="3"/>
    </row>
    <row r="6" spans="1:17" ht="18.399999999999999" customHeight="1">
      <c r="A6" s="239" t="s">
        <v>12</v>
      </c>
      <c r="B6" s="251" t="s">
        <v>13</v>
      </c>
      <c r="C6" s="241" t="s">
        <v>6</v>
      </c>
      <c r="D6" s="242"/>
      <c r="E6" s="242"/>
      <c r="F6" s="243" t="s">
        <v>7</v>
      </c>
      <c r="G6" s="244"/>
      <c r="H6" s="245"/>
      <c r="I6" s="248" t="s">
        <v>8</v>
      </c>
      <c r="J6" s="249"/>
      <c r="K6" s="250"/>
      <c r="L6" s="4"/>
      <c r="M6" s="4"/>
      <c r="N6" s="237"/>
      <c r="O6" s="238"/>
      <c r="P6" s="238"/>
    </row>
    <row r="7" spans="1:17" ht="19.5" thickBot="1">
      <c r="A7" s="240"/>
      <c r="B7" s="252"/>
      <c r="C7" s="22" t="s">
        <v>14</v>
      </c>
      <c r="D7" s="23" t="s">
        <v>4</v>
      </c>
      <c r="E7" s="29" t="s">
        <v>15</v>
      </c>
      <c r="F7" s="24" t="s">
        <v>14</v>
      </c>
      <c r="G7" s="25" t="s">
        <v>4</v>
      </c>
      <c r="H7" s="28" t="s">
        <v>15</v>
      </c>
      <c r="I7" s="26" t="s">
        <v>14</v>
      </c>
      <c r="J7" s="27" t="s">
        <v>4</v>
      </c>
      <c r="K7" s="30" t="s">
        <v>15</v>
      </c>
      <c r="L7" s="4"/>
      <c r="M7" s="4"/>
      <c r="N7" s="221"/>
      <c r="O7" s="221"/>
      <c r="P7" s="221"/>
      <c r="Q7" s="221"/>
    </row>
    <row r="8" spans="1:17" s="20" customFormat="1" ht="18.399999999999999" customHeight="1">
      <c r="A8" s="229" t="s">
        <v>16</v>
      </c>
      <c r="B8" s="230"/>
      <c r="C8" s="225" t="s">
        <v>17</v>
      </c>
      <c r="D8" s="226"/>
      <c r="E8" s="60" t="s">
        <v>18</v>
      </c>
      <c r="F8" s="225" t="s">
        <v>17</v>
      </c>
      <c r="G8" s="226"/>
      <c r="H8" s="60"/>
      <c r="I8" s="225" t="s">
        <v>17</v>
      </c>
      <c r="J8" s="226"/>
      <c r="K8" s="60"/>
      <c r="L8" s="19"/>
      <c r="M8" s="19"/>
    </row>
    <row r="9" spans="1:17">
      <c r="A9" s="78" t="s">
        <v>19</v>
      </c>
      <c r="B9" s="79" t="s">
        <v>20</v>
      </c>
      <c r="C9" s="51">
        <v>1</v>
      </c>
      <c r="D9" s="47">
        <v>3</v>
      </c>
      <c r="E9" s="52"/>
      <c r="F9" s="53"/>
      <c r="G9" s="48">
        <v>3</v>
      </c>
      <c r="H9" s="54"/>
      <c r="I9" s="55"/>
      <c r="J9" s="49">
        <v>3</v>
      </c>
      <c r="K9" s="50"/>
      <c r="L9" s="6"/>
      <c r="M9" s="6"/>
    </row>
    <row r="10" spans="1:17" ht="45">
      <c r="A10" s="21" t="s">
        <v>21</v>
      </c>
      <c r="B10" s="31" t="s">
        <v>22</v>
      </c>
      <c r="C10" s="35">
        <v>0.75</v>
      </c>
      <c r="D10" s="32">
        <v>2</v>
      </c>
      <c r="E10" s="36" t="s">
        <v>23</v>
      </c>
      <c r="F10" s="37"/>
      <c r="G10" s="33">
        <v>2</v>
      </c>
      <c r="H10" s="38"/>
      <c r="I10" s="39"/>
      <c r="J10" s="34">
        <v>2</v>
      </c>
      <c r="K10" s="40"/>
      <c r="L10" s="6"/>
      <c r="M10" s="6"/>
    </row>
    <row r="11" spans="1:17" ht="60">
      <c r="A11" s="21" t="s">
        <v>24</v>
      </c>
      <c r="B11" s="31" t="s">
        <v>25</v>
      </c>
      <c r="C11" s="35">
        <v>0</v>
      </c>
      <c r="D11" s="32">
        <v>3</v>
      </c>
      <c r="E11" s="36" t="s">
        <v>26</v>
      </c>
      <c r="F11" s="37"/>
      <c r="G11" s="33">
        <v>3</v>
      </c>
      <c r="H11" s="38"/>
      <c r="I11" s="39"/>
      <c r="J11" s="34">
        <v>3</v>
      </c>
      <c r="K11" s="40"/>
      <c r="L11" s="6"/>
      <c r="M11" s="6"/>
    </row>
    <row r="12" spans="1:17" ht="105">
      <c r="A12" s="21" t="s">
        <v>27</v>
      </c>
      <c r="B12" s="31" t="s">
        <v>28</v>
      </c>
      <c r="C12" s="35">
        <v>0</v>
      </c>
      <c r="D12" s="32">
        <v>2</v>
      </c>
      <c r="E12" s="36" t="s">
        <v>29</v>
      </c>
      <c r="F12" s="37"/>
      <c r="G12" s="33">
        <v>2</v>
      </c>
      <c r="H12" s="38"/>
      <c r="I12" s="39"/>
      <c r="J12" s="34">
        <v>2</v>
      </c>
      <c r="K12" s="40"/>
      <c r="L12" s="6"/>
      <c r="M12" s="6"/>
    </row>
    <row r="13" spans="1:17" ht="90">
      <c r="A13" s="21" t="s">
        <v>30</v>
      </c>
      <c r="B13" s="31" t="s">
        <v>31</v>
      </c>
      <c r="C13" s="35">
        <v>0</v>
      </c>
      <c r="D13" s="32">
        <v>4</v>
      </c>
      <c r="E13" s="36" t="s">
        <v>32</v>
      </c>
      <c r="F13" s="37"/>
      <c r="G13" s="33">
        <v>4</v>
      </c>
      <c r="H13" s="38"/>
      <c r="I13" s="39"/>
      <c r="J13" s="34">
        <v>4</v>
      </c>
      <c r="K13" s="40"/>
      <c r="L13" s="6"/>
      <c r="M13" s="6"/>
    </row>
    <row r="14" spans="1:17" s="97" customFormat="1" ht="16.5" thickBot="1">
      <c r="A14" s="227" t="s">
        <v>33</v>
      </c>
      <c r="B14" s="228"/>
      <c r="C14" s="87">
        <f>SUMPRODUCT(C9:C13,D9:D13)</f>
        <v>4.5</v>
      </c>
      <c r="D14" s="88">
        <f>SUM(D9:D13)</f>
        <v>14</v>
      </c>
      <c r="E14" s="89"/>
      <c r="F14" s="90">
        <f>SUMPRODUCT(F9:F13,G9:G13)</f>
        <v>0</v>
      </c>
      <c r="G14" s="91">
        <f>SUM(G9:G13)</f>
        <v>14</v>
      </c>
      <c r="H14" s="92"/>
      <c r="I14" s="93">
        <f>SUMPRODUCT(I9:I13,J9:J13)</f>
        <v>0</v>
      </c>
      <c r="J14" s="94">
        <f>SUM(J9:J13)</f>
        <v>14</v>
      </c>
      <c r="K14" s="95"/>
      <c r="L14" s="96"/>
      <c r="M14" s="96"/>
    </row>
    <row r="15" spans="1:17" s="20" customFormat="1" ht="18.399999999999999" customHeight="1">
      <c r="A15" s="234" t="s">
        <v>34</v>
      </c>
      <c r="B15" s="235"/>
      <c r="C15" s="225" t="s">
        <v>17</v>
      </c>
      <c r="D15" s="226"/>
      <c r="E15" s="60" t="s">
        <v>18</v>
      </c>
      <c r="F15" s="225" t="s">
        <v>17</v>
      </c>
      <c r="G15" s="226"/>
      <c r="H15" s="60"/>
      <c r="I15" s="225" t="s">
        <v>17</v>
      </c>
      <c r="J15" s="226"/>
      <c r="K15" s="60"/>
      <c r="L15" s="19"/>
      <c r="M15" s="19"/>
    </row>
    <row r="16" spans="1:17" ht="45">
      <c r="A16" s="78" t="s">
        <v>35</v>
      </c>
      <c r="B16" s="79" t="s">
        <v>36</v>
      </c>
      <c r="C16" s="62">
        <v>1</v>
      </c>
      <c r="D16" s="63">
        <v>2</v>
      </c>
      <c r="E16" s="64"/>
      <c r="F16" s="68"/>
      <c r="G16" s="69">
        <v>2</v>
      </c>
      <c r="H16" s="70"/>
      <c r="I16" s="74"/>
      <c r="J16" s="75">
        <v>2</v>
      </c>
      <c r="K16" s="76"/>
      <c r="L16" s="6"/>
      <c r="M16" s="6"/>
    </row>
    <row r="17" spans="1:13" ht="30">
      <c r="A17" s="21" t="s">
        <v>37</v>
      </c>
      <c r="B17" s="31" t="s">
        <v>38</v>
      </c>
      <c r="C17" s="45">
        <v>1</v>
      </c>
      <c r="D17" s="41">
        <v>3</v>
      </c>
      <c r="E17" s="65"/>
      <c r="F17" s="71"/>
      <c r="G17" s="42">
        <v>3</v>
      </c>
      <c r="H17" s="72"/>
      <c r="I17" s="77"/>
      <c r="J17" s="44">
        <v>3</v>
      </c>
      <c r="K17" s="46"/>
      <c r="L17" s="6"/>
      <c r="M17" s="6"/>
    </row>
    <row r="18" spans="1:13" ht="45">
      <c r="A18" s="21" t="s">
        <v>39</v>
      </c>
      <c r="B18" s="31" t="s">
        <v>40</v>
      </c>
      <c r="C18" s="45">
        <v>1</v>
      </c>
      <c r="D18" s="41">
        <v>3</v>
      </c>
      <c r="E18" s="65"/>
      <c r="F18" s="71"/>
      <c r="G18" s="42">
        <v>3</v>
      </c>
      <c r="H18" s="72"/>
      <c r="I18" s="77"/>
      <c r="J18" s="44">
        <v>3</v>
      </c>
      <c r="K18" s="46"/>
      <c r="L18" s="6"/>
      <c r="M18" s="6"/>
    </row>
    <row r="19" spans="1:13">
      <c r="A19" s="21" t="s">
        <v>41</v>
      </c>
      <c r="B19" s="31" t="s">
        <v>42</v>
      </c>
      <c r="C19" s="45">
        <v>1</v>
      </c>
      <c r="D19" s="41">
        <v>3</v>
      </c>
      <c r="E19" s="65"/>
      <c r="F19" s="71"/>
      <c r="G19" s="42">
        <v>3</v>
      </c>
      <c r="H19" s="72"/>
      <c r="I19" s="77"/>
      <c r="J19" s="44">
        <v>3</v>
      </c>
      <c r="K19" s="46"/>
      <c r="L19" s="6"/>
      <c r="M19" s="6"/>
    </row>
    <row r="20" spans="1:13" ht="30">
      <c r="A20" s="21" t="s">
        <v>43</v>
      </c>
      <c r="B20" s="31" t="s">
        <v>44</v>
      </c>
      <c r="C20" s="45">
        <v>1</v>
      </c>
      <c r="D20" s="41">
        <v>2</v>
      </c>
      <c r="E20" s="65"/>
      <c r="F20" s="71"/>
      <c r="G20" s="42">
        <v>2</v>
      </c>
      <c r="H20" s="72"/>
      <c r="I20" s="77"/>
      <c r="J20" s="44">
        <v>2</v>
      </c>
      <c r="K20" s="46"/>
      <c r="L20" s="6"/>
      <c r="M20" s="6"/>
    </row>
    <row r="21" spans="1:13" s="97" customFormat="1" ht="16.5" thickBot="1">
      <c r="A21" s="236" t="s">
        <v>33</v>
      </c>
      <c r="B21" s="233"/>
      <c r="C21" s="98">
        <f>SUMPRODUCT(C16:C20,D16:D20)</f>
        <v>13</v>
      </c>
      <c r="D21" s="99">
        <f>SUM(D16:D20)</f>
        <v>13</v>
      </c>
      <c r="E21" s="100"/>
      <c r="F21" s="101">
        <f>SUMPRODUCT(F16:F20,G16:G20)</f>
        <v>0</v>
      </c>
      <c r="G21" s="102">
        <f>SUM(G16:G20)</f>
        <v>13</v>
      </c>
      <c r="H21" s="103"/>
      <c r="I21" s="104">
        <f>SUMPRODUCT(I16:I20,J16:J20)</f>
        <v>0</v>
      </c>
      <c r="J21" s="105">
        <f>SUM(J16:J20)</f>
        <v>13</v>
      </c>
      <c r="K21" s="106"/>
      <c r="L21" s="96"/>
      <c r="M21" s="96"/>
    </row>
    <row r="22" spans="1:13" ht="18.399999999999999" customHeight="1" thickBot="1">
      <c r="A22" s="229" t="s">
        <v>45</v>
      </c>
      <c r="B22" s="230"/>
      <c r="C22" s="225" t="s">
        <v>17</v>
      </c>
      <c r="D22" s="226"/>
      <c r="E22" s="60" t="s">
        <v>18</v>
      </c>
      <c r="F22" s="225" t="s">
        <v>17</v>
      </c>
      <c r="G22" s="226"/>
      <c r="H22" s="60"/>
      <c r="I22" s="225" t="s">
        <v>17</v>
      </c>
      <c r="J22" s="226"/>
      <c r="K22" s="60"/>
      <c r="L22" s="5"/>
      <c r="M22" s="5"/>
    </row>
    <row r="23" spans="1:13" ht="60">
      <c r="A23" s="80" t="s">
        <v>46</v>
      </c>
      <c r="B23" s="81" t="s">
        <v>47</v>
      </c>
      <c r="C23" s="84">
        <v>1</v>
      </c>
      <c r="D23" s="85">
        <v>2</v>
      </c>
      <c r="E23" s="86"/>
      <c r="F23" s="109"/>
      <c r="G23" s="110">
        <v>2</v>
      </c>
      <c r="H23" s="111"/>
      <c r="I23" s="114"/>
      <c r="J23" s="115">
        <v>2</v>
      </c>
      <c r="K23" s="116"/>
      <c r="L23" s="6"/>
      <c r="M23" s="6"/>
    </row>
    <row r="24" spans="1:13">
      <c r="A24" s="82" t="s">
        <v>48</v>
      </c>
      <c r="B24" s="83" t="s">
        <v>49</v>
      </c>
      <c r="C24" s="45">
        <v>1</v>
      </c>
      <c r="D24" s="41">
        <v>1</v>
      </c>
      <c r="E24" s="65"/>
      <c r="F24" s="71"/>
      <c r="G24" s="42">
        <v>1</v>
      </c>
      <c r="H24" s="72"/>
      <c r="I24" s="77"/>
      <c r="J24" s="44">
        <v>1</v>
      </c>
      <c r="K24" s="46"/>
      <c r="L24" s="6"/>
      <c r="M24" s="6"/>
    </row>
    <row r="25" spans="1:13">
      <c r="A25" s="82" t="s">
        <v>50</v>
      </c>
      <c r="B25" s="83" t="s">
        <v>51</v>
      </c>
      <c r="C25" s="45">
        <v>1</v>
      </c>
      <c r="D25" s="41">
        <v>1</v>
      </c>
      <c r="E25" s="65"/>
      <c r="F25" s="71"/>
      <c r="G25" s="42">
        <v>1</v>
      </c>
      <c r="H25" s="72"/>
      <c r="I25" s="77"/>
      <c r="J25" s="44">
        <v>1</v>
      </c>
      <c r="K25" s="46"/>
      <c r="L25" s="6"/>
      <c r="M25" s="6"/>
    </row>
    <row r="26" spans="1:13" s="97" customFormat="1" ht="16.5" thickBot="1">
      <c r="A26" s="232" t="s">
        <v>33</v>
      </c>
      <c r="B26" s="233"/>
      <c r="C26" s="87">
        <f>SUMPRODUCT(C23:C25,D23:D25)</f>
        <v>4</v>
      </c>
      <c r="D26" s="88">
        <f>SUM(D23:D25)</f>
        <v>4</v>
      </c>
      <c r="E26" s="89"/>
      <c r="F26" s="101">
        <f>SUMPRODUCT(F23:F25,G23:G25)</f>
        <v>0</v>
      </c>
      <c r="G26" s="102">
        <f>SUM(G23:G25)</f>
        <v>4</v>
      </c>
      <c r="H26" s="103"/>
      <c r="I26" s="104">
        <f>SUMPRODUCT(I23:I25,J23:J25)</f>
        <v>0</v>
      </c>
      <c r="J26" s="105">
        <f>SUM(J23:J25)</f>
        <v>4</v>
      </c>
      <c r="K26" s="106"/>
      <c r="L26" s="96"/>
      <c r="M26" s="96"/>
    </row>
    <row r="27" spans="1:13" ht="18.399999999999999" customHeight="1">
      <c r="A27" s="229" t="s">
        <v>52</v>
      </c>
      <c r="B27" s="230"/>
      <c r="C27" s="225" t="s">
        <v>17</v>
      </c>
      <c r="D27" s="226"/>
      <c r="E27" s="60" t="s">
        <v>53</v>
      </c>
      <c r="F27" s="225" t="s">
        <v>17</v>
      </c>
      <c r="G27" s="226"/>
      <c r="H27" s="59" t="s">
        <v>53</v>
      </c>
      <c r="I27" s="225" t="s">
        <v>17</v>
      </c>
      <c r="J27" s="226"/>
      <c r="K27" s="60" t="s">
        <v>53</v>
      </c>
      <c r="L27" s="16"/>
      <c r="M27" s="5"/>
    </row>
    <row r="28" spans="1:13" ht="60">
      <c r="A28" s="120" t="s">
        <v>54</v>
      </c>
      <c r="B28" s="121" t="s">
        <v>55</v>
      </c>
      <c r="C28" s="112">
        <v>0.75</v>
      </c>
      <c r="D28" s="61">
        <v>2</v>
      </c>
      <c r="E28" s="113" t="s">
        <v>56</v>
      </c>
      <c r="F28" s="107"/>
      <c r="G28" s="66">
        <v>2</v>
      </c>
      <c r="H28" s="67"/>
      <c r="I28" s="118"/>
      <c r="J28" s="73">
        <v>2</v>
      </c>
      <c r="K28" s="119"/>
      <c r="L28" s="6"/>
      <c r="M28" s="6"/>
    </row>
    <row r="29" spans="1:13" ht="30">
      <c r="A29" s="56" t="s">
        <v>57</v>
      </c>
      <c r="B29" s="57" t="s">
        <v>58</v>
      </c>
      <c r="C29" s="45">
        <v>0</v>
      </c>
      <c r="D29" s="41">
        <v>2</v>
      </c>
      <c r="E29" s="65" t="s">
        <v>59</v>
      </c>
      <c r="F29" s="71"/>
      <c r="G29" s="42">
        <v>2</v>
      </c>
      <c r="H29" s="43"/>
      <c r="I29" s="77"/>
      <c r="J29" s="44">
        <v>2</v>
      </c>
      <c r="K29" s="46"/>
      <c r="L29" s="6"/>
      <c r="M29" s="6"/>
    </row>
    <row r="30" spans="1:13">
      <c r="A30" s="21" t="s">
        <v>60</v>
      </c>
      <c r="B30" s="57" t="s">
        <v>61</v>
      </c>
      <c r="C30" s="45">
        <v>1</v>
      </c>
      <c r="D30" s="41">
        <v>2</v>
      </c>
      <c r="E30" s="65"/>
      <c r="F30" s="71"/>
      <c r="G30" s="42">
        <v>2</v>
      </c>
      <c r="H30" s="43"/>
      <c r="I30" s="77"/>
      <c r="J30" s="44">
        <v>2</v>
      </c>
      <c r="K30" s="46"/>
      <c r="L30" s="6"/>
      <c r="M30" s="6"/>
    </row>
    <row r="31" spans="1:13" ht="165">
      <c r="A31" s="21" t="s">
        <v>62</v>
      </c>
      <c r="B31" s="57" t="s">
        <v>63</v>
      </c>
      <c r="C31" s="45">
        <v>0</v>
      </c>
      <c r="D31" s="41">
        <v>3</v>
      </c>
      <c r="E31" s="65" t="s">
        <v>64</v>
      </c>
      <c r="F31" s="71"/>
      <c r="G31" s="42">
        <v>3</v>
      </c>
      <c r="H31" s="43"/>
      <c r="I31" s="77"/>
      <c r="J31" s="44">
        <v>3</v>
      </c>
      <c r="K31" s="46"/>
      <c r="L31" s="6"/>
      <c r="M31" s="6"/>
    </row>
    <row r="32" spans="1:13" s="97" customFormat="1" ht="16.5" thickBot="1">
      <c r="A32" s="227" t="s">
        <v>33</v>
      </c>
      <c r="B32" s="228"/>
      <c r="C32" s="87">
        <f>SUMPRODUCT(C28:C31,D28:D31)</f>
        <v>3.5</v>
      </c>
      <c r="D32" s="88">
        <f>SUM(D28:D31)</f>
        <v>9</v>
      </c>
      <c r="E32" s="89"/>
      <c r="F32" s="90">
        <f>SUMPRODUCT(F28:F31,G28:G31)</f>
        <v>0</v>
      </c>
      <c r="G32" s="91">
        <f>SUM(G28:G31)</f>
        <v>9</v>
      </c>
      <c r="H32" s="117"/>
      <c r="I32" s="104">
        <f>SUMPRODUCT(I28:I31,J28:J31)</f>
        <v>0</v>
      </c>
      <c r="J32" s="105">
        <f>SUM(J28:J31)</f>
        <v>9</v>
      </c>
      <c r="K32" s="106"/>
      <c r="L32" s="96"/>
      <c r="M32" s="96"/>
    </row>
    <row r="33" spans="1:13" ht="18.399999999999999" customHeight="1">
      <c r="A33" s="229" t="s">
        <v>65</v>
      </c>
      <c r="B33" s="231"/>
      <c r="C33" s="225" t="s">
        <v>17</v>
      </c>
      <c r="D33" s="226"/>
      <c r="E33" s="60" t="s">
        <v>18</v>
      </c>
      <c r="F33" s="225" t="s">
        <v>17</v>
      </c>
      <c r="G33" s="226"/>
      <c r="H33" s="60"/>
      <c r="I33" s="58" t="s">
        <v>17</v>
      </c>
      <c r="J33" s="59"/>
      <c r="K33" s="60"/>
      <c r="L33" s="15"/>
      <c r="M33" s="5"/>
    </row>
    <row r="34" spans="1:13" ht="75">
      <c r="A34" s="120" t="s">
        <v>66</v>
      </c>
      <c r="B34" s="79" t="s">
        <v>67</v>
      </c>
      <c r="C34" s="112">
        <v>0</v>
      </c>
      <c r="D34" s="61">
        <v>1</v>
      </c>
      <c r="E34" s="113" t="s">
        <v>68</v>
      </c>
      <c r="F34" s="107"/>
      <c r="G34" s="66">
        <v>1</v>
      </c>
      <c r="H34" s="108"/>
      <c r="I34" s="118"/>
      <c r="J34" s="73">
        <v>1</v>
      </c>
      <c r="K34" s="119"/>
      <c r="L34" s="6"/>
      <c r="M34" s="6"/>
    </row>
    <row r="35" spans="1:13" ht="30">
      <c r="A35" s="56" t="s">
        <v>69</v>
      </c>
      <c r="B35" s="31" t="s">
        <v>70</v>
      </c>
      <c r="C35" s="45">
        <v>1</v>
      </c>
      <c r="D35" s="41">
        <v>1</v>
      </c>
      <c r="E35" s="65"/>
      <c r="F35" s="71"/>
      <c r="G35" s="42">
        <v>1</v>
      </c>
      <c r="H35" s="72"/>
      <c r="I35" s="77"/>
      <c r="J35" s="44">
        <v>1</v>
      </c>
      <c r="K35" s="46"/>
      <c r="L35" s="6"/>
      <c r="M35" s="6"/>
    </row>
    <row r="36" spans="1:13" ht="120">
      <c r="A36" s="21" t="s">
        <v>71</v>
      </c>
      <c r="B36" s="31" t="s">
        <v>72</v>
      </c>
      <c r="C36" s="45">
        <v>0</v>
      </c>
      <c r="D36" s="41">
        <v>3</v>
      </c>
      <c r="E36" s="65" t="s">
        <v>73</v>
      </c>
      <c r="F36" s="71"/>
      <c r="G36" s="42">
        <v>3</v>
      </c>
      <c r="H36" s="72"/>
      <c r="I36" s="77"/>
      <c r="J36" s="44">
        <v>3</v>
      </c>
      <c r="K36" s="46"/>
      <c r="L36" s="6"/>
      <c r="M36" s="6"/>
    </row>
    <row r="37" spans="1:13" ht="45">
      <c r="A37" s="21" t="s">
        <v>74</v>
      </c>
      <c r="B37" s="31" t="s">
        <v>75</v>
      </c>
      <c r="C37" s="45">
        <v>0.75</v>
      </c>
      <c r="D37" s="41">
        <v>3</v>
      </c>
      <c r="E37" s="65" t="s">
        <v>76</v>
      </c>
      <c r="F37" s="71"/>
      <c r="G37" s="42">
        <v>3</v>
      </c>
      <c r="H37" s="72"/>
      <c r="I37" s="77"/>
      <c r="J37" s="44">
        <v>3</v>
      </c>
      <c r="K37" s="46"/>
      <c r="L37" s="6"/>
      <c r="M37" s="6"/>
    </row>
    <row r="38" spans="1:13" s="97" customFormat="1" ht="15.75">
      <c r="A38" s="227" t="s">
        <v>33</v>
      </c>
      <c r="B38" s="228"/>
      <c r="C38" s="122">
        <f>SUMPRODUCT(C34:C37,D34:D37)</f>
        <v>3.25</v>
      </c>
      <c r="D38" s="88">
        <f>SUM(D34:D37)</f>
        <v>8</v>
      </c>
      <c r="E38" s="89"/>
      <c r="F38" s="123">
        <f>SUMPRODUCT(F34:F37,G34:G37)</f>
        <v>0</v>
      </c>
      <c r="G38" s="91">
        <f>SUM(G34:G37)</f>
        <v>8</v>
      </c>
      <c r="H38" s="92"/>
      <c r="I38" s="104">
        <f>SUMPRODUCT(I34:I37,J34:J37)</f>
        <v>0</v>
      </c>
      <c r="J38" s="105">
        <f>SUM(J34:J37)</f>
        <v>8</v>
      </c>
      <c r="K38" s="106"/>
      <c r="L38" s="96"/>
      <c r="M38" s="96"/>
    </row>
    <row r="39" spans="1:13" ht="18.399999999999999" customHeight="1" thickBot="1">
      <c r="A39" s="229" t="s">
        <v>77</v>
      </c>
      <c r="B39" s="230"/>
      <c r="C39" s="225" t="s">
        <v>17</v>
      </c>
      <c r="D39" s="226"/>
      <c r="E39" s="59" t="s">
        <v>53</v>
      </c>
      <c r="F39" s="225" t="s">
        <v>17</v>
      </c>
      <c r="G39" s="226"/>
      <c r="H39" s="60" t="s">
        <v>53</v>
      </c>
      <c r="I39" s="225" t="s">
        <v>17</v>
      </c>
      <c r="J39" s="226"/>
      <c r="K39" s="60" t="s">
        <v>53</v>
      </c>
      <c r="L39" s="5"/>
      <c r="M39" s="5"/>
    </row>
    <row r="40" spans="1:13" ht="60">
      <c r="A40" s="78" t="s">
        <v>78</v>
      </c>
      <c r="B40" s="79" t="s">
        <v>79</v>
      </c>
      <c r="C40" s="84">
        <v>0</v>
      </c>
      <c r="D40" s="85">
        <v>1</v>
      </c>
      <c r="E40" s="86" t="s">
        <v>80</v>
      </c>
      <c r="F40" s="109"/>
      <c r="G40" s="110">
        <v>1</v>
      </c>
      <c r="H40" s="111"/>
      <c r="I40" s="114"/>
      <c r="J40" s="115">
        <v>1</v>
      </c>
      <c r="K40" s="116"/>
      <c r="L40" s="6"/>
      <c r="M40" s="6"/>
    </row>
    <row r="41" spans="1:13" ht="30">
      <c r="A41" s="21" t="s">
        <v>81</v>
      </c>
      <c r="B41" s="31" t="s">
        <v>82</v>
      </c>
      <c r="C41" s="45">
        <v>0.25</v>
      </c>
      <c r="D41" s="41">
        <v>4</v>
      </c>
      <c r="E41" s="65" t="s">
        <v>83</v>
      </c>
      <c r="F41" s="71"/>
      <c r="G41" s="42">
        <v>4</v>
      </c>
      <c r="H41" s="72"/>
      <c r="I41" s="77"/>
      <c r="J41" s="44">
        <v>4</v>
      </c>
      <c r="K41" s="46"/>
      <c r="L41" s="6"/>
      <c r="M41" s="6"/>
    </row>
    <row r="42" spans="1:13" ht="30">
      <c r="A42" s="21" t="s">
        <v>84</v>
      </c>
      <c r="B42" s="31" t="s">
        <v>85</v>
      </c>
      <c r="C42" s="45">
        <v>1</v>
      </c>
      <c r="D42" s="41">
        <v>3</v>
      </c>
      <c r="E42" s="65"/>
      <c r="F42" s="71"/>
      <c r="G42" s="42">
        <v>3</v>
      </c>
      <c r="H42" s="72"/>
      <c r="I42" s="77"/>
      <c r="J42" s="44">
        <v>3</v>
      </c>
      <c r="K42" s="46"/>
      <c r="L42" s="6"/>
      <c r="M42" s="6"/>
    </row>
    <row r="43" spans="1:13" ht="45">
      <c r="A43" s="21" t="s">
        <v>86</v>
      </c>
      <c r="B43" s="31" t="s">
        <v>87</v>
      </c>
      <c r="C43" s="45">
        <v>0</v>
      </c>
      <c r="D43" s="41">
        <v>2</v>
      </c>
      <c r="E43" s="65" t="s">
        <v>88</v>
      </c>
      <c r="F43" s="71"/>
      <c r="G43" s="42">
        <v>2</v>
      </c>
      <c r="H43" s="72"/>
      <c r="I43" s="77"/>
      <c r="J43" s="44">
        <v>2</v>
      </c>
      <c r="K43" s="46"/>
      <c r="L43" s="6"/>
    </row>
    <row r="44" spans="1:13">
      <c r="A44" s="21" t="s">
        <v>89</v>
      </c>
      <c r="B44" s="31" t="s">
        <v>90</v>
      </c>
      <c r="C44" s="35">
        <v>0</v>
      </c>
      <c r="D44" s="32">
        <v>2</v>
      </c>
      <c r="E44" s="36" t="s">
        <v>91</v>
      </c>
      <c r="F44" s="37"/>
      <c r="G44" s="33">
        <v>2</v>
      </c>
      <c r="H44" s="38"/>
      <c r="I44" s="39"/>
      <c r="J44" s="34">
        <v>2</v>
      </c>
      <c r="K44" s="40"/>
      <c r="L44" s="6"/>
      <c r="M44" s="6"/>
    </row>
    <row r="45" spans="1:13" ht="45">
      <c r="A45" s="21" t="s">
        <v>92</v>
      </c>
      <c r="B45" s="31" t="s">
        <v>93</v>
      </c>
      <c r="C45" s="35">
        <v>0.5</v>
      </c>
      <c r="D45" s="32">
        <v>3</v>
      </c>
      <c r="E45" s="36" t="s">
        <v>94</v>
      </c>
      <c r="F45" s="37"/>
      <c r="G45" s="33">
        <v>3</v>
      </c>
      <c r="H45" s="38"/>
      <c r="I45" s="39"/>
      <c r="J45" s="34">
        <v>3</v>
      </c>
      <c r="K45" s="40"/>
      <c r="L45" s="6"/>
      <c r="M45" s="6"/>
    </row>
    <row r="46" spans="1:13" ht="45">
      <c r="A46" s="21" t="s">
        <v>95</v>
      </c>
      <c r="B46" s="31" t="s">
        <v>96</v>
      </c>
      <c r="C46" s="45">
        <v>0.75</v>
      </c>
      <c r="D46" s="41">
        <v>3</v>
      </c>
      <c r="E46" s="65" t="s">
        <v>97</v>
      </c>
      <c r="F46" s="71"/>
      <c r="G46" s="42">
        <v>3</v>
      </c>
      <c r="H46" s="72"/>
      <c r="I46" s="77"/>
      <c r="J46" s="44">
        <v>3</v>
      </c>
      <c r="K46" s="46"/>
      <c r="L46" s="6"/>
      <c r="M46" s="6"/>
    </row>
    <row r="47" spans="1:13" ht="60">
      <c r="A47" s="21" t="s">
        <v>98</v>
      </c>
      <c r="B47" s="31" t="s">
        <v>99</v>
      </c>
      <c r="C47" s="45">
        <v>0</v>
      </c>
      <c r="D47" s="41">
        <v>6</v>
      </c>
      <c r="E47" s="65" t="s">
        <v>100</v>
      </c>
      <c r="F47" s="71"/>
      <c r="G47" s="42">
        <v>6</v>
      </c>
      <c r="H47" s="72"/>
      <c r="I47" s="77"/>
      <c r="J47" s="44">
        <v>6</v>
      </c>
      <c r="K47" s="46"/>
      <c r="L47" s="6"/>
      <c r="M47" s="6"/>
    </row>
    <row r="48" spans="1:13" ht="45">
      <c r="A48" s="21" t="s">
        <v>101</v>
      </c>
      <c r="B48" s="31" t="s">
        <v>102</v>
      </c>
      <c r="C48" s="45">
        <v>0.5</v>
      </c>
      <c r="D48" s="41">
        <v>8</v>
      </c>
      <c r="E48" s="65" t="s">
        <v>103</v>
      </c>
      <c r="F48" s="71"/>
      <c r="G48" s="42">
        <v>8</v>
      </c>
      <c r="H48" s="72"/>
      <c r="I48" s="77"/>
      <c r="J48" s="44">
        <v>8</v>
      </c>
      <c r="K48" s="46"/>
      <c r="L48" s="6"/>
      <c r="M48" s="6"/>
    </row>
    <row r="49" spans="1:13" ht="30">
      <c r="A49" s="21" t="s">
        <v>104</v>
      </c>
      <c r="B49" s="31" t="s">
        <v>105</v>
      </c>
      <c r="C49" s="45">
        <v>0</v>
      </c>
      <c r="D49" s="41">
        <v>6</v>
      </c>
      <c r="E49" s="65"/>
      <c r="F49" s="71"/>
      <c r="G49" s="42">
        <v>6</v>
      </c>
      <c r="H49" s="72"/>
      <c r="I49" s="77"/>
      <c r="J49" s="44">
        <v>6</v>
      </c>
      <c r="K49" s="46"/>
      <c r="L49" s="6"/>
      <c r="M49" s="6"/>
    </row>
    <row r="50" spans="1:13">
      <c r="A50" s="21" t="s">
        <v>106</v>
      </c>
      <c r="B50" s="31" t="s">
        <v>107</v>
      </c>
      <c r="C50" s="45">
        <v>0.5</v>
      </c>
      <c r="D50" s="41">
        <v>3</v>
      </c>
      <c r="E50" s="65" t="s">
        <v>108</v>
      </c>
      <c r="F50" s="71"/>
      <c r="G50" s="42">
        <v>3</v>
      </c>
      <c r="H50" s="72"/>
      <c r="I50" s="77"/>
      <c r="J50" s="44">
        <v>3</v>
      </c>
      <c r="K50" s="46"/>
      <c r="L50" s="6"/>
      <c r="M50" s="6"/>
    </row>
    <row r="51" spans="1:13" s="97" customFormat="1" ht="16.5" thickBot="1">
      <c r="A51" s="227" t="s">
        <v>33</v>
      </c>
      <c r="B51" s="228"/>
      <c r="C51" s="132">
        <f>SUMPRODUCT(C40:C50,D40:D50)</f>
        <v>13.25</v>
      </c>
      <c r="D51" s="99">
        <f>SUM(D40:D50)</f>
        <v>41</v>
      </c>
      <c r="E51" s="100"/>
      <c r="F51" s="123">
        <f>SUMPRODUCT(F40:F50,G40:G50)</f>
        <v>0</v>
      </c>
      <c r="G51" s="91">
        <f>SUM(G40:G50)</f>
        <v>41</v>
      </c>
      <c r="H51" s="92"/>
      <c r="I51" s="93">
        <f>SUMPRODUCT(I40:I50,J40:J50)</f>
        <v>0</v>
      </c>
      <c r="J51" s="94">
        <f>SUM(J40:J50)</f>
        <v>41</v>
      </c>
      <c r="K51" s="95"/>
      <c r="L51" s="96"/>
      <c r="M51" s="96"/>
    </row>
    <row r="52" spans="1:13" ht="18.399999999999999" customHeight="1">
      <c r="A52" s="229" t="s">
        <v>109</v>
      </c>
      <c r="B52" s="231"/>
      <c r="C52" s="225" t="s">
        <v>17</v>
      </c>
      <c r="D52" s="226"/>
      <c r="E52" s="60" t="s">
        <v>18</v>
      </c>
      <c r="F52" s="225" t="s">
        <v>17</v>
      </c>
      <c r="G52" s="226"/>
      <c r="H52" s="60"/>
      <c r="I52" s="225" t="s">
        <v>17</v>
      </c>
      <c r="J52" s="226"/>
      <c r="K52" s="60"/>
      <c r="L52" s="15"/>
      <c r="M52" s="5"/>
    </row>
    <row r="53" spans="1:13" ht="30">
      <c r="A53" s="78" t="s">
        <v>110</v>
      </c>
      <c r="B53" s="79" t="s">
        <v>111</v>
      </c>
      <c r="C53" s="112">
        <v>1</v>
      </c>
      <c r="D53" s="61">
        <v>2</v>
      </c>
      <c r="E53" s="113"/>
      <c r="F53" s="109"/>
      <c r="G53" s="110">
        <v>2</v>
      </c>
      <c r="H53" s="111"/>
      <c r="I53" s="127"/>
      <c r="J53" s="128">
        <v>2</v>
      </c>
      <c r="K53" s="129"/>
      <c r="L53" s="6"/>
      <c r="M53" s="6"/>
    </row>
    <row r="54" spans="1:13" ht="45">
      <c r="A54" s="21" t="s">
        <v>112</v>
      </c>
      <c r="B54" s="31" t="s">
        <v>113</v>
      </c>
      <c r="C54" s="45">
        <v>0</v>
      </c>
      <c r="D54" s="41">
        <v>2</v>
      </c>
      <c r="E54" s="65" t="s">
        <v>114</v>
      </c>
      <c r="F54" s="71"/>
      <c r="G54" s="42">
        <v>2</v>
      </c>
      <c r="H54" s="72"/>
      <c r="I54" s="130"/>
      <c r="J54" s="124">
        <v>2</v>
      </c>
      <c r="K54" s="131"/>
      <c r="L54" s="6"/>
      <c r="M54" s="6"/>
    </row>
    <row r="55" spans="1:13">
      <c r="A55" s="56" t="s">
        <v>115</v>
      </c>
      <c r="B55" s="31" t="s">
        <v>116</v>
      </c>
      <c r="C55" s="45">
        <v>0</v>
      </c>
      <c r="D55" s="41">
        <v>1</v>
      </c>
      <c r="E55" s="65"/>
      <c r="F55" s="71"/>
      <c r="G55" s="42">
        <v>1</v>
      </c>
      <c r="H55" s="72"/>
      <c r="I55" s="130"/>
      <c r="J55" s="124">
        <v>1</v>
      </c>
      <c r="K55" s="131"/>
      <c r="L55" s="6"/>
      <c r="M55" s="6"/>
    </row>
    <row r="56" spans="1:13" ht="135">
      <c r="A56" s="56" t="s">
        <v>117</v>
      </c>
      <c r="B56" s="31" t="s">
        <v>118</v>
      </c>
      <c r="C56" s="45">
        <v>0.5</v>
      </c>
      <c r="D56" s="41">
        <v>4</v>
      </c>
      <c r="E56" s="65" t="s">
        <v>119</v>
      </c>
      <c r="F56" s="71"/>
      <c r="G56" s="42">
        <v>4</v>
      </c>
      <c r="H56" s="72"/>
      <c r="I56" s="130"/>
      <c r="J56" s="124">
        <v>4</v>
      </c>
      <c r="K56" s="131"/>
      <c r="L56" s="6"/>
      <c r="M56" s="6"/>
    </row>
    <row r="57" spans="1:13" ht="45">
      <c r="A57" s="21" t="s">
        <v>120</v>
      </c>
      <c r="B57" s="31" t="s">
        <v>121</v>
      </c>
      <c r="C57" s="45">
        <v>1</v>
      </c>
      <c r="D57" s="41">
        <v>2</v>
      </c>
      <c r="E57" s="65"/>
      <c r="F57" s="71"/>
      <c r="G57" s="42">
        <v>2</v>
      </c>
      <c r="H57" s="72"/>
      <c r="I57" s="130"/>
      <c r="J57" s="124">
        <v>2</v>
      </c>
      <c r="K57" s="131"/>
      <c r="L57" s="7"/>
      <c r="M57" s="6"/>
    </row>
    <row r="58" spans="1:13" s="97" customFormat="1" ht="16.5" thickBot="1">
      <c r="A58" s="227" t="s">
        <v>33</v>
      </c>
      <c r="B58" s="228"/>
      <c r="C58" s="98">
        <f>SUMPRODUCT(C53:C57,D53:D57)</f>
        <v>6</v>
      </c>
      <c r="D58" s="99">
        <f>SUM(D53:D57)</f>
        <v>11</v>
      </c>
      <c r="E58" s="100"/>
      <c r="F58" s="101">
        <f>SUMPRODUCT(F53:F57,G53:G57)</f>
        <v>0</v>
      </c>
      <c r="G58" s="102">
        <f>SUM(G53:G57)</f>
        <v>11</v>
      </c>
      <c r="H58" s="103"/>
      <c r="I58" s="93">
        <f>SUMPRODUCT(I53:I57,J53:J57)</f>
        <v>0</v>
      </c>
      <c r="J58" s="94">
        <f>SUM(J53:J57)</f>
        <v>11</v>
      </c>
      <c r="K58" s="95"/>
      <c r="L58" s="96"/>
      <c r="M58" s="96"/>
    </row>
    <row r="59" spans="1:13" ht="18.399999999999999" customHeight="1" thickBot="1">
      <c r="A59" s="253" t="s">
        <v>2</v>
      </c>
      <c r="B59" s="254"/>
      <c r="C59" s="254"/>
      <c r="D59" s="254"/>
      <c r="E59" s="254"/>
      <c r="F59" s="254"/>
      <c r="G59" s="254"/>
      <c r="H59" s="254"/>
      <c r="I59" s="254"/>
      <c r="J59" s="254"/>
      <c r="K59" s="255"/>
      <c r="L59" s="5"/>
      <c r="M59" s="5"/>
    </row>
    <row r="60" spans="1:13">
      <c r="A60" s="256" t="s">
        <v>122</v>
      </c>
      <c r="B60" s="257"/>
      <c r="C60" s="133">
        <f t="shared" ref="C60:J60" si="0">C14+C21+C26+C32+C38+C51+C58</f>
        <v>47.5</v>
      </c>
      <c r="D60" s="63">
        <f t="shared" si="0"/>
        <v>100</v>
      </c>
      <c r="E60" s="64"/>
      <c r="F60" s="134">
        <f t="shared" si="0"/>
        <v>0</v>
      </c>
      <c r="G60" s="69">
        <f t="shared" si="0"/>
        <v>100</v>
      </c>
      <c r="H60" s="70"/>
      <c r="I60" s="135">
        <f t="shared" si="0"/>
        <v>0</v>
      </c>
      <c r="J60" s="125">
        <f t="shared" si="0"/>
        <v>100</v>
      </c>
      <c r="K60" s="126"/>
      <c r="L60" s="7"/>
      <c r="M60" s="6"/>
    </row>
    <row r="61" spans="1:13" s="97" customFormat="1" ht="16.5" thickBot="1">
      <c r="A61" s="258" t="s">
        <v>123</v>
      </c>
      <c r="B61" s="259"/>
      <c r="C61" s="260">
        <f>C60/D60</f>
        <v>0.47499999999999998</v>
      </c>
      <c r="D61" s="261"/>
      <c r="E61" s="262"/>
      <c r="F61" s="263">
        <f>F60/G60</f>
        <v>0</v>
      </c>
      <c r="G61" s="264"/>
      <c r="H61" s="265"/>
      <c r="I61" s="266">
        <f>I60/J60</f>
        <v>0</v>
      </c>
      <c r="J61" s="267"/>
      <c r="K61" s="268"/>
      <c r="L61" s="136"/>
      <c r="M61" s="136"/>
    </row>
  </sheetData>
  <mergeCells count="48">
    <mergeCell ref="A59:K59"/>
    <mergeCell ref="A60:B60"/>
    <mergeCell ref="A61:B61"/>
    <mergeCell ref="A52:B52"/>
    <mergeCell ref="C61:E61"/>
    <mergeCell ref="F61:H61"/>
    <mergeCell ref="I61:K61"/>
    <mergeCell ref="N6:P6"/>
    <mergeCell ref="A6:A7"/>
    <mergeCell ref="C6:E6"/>
    <mergeCell ref="F6:H6"/>
    <mergeCell ref="A2:K2"/>
    <mergeCell ref="A4:K4"/>
    <mergeCell ref="I6:K6"/>
    <mergeCell ref="B6:B7"/>
    <mergeCell ref="A14:B14"/>
    <mergeCell ref="A26:B26"/>
    <mergeCell ref="A32:B32"/>
    <mergeCell ref="A8:B8"/>
    <mergeCell ref="A22:B22"/>
    <mergeCell ref="A27:B27"/>
    <mergeCell ref="A15:B15"/>
    <mergeCell ref="A21:B21"/>
    <mergeCell ref="A38:B38"/>
    <mergeCell ref="A51:B51"/>
    <mergeCell ref="A58:B58"/>
    <mergeCell ref="A39:B39"/>
    <mergeCell ref="A33:B33"/>
    <mergeCell ref="C8:D8"/>
    <mergeCell ref="F8:G8"/>
    <mergeCell ref="I8:J8"/>
    <mergeCell ref="C15:D15"/>
    <mergeCell ref="F15:G15"/>
    <mergeCell ref="I15:J15"/>
    <mergeCell ref="C22:D22"/>
    <mergeCell ref="F22:G22"/>
    <mergeCell ref="I22:J22"/>
    <mergeCell ref="C52:D52"/>
    <mergeCell ref="F52:G52"/>
    <mergeCell ref="C39:D39"/>
    <mergeCell ref="C33:D33"/>
    <mergeCell ref="F33:G33"/>
    <mergeCell ref="F27:G27"/>
    <mergeCell ref="C27:D27"/>
    <mergeCell ref="I27:J27"/>
    <mergeCell ref="I39:J39"/>
    <mergeCell ref="F39:G39"/>
    <mergeCell ref="I52:J52"/>
  </mergeCells>
  <dataValidations count="2">
    <dataValidation type="decimal" allowBlank="1" showInputMessage="1" showErrorMessage="1" sqref="L14 L21 L26 L32 L38 L51" xr:uid="{00000000-0002-0000-0500-000000000000}">
      <formula1>0</formula1>
      <formula2>1</formula2>
    </dataValidation>
    <dataValidation type="decimal" allowBlank="1" showInputMessage="1" showErrorMessage="1" error="Les évaluations sont faites en terme de pourcentage. Veuillez entrer une valeur entre 0 et 1" sqref="I9:I13 C28:C31 C9:C13 L9:L13 C16:C20 F16:F20 I16:I20 L16:L20 C34:C37 F34:F37 I34:I37 L34:L37 C40:C50 F40:F50 I40:I50 L40:L50 C53:C57 F53:F57 I53:I57 L53:L57 L28:L31 I28:I31 F28:F31 F9:F13 C23:C25 F23:F25 I23:I25 L23:L25"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6"/>
  <sheetViews>
    <sheetView tabSelected="1" topLeftCell="A5" workbookViewId="0">
      <selection activeCell="G22" sqref="G22"/>
    </sheetView>
  </sheetViews>
  <sheetFormatPr defaultColWidth="9.140625" defaultRowHeight="15"/>
  <cols>
    <col min="1" max="1" width="50.5703125" style="138" customWidth="1"/>
    <col min="2" max="4" width="9.140625" style="138"/>
    <col min="5" max="5" width="11" style="138" bestFit="1" customWidth="1"/>
    <col min="6" max="6" width="11" style="138" customWidth="1"/>
    <col min="7" max="7" width="54.85546875" style="138" customWidth="1"/>
    <col min="8" max="16384" width="9.140625" style="138"/>
  </cols>
  <sheetData>
    <row r="2" spans="1:7" ht="18.75">
      <c r="A2" s="269" t="s">
        <v>10</v>
      </c>
      <c r="B2" s="269"/>
      <c r="C2" s="269"/>
      <c r="D2" s="269"/>
      <c r="E2" s="269"/>
      <c r="F2" s="269"/>
      <c r="G2" s="269"/>
    </row>
    <row r="3" spans="1:7">
      <c r="A3" s="139"/>
      <c r="B3" s="139"/>
      <c r="C3" s="140"/>
      <c r="D3" s="140"/>
      <c r="E3" s="139"/>
      <c r="F3" s="139"/>
      <c r="G3" s="140"/>
    </row>
    <row r="4" spans="1:7" ht="18.75">
      <c r="A4" s="137" t="s">
        <v>124</v>
      </c>
      <c r="B4" s="137"/>
      <c r="C4" s="137"/>
      <c r="D4" s="137"/>
      <c r="E4" s="137"/>
      <c r="F4" s="137"/>
      <c r="G4" s="137"/>
    </row>
    <row r="5" spans="1:7" ht="15.75" thickBot="1"/>
    <row r="6" spans="1:7" ht="24" thickBot="1">
      <c r="A6" s="277" t="s">
        <v>6</v>
      </c>
      <c r="B6" s="278"/>
      <c r="C6" s="278"/>
      <c r="D6" s="278"/>
      <c r="E6" s="278"/>
      <c r="F6" s="278"/>
      <c r="G6" s="279"/>
    </row>
    <row r="7" spans="1:7">
      <c r="A7" s="161" t="s">
        <v>125</v>
      </c>
      <c r="B7" s="280"/>
      <c r="C7" s="280"/>
      <c r="D7" s="280"/>
      <c r="E7" s="280"/>
      <c r="F7" s="280"/>
      <c r="G7" s="281"/>
    </row>
    <row r="8" spans="1:7">
      <c r="A8" s="210" t="s">
        <v>126</v>
      </c>
      <c r="B8" s="189" t="s">
        <v>14</v>
      </c>
      <c r="C8" s="189" t="s">
        <v>127</v>
      </c>
      <c r="D8" s="189" t="s">
        <v>4</v>
      </c>
      <c r="E8" s="189" t="s">
        <v>128</v>
      </c>
      <c r="F8" s="189" t="s">
        <v>17</v>
      </c>
      <c r="G8" s="190" t="s">
        <v>15</v>
      </c>
    </row>
    <row r="9" spans="1:7">
      <c r="A9" s="148" t="s">
        <v>129</v>
      </c>
      <c r="B9" s="141">
        <v>1</v>
      </c>
      <c r="C9" s="141">
        <v>1</v>
      </c>
      <c r="D9" s="141">
        <v>5</v>
      </c>
      <c r="E9" s="141">
        <f t="shared" ref="E9:E19" si="0">B9*C9*D9</f>
        <v>5</v>
      </c>
      <c r="F9" s="141" t="s">
        <v>53</v>
      </c>
      <c r="G9" s="149"/>
    </row>
    <row r="10" spans="1:7">
      <c r="A10" s="191" t="s">
        <v>130</v>
      </c>
      <c r="B10" s="192">
        <v>0.94</v>
      </c>
      <c r="C10" s="192">
        <v>1</v>
      </c>
      <c r="D10" s="192">
        <v>5</v>
      </c>
      <c r="E10" s="192">
        <f t="shared" si="0"/>
        <v>4.6999999999999993</v>
      </c>
      <c r="F10" s="192" t="s">
        <v>53</v>
      </c>
      <c r="G10" s="193"/>
    </row>
    <row r="11" spans="1:7">
      <c r="A11" s="148" t="s">
        <v>131</v>
      </c>
      <c r="B11" s="141">
        <v>0.5</v>
      </c>
      <c r="C11" s="141">
        <v>0.75</v>
      </c>
      <c r="D11" s="141">
        <v>18</v>
      </c>
      <c r="E11" s="141">
        <f t="shared" si="0"/>
        <v>6.75</v>
      </c>
      <c r="F11" s="141" t="s">
        <v>53</v>
      </c>
      <c r="G11" s="149"/>
    </row>
    <row r="12" spans="1:7">
      <c r="A12" s="191" t="s">
        <v>132</v>
      </c>
      <c r="B12" s="192">
        <v>0.85</v>
      </c>
      <c r="C12" s="192">
        <v>0.75</v>
      </c>
      <c r="D12" s="192">
        <v>16</v>
      </c>
      <c r="E12" s="192">
        <f t="shared" si="0"/>
        <v>10.199999999999999</v>
      </c>
      <c r="F12" s="192" t="s">
        <v>53</v>
      </c>
      <c r="G12" s="193"/>
    </row>
    <row r="13" spans="1:7">
      <c r="A13" s="148" t="s">
        <v>133</v>
      </c>
      <c r="B13" s="141">
        <v>0.95</v>
      </c>
      <c r="C13" s="141">
        <v>1</v>
      </c>
      <c r="D13" s="141">
        <v>10</v>
      </c>
      <c r="E13" s="141">
        <f t="shared" si="0"/>
        <v>9.5</v>
      </c>
      <c r="F13" s="141" t="s">
        <v>18</v>
      </c>
      <c r="G13" s="149" t="s">
        <v>134</v>
      </c>
    </row>
    <row r="14" spans="1:7" ht="90">
      <c r="A14" s="148" t="s">
        <v>135</v>
      </c>
      <c r="B14" s="141">
        <v>0.75</v>
      </c>
      <c r="C14" s="141">
        <v>0.75</v>
      </c>
      <c r="D14" s="141">
        <v>8</v>
      </c>
      <c r="E14" s="141">
        <f t="shared" si="0"/>
        <v>4.5</v>
      </c>
      <c r="F14" s="141" t="s">
        <v>18</v>
      </c>
      <c r="G14" s="224" t="s">
        <v>136</v>
      </c>
    </row>
    <row r="15" spans="1:7">
      <c r="A15" s="191" t="s">
        <v>137</v>
      </c>
      <c r="B15" s="192">
        <v>1</v>
      </c>
      <c r="C15" s="192">
        <v>1</v>
      </c>
      <c r="D15" s="192">
        <v>12</v>
      </c>
      <c r="E15" s="192">
        <f t="shared" si="0"/>
        <v>12</v>
      </c>
      <c r="F15" s="192" t="s">
        <v>18</v>
      </c>
      <c r="G15" s="193"/>
    </row>
    <row r="16" spans="1:7" ht="45">
      <c r="A16" s="148" t="s">
        <v>138</v>
      </c>
      <c r="B16" s="141">
        <v>0.8</v>
      </c>
      <c r="C16" s="141">
        <v>0.75</v>
      </c>
      <c r="D16" s="141">
        <v>10</v>
      </c>
      <c r="E16" s="141">
        <f t="shared" si="0"/>
        <v>6.0000000000000009</v>
      </c>
      <c r="F16" s="141" t="s">
        <v>18</v>
      </c>
      <c r="G16" s="224" t="s">
        <v>139</v>
      </c>
    </row>
    <row r="17" spans="1:7">
      <c r="A17" s="191" t="s">
        <v>140</v>
      </c>
      <c r="B17" s="192">
        <v>1</v>
      </c>
      <c r="C17" s="192">
        <v>1</v>
      </c>
      <c r="D17" s="192">
        <v>4</v>
      </c>
      <c r="E17" s="192">
        <f t="shared" si="0"/>
        <v>4</v>
      </c>
      <c r="F17" s="192" t="s">
        <v>18</v>
      </c>
      <c r="G17" s="193"/>
    </row>
    <row r="18" spans="1:7">
      <c r="A18" s="148" t="s">
        <v>141</v>
      </c>
      <c r="B18" s="141">
        <v>0.66</v>
      </c>
      <c r="C18" s="141">
        <v>1</v>
      </c>
      <c r="D18" s="141">
        <v>6</v>
      </c>
      <c r="E18" s="141">
        <f t="shared" si="0"/>
        <v>3.96</v>
      </c>
      <c r="F18" s="141" t="s">
        <v>53</v>
      </c>
      <c r="G18" s="149"/>
    </row>
    <row r="19" spans="1:7">
      <c r="A19" s="191" t="s">
        <v>142</v>
      </c>
      <c r="B19" s="192">
        <v>1</v>
      </c>
      <c r="C19" s="192">
        <v>1</v>
      </c>
      <c r="D19" s="192">
        <v>6</v>
      </c>
      <c r="E19" s="192">
        <f t="shared" si="0"/>
        <v>6</v>
      </c>
      <c r="F19" s="192" t="s">
        <v>18</v>
      </c>
      <c r="G19" s="193"/>
    </row>
    <row r="20" spans="1:7">
      <c r="A20" s="171" t="s">
        <v>143</v>
      </c>
      <c r="B20" s="282"/>
      <c r="C20" s="282"/>
      <c r="D20" s="223">
        <f>SUM(D9:D19)</f>
        <v>100</v>
      </c>
      <c r="E20" s="172">
        <f>SUM(E9:E19)/D20 + E22*D22 + E21*D21</f>
        <v>0.7036</v>
      </c>
      <c r="F20" s="174"/>
      <c r="G20" s="173"/>
    </row>
    <row r="21" spans="1:7">
      <c r="A21" s="191" t="s">
        <v>144</v>
      </c>
      <c r="B21" s="194"/>
      <c r="C21" s="194"/>
      <c r="D21" s="195">
        <v>-0.15</v>
      </c>
      <c r="E21" s="194">
        <v>0.15</v>
      </c>
      <c r="F21" s="194"/>
      <c r="G21" s="196" t="s">
        <v>145</v>
      </c>
    </row>
    <row r="22" spans="1:7">
      <c r="A22" s="150" t="s">
        <v>146</v>
      </c>
      <c r="B22" s="151"/>
      <c r="C22" s="151"/>
      <c r="D22" s="152">
        <v>-0.2</v>
      </c>
      <c r="E22" s="151"/>
      <c r="F22" s="151"/>
      <c r="G22" s="153"/>
    </row>
    <row r="23" spans="1:7" ht="24" thickBot="1">
      <c r="A23" s="283" t="s">
        <v>7</v>
      </c>
      <c r="B23" s="284"/>
      <c r="C23" s="284"/>
      <c r="D23" s="284"/>
      <c r="E23" s="284"/>
      <c r="F23" s="284"/>
      <c r="G23" s="285"/>
    </row>
    <row r="24" spans="1:7" ht="15.75" customHeight="1">
      <c r="A24" s="160" t="s">
        <v>125</v>
      </c>
      <c r="B24" s="270"/>
      <c r="C24" s="270"/>
      <c r="D24" s="270"/>
      <c r="E24" s="270"/>
      <c r="F24" s="270"/>
      <c r="G24" s="271"/>
    </row>
    <row r="25" spans="1:7">
      <c r="A25" s="209" t="s">
        <v>126</v>
      </c>
      <c r="B25" s="197" t="s">
        <v>14</v>
      </c>
      <c r="C25" s="197" t="s">
        <v>127</v>
      </c>
      <c r="D25" s="197" t="s">
        <v>4</v>
      </c>
      <c r="E25" s="197" t="s">
        <v>128</v>
      </c>
      <c r="F25" s="197" t="s">
        <v>17</v>
      </c>
      <c r="G25" s="198" t="s">
        <v>15</v>
      </c>
    </row>
    <row r="26" spans="1:7">
      <c r="A26" s="154" t="s">
        <v>147</v>
      </c>
      <c r="B26" s="142">
        <v>0</v>
      </c>
      <c r="C26" s="142">
        <v>0</v>
      </c>
      <c r="D26" s="142">
        <v>24</v>
      </c>
      <c r="E26" s="142">
        <f>B26*C26*D26</f>
        <v>0</v>
      </c>
      <c r="F26" s="142"/>
      <c r="G26" s="162"/>
    </row>
    <row r="27" spans="1:7">
      <c r="A27" s="199" t="s">
        <v>148</v>
      </c>
      <c r="B27" s="200">
        <v>0</v>
      </c>
      <c r="C27" s="200">
        <v>0</v>
      </c>
      <c r="D27" s="200">
        <v>8</v>
      </c>
      <c r="E27" s="200">
        <f t="shared" ref="E27:E35" si="1">B27*C27*D27</f>
        <v>0</v>
      </c>
      <c r="F27" s="200"/>
      <c r="G27" s="201"/>
    </row>
    <row r="28" spans="1:7">
      <c r="A28" s="154" t="s">
        <v>149</v>
      </c>
      <c r="B28" s="142">
        <v>0</v>
      </c>
      <c r="C28" s="142">
        <v>0</v>
      </c>
      <c r="D28" s="142">
        <v>10</v>
      </c>
      <c r="E28" s="142">
        <f t="shared" si="1"/>
        <v>0</v>
      </c>
      <c r="F28" s="142"/>
      <c r="G28" s="162"/>
    </row>
    <row r="29" spans="1:7" ht="30">
      <c r="A29" s="199" t="s">
        <v>150</v>
      </c>
      <c r="B29" s="200">
        <v>0</v>
      </c>
      <c r="C29" s="200">
        <v>0</v>
      </c>
      <c r="D29" s="200">
        <v>8</v>
      </c>
      <c r="E29" s="200">
        <f t="shared" si="1"/>
        <v>0</v>
      </c>
      <c r="F29" s="200"/>
      <c r="G29" s="201"/>
    </row>
    <row r="30" spans="1:7" ht="30">
      <c r="A30" s="154" t="s">
        <v>151</v>
      </c>
      <c r="B30" s="142">
        <v>0</v>
      </c>
      <c r="C30" s="142">
        <v>0</v>
      </c>
      <c r="D30" s="142">
        <v>10</v>
      </c>
      <c r="E30" s="142">
        <f t="shared" si="1"/>
        <v>0</v>
      </c>
      <c r="F30" s="142"/>
      <c r="G30" s="162"/>
    </row>
    <row r="31" spans="1:7">
      <c r="A31" s="199" t="s">
        <v>152</v>
      </c>
      <c r="B31" s="200">
        <v>0</v>
      </c>
      <c r="C31" s="200">
        <v>0</v>
      </c>
      <c r="D31" s="200">
        <v>12</v>
      </c>
      <c r="E31" s="200">
        <f t="shared" si="1"/>
        <v>0</v>
      </c>
      <c r="F31" s="200"/>
      <c r="G31" s="201"/>
    </row>
    <row r="32" spans="1:7">
      <c r="A32" s="154" t="s">
        <v>153</v>
      </c>
      <c r="B32" s="142">
        <v>0</v>
      </c>
      <c r="C32" s="142">
        <v>0</v>
      </c>
      <c r="D32" s="142">
        <v>10</v>
      </c>
      <c r="E32" s="142">
        <f t="shared" si="1"/>
        <v>0</v>
      </c>
      <c r="F32" s="142"/>
      <c r="G32" s="162"/>
    </row>
    <row r="33" spans="1:7">
      <c r="A33" s="199" t="s">
        <v>154</v>
      </c>
      <c r="B33" s="200">
        <v>0</v>
      </c>
      <c r="C33" s="200">
        <v>0</v>
      </c>
      <c r="D33" s="200">
        <v>4</v>
      </c>
      <c r="E33" s="200">
        <f t="shared" si="1"/>
        <v>0</v>
      </c>
      <c r="F33" s="200"/>
      <c r="G33" s="201"/>
    </row>
    <row r="34" spans="1:7">
      <c r="A34" s="154" t="s">
        <v>155</v>
      </c>
      <c r="B34" s="142">
        <v>0</v>
      </c>
      <c r="C34" s="142">
        <v>0</v>
      </c>
      <c r="D34" s="142">
        <v>10</v>
      </c>
      <c r="E34" s="142">
        <f t="shared" si="1"/>
        <v>0</v>
      </c>
      <c r="F34" s="142"/>
      <c r="G34" s="162"/>
    </row>
    <row r="35" spans="1:7">
      <c r="A35" s="154" t="s">
        <v>156</v>
      </c>
      <c r="B35" s="142">
        <v>0</v>
      </c>
      <c r="C35" s="142">
        <v>0</v>
      </c>
      <c r="D35" s="142">
        <v>4</v>
      </c>
      <c r="E35" s="142">
        <f t="shared" si="1"/>
        <v>0</v>
      </c>
      <c r="F35" s="142"/>
      <c r="G35" s="162"/>
    </row>
    <row r="36" spans="1:7">
      <c r="A36" s="167" t="s">
        <v>143</v>
      </c>
      <c r="B36" s="168"/>
      <c r="C36" s="168"/>
      <c r="D36" s="168">
        <f>SUM(D26:D35)</f>
        <v>100</v>
      </c>
      <c r="E36" s="169">
        <f>SUM(E26:E35)/D36 + E37*D37 + E38*D38 + E39*D39</f>
        <v>0</v>
      </c>
      <c r="F36" s="169"/>
      <c r="G36" s="170"/>
    </row>
    <row r="37" spans="1:7">
      <c r="A37" s="199" t="s">
        <v>144</v>
      </c>
      <c r="B37" s="202"/>
      <c r="C37" s="202"/>
      <c r="D37" s="203">
        <v>-0.15</v>
      </c>
      <c r="E37" s="202"/>
      <c r="F37" s="202"/>
      <c r="G37" s="204"/>
    </row>
    <row r="38" spans="1:7">
      <c r="A38" s="154" t="s">
        <v>157</v>
      </c>
      <c r="B38" s="143"/>
      <c r="C38" s="143"/>
      <c r="D38" s="144">
        <v>-0.2</v>
      </c>
      <c r="E38" s="143"/>
      <c r="F38" s="143"/>
      <c r="G38" s="155"/>
    </row>
    <row r="39" spans="1:7" ht="15.75" thickBot="1">
      <c r="A39" s="205" t="s">
        <v>158</v>
      </c>
      <c r="B39" s="206"/>
      <c r="C39" s="206"/>
      <c r="D39" s="207">
        <v>-0.05</v>
      </c>
      <c r="E39" s="206"/>
      <c r="F39" s="206"/>
      <c r="G39" s="208"/>
    </row>
    <row r="40" spans="1:7" ht="24" thickBot="1">
      <c r="A40" s="272" t="s">
        <v>8</v>
      </c>
      <c r="B40" s="273"/>
      <c r="C40" s="273"/>
      <c r="D40" s="273"/>
      <c r="E40" s="273"/>
      <c r="F40" s="273"/>
      <c r="G40" s="274"/>
    </row>
    <row r="41" spans="1:7">
      <c r="A41" s="159" t="s">
        <v>125</v>
      </c>
      <c r="B41" s="275"/>
      <c r="C41" s="275"/>
      <c r="D41" s="275"/>
      <c r="E41" s="275"/>
      <c r="F41" s="275"/>
      <c r="G41" s="276"/>
    </row>
    <row r="42" spans="1:7">
      <c r="A42" s="178" t="s">
        <v>126</v>
      </c>
      <c r="B42" s="179" t="s">
        <v>14</v>
      </c>
      <c r="C42" s="179" t="s">
        <v>127</v>
      </c>
      <c r="D42" s="179" t="s">
        <v>4</v>
      </c>
      <c r="E42" s="179" t="s">
        <v>128</v>
      </c>
      <c r="F42" s="180" t="s">
        <v>17</v>
      </c>
      <c r="G42" s="181" t="s">
        <v>15</v>
      </c>
    </row>
    <row r="43" spans="1:7">
      <c r="A43" s="156" t="s">
        <v>159</v>
      </c>
      <c r="B43" s="145">
        <v>0</v>
      </c>
      <c r="C43" s="145">
        <v>0</v>
      </c>
      <c r="D43" s="145">
        <v>14</v>
      </c>
      <c r="E43" s="145">
        <f t="shared" ref="E43:E52" si="2">B43*C43*D43</f>
        <v>0</v>
      </c>
      <c r="F43" s="145"/>
      <c r="G43" s="157"/>
    </row>
    <row r="44" spans="1:7">
      <c r="A44" s="175" t="s">
        <v>160</v>
      </c>
      <c r="B44" s="176">
        <v>0</v>
      </c>
      <c r="C44" s="176">
        <v>0</v>
      </c>
      <c r="D44" s="176">
        <v>10</v>
      </c>
      <c r="E44" s="176">
        <f t="shared" si="2"/>
        <v>0</v>
      </c>
      <c r="F44" s="176"/>
      <c r="G44" s="177"/>
    </row>
    <row r="45" spans="1:7">
      <c r="A45" s="156" t="s">
        <v>161</v>
      </c>
      <c r="B45" s="145">
        <v>0</v>
      </c>
      <c r="C45" s="145">
        <v>0</v>
      </c>
      <c r="D45" s="145">
        <v>12</v>
      </c>
      <c r="E45" s="145">
        <f t="shared" si="2"/>
        <v>0</v>
      </c>
      <c r="F45" s="145"/>
      <c r="G45" s="157"/>
    </row>
    <row r="46" spans="1:7">
      <c r="A46" s="175" t="s">
        <v>162</v>
      </c>
      <c r="B46" s="176">
        <v>0</v>
      </c>
      <c r="C46" s="176">
        <v>0</v>
      </c>
      <c r="D46" s="176">
        <v>18</v>
      </c>
      <c r="E46" s="176">
        <f t="shared" si="2"/>
        <v>0</v>
      </c>
      <c r="F46" s="176"/>
      <c r="G46" s="177"/>
    </row>
    <row r="47" spans="1:7">
      <c r="A47" s="156" t="s">
        <v>163</v>
      </c>
      <c r="B47" s="145">
        <v>0</v>
      </c>
      <c r="C47" s="145">
        <v>0</v>
      </c>
      <c r="D47" s="145">
        <v>16</v>
      </c>
      <c r="E47" s="145">
        <f t="shared" si="2"/>
        <v>0</v>
      </c>
      <c r="F47" s="145"/>
      <c r="G47" s="157"/>
    </row>
    <row r="48" spans="1:7">
      <c r="A48" s="175" t="s">
        <v>164</v>
      </c>
      <c r="B48" s="176">
        <v>0</v>
      </c>
      <c r="C48" s="176">
        <v>0</v>
      </c>
      <c r="D48" s="176">
        <v>6</v>
      </c>
      <c r="E48" s="176">
        <f t="shared" si="2"/>
        <v>0</v>
      </c>
      <c r="F48" s="176"/>
      <c r="G48" s="177"/>
    </row>
    <row r="49" spans="1:7">
      <c r="A49" s="156" t="s">
        <v>165</v>
      </c>
      <c r="B49" s="145">
        <v>0</v>
      </c>
      <c r="C49" s="145">
        <v>0</v>
      </c>
      <c r="D49" s="145">
        <v>6</v>
      </c>
      <c r="E49" s="145">
        <f t="shared" si="2"/>
        <v>0</v>
      </c>
      <c r="F49" s="145"/>
      <c r="G49" s="157"/>
    </row>
    <row r="50" spans="1:7">
      <c r="A50" s="175" t="s">
        <v>166</v>
      </c>
      <c r="B50" s="176">
        <v>0</v>
      </c>
      <c r="C50" s="176">
        <v>0</v>
      </c>
      <c r="D50" s="176">
        <v>6</v>
      </c>
      <c r="E50" s="176">
        <f t="shared" si="2"/>
        <v>0</v>
      </c>
      <c r="F50" s="176"/>
      <c r="G50" s="177"/>
    </row>
    <row r="51" spans="1:7">
      <c r="A51" s="156" t="s">
        <v>167</v>
      </c>
      <c r="B51" s="145">
        <v>0</v>
      </c>
      <c r="C51" s="145">
        <v>0</v>
      </c>
      <c r="D51" s="145">
        <v>8</v>
      </c>
      <c r="E51" s="145">
        <f t="shared" si="2"/>
        <v>0</v>
      </c>
      <c r="F51" s="145"/>
      <c r="G51" s="157"/>
    </row>
    <row r="52" spans="1:7">
      <c r="A52" s="175" t="s">
        <v>168</v>
      </c>
      <c r="B52" s="176">
        <v>0</v>
      </c>
      <c r="C52" s="176">
        <v>0</v>
      </c>
      <c r="D52" s="176">
        <v>4</v>
      </c>
      <c r="E52" s="176">
        <f t="shared" si="2"/>
        <v>0</v>
      </c>
      <c r="F52" s="176"/>
      <c r="G52" s="177"/>
    </row>
    <row r="53" spans="1:7">
      <c r="A53" s="163" t="s">
        <v>143</v>
      </c>
      <c r="B53" s="164"/>
      <c r="C53" s="164"/>
      <c r="D53" s="164">
        <f>SUM(D43:D52)</f>
        <v>100</v>
      </c>
      <c r="E53" s="165">
        <f>SUM(E43:E52)/D53 + D54*E54  + D55*E55 + D56*E56</f>
        <v>0</v>
      </c>
      <c r="F53" s="165"/>
      <c r="G53" s="166"/>
    </row>
    <row r="54" spans="1:7">
      <c r="A54" s="175" t="s">
        <v>144</v>
      </c>
      <c r="B54" s="182"/>
      <c r="C54" s="182"/>
      <c r="D54" s="183">
        <v>-0.15</v>
      </c>
      <c r="E54" s="182"/>
      <c r="F54" s="182"/>
      <c r="G54" s="184"/>
    </row>
    <row r="55" spans="1:7">
      <c r="A55" s="156" t="s">
        <v>157</v>
      </c>
      <c r="B55" s="146"/>
      <c r="C55" s="146"/>
      <c r="D55" s="147">
        <v>-0.2</v>
      </c>
      <c r="E55" s="146"/>
      <c r="F55" s="146"/>
      <c r="G55" s="158"/>
    </row>
    <row r="56" spans="1:7" ht="15.75" thickBot="1">
      <c r="A56" s="185" t="s">
        <v>158</v>
      </c>
      <c r="B56" s="186"/>
      <c r="C56" s="186"/>
      <c r="D56" s="187">
        <v>-0.05</v>
      </c>
      <c r="E56" s="186"/>
      <c r="F56" s="186"/>
      <c r="G56" s="188"/>
    </row>
  </sheetData>
  <mergeCells count="8">
    <mergeCell ref="A2:G2"/>
    <mergeCell ref="B24:G24"/>
    <mergeCell ref="A40:G40"/>
    <mergeCell ref="B41:G41"/>
    <mergeCell ref="A6:G6"/>
    <mergeCell ref="B7:G7"/>
    <mergeCell ref="B20:C20"/>
    <mergeCell ref="A23:G23"/>
  </mergeCells>
  <dataValidations count="3">
    <dataValidation type="decimal" allowBlank="1" showInputMessage="1" showErrorMessage="1" sqref="B43:B52 E22:F22 B9:B20" xr:uid="{CC44C972-8B8F-4678-BAEB-D51FFB0200E2}">
      <formula1>0</formula1>
      <formula2>1</formula2>
    </dataValidation>
    <dataValidation type="list" allowBlank="1" showInputMessage="1" showErrorMessage="1" sqref="C21 C43:C52 C9:C19" xr:uid="{DCFB5783-098F-4837-84E1-A329359B138C}">
      <formula1>"0,0.25,0.50,0.75,1"</formula1>
    </dataValidation>
    <dataValidation type="whole" allowBlank="1" showInputMessage="1" showErrorMessage="1" sqref="E55:F55 E38:F38"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2021-10-15T14:25:16Z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